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CGTPE\DINEM\GDM\!ENIGHUR\ENIGHUR-2023-main\PRODUCTOS\"/>
    </mc:Choice>
  </mc:AlternateContent>
  <bookViews>
    <workbookView xWindow="0" yWindow="0" windowWidth="13128" windowHeight="6108"/>
  </bookViews>
  <sheets>
    <sheet name="Muestra" sheetId="1" r:id="rId1"/>
    <sheet name="Viviendas por estrato" sheetId="2" r:id="rId2"/>
    <sheet name="Distribución Ciudades" sheetId="3" r:id="rId3"/>
    <sheet name="Distribución provincias" sheetId="4" r:id="rId4"/>
  </sheets>
  <definedNames>
    <definedName name="_xlnm._FilterDatabase" localSheetId="0" hidden="1">Muestra!$A$1:$B$34</definedName>
    <definedName name="_xlnm._FilterDatabase" localSheetId="1" hidden="1">'Viviendas por estrato'!$A$1:$C$163</definedName>
  </definedNames>
  <calcPr calcId="152511"/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136" i="3" l="1"/>
  <c r="M145" i="3" s="1"/>
  <c r="J13" i="4"/>
  <c r="J3" i="4"/>
  <c r="M144" i="3" l="1"/>
  <c r="M146" i="3"/>
  <c r="G78" i="4"/>
  <c r="H77" i="4" s="1"/>
  <c r="I77" i="4" s="1"/>
  <c r="H75" i="4"/>
  <c r="I75" i="4" s="1"/>
  <c r="I74" i="4"/>
  <c r="H74" i="4"/>
  <c r="F72" i="4"/>
  <c r="G70" i="4"/>
  <c r="H68" i="4" s="1"/>
  <c r="I68" i="4" s="1"/>
  <c r="N68" i="4"/>
  <c r="O67" i="4" s="1"/>
  <c r="P67" i="4" s="1"/>
  <c r="P66" i="4"/>
  <c r="O66" i="4"/>
  <c r="P64" i="4"/>
  <c r="O64" i="4"/>
  <c r="M62" i="4"/>
  <c r="F62" i="4"/>
  <c r="N60" i="4"/>
  <c r="O59" i="4" s="1"/>
  <c r="P59" i="4" s="1"/>
  <c r="G60" i="4"/>
  <c r="H59" i="4" s="1"/>
  <c r="O58" i="4"/>
  <c r="O56" i="4"/>
  <c r="O54" i="4"/>
  <c r="M52" i="4"/>
  <c r="P54" i="4" s="1"/>
  <c r="F52" i="4"/>
  <c r="N50" i="4"/>
  <c r="O44" i="4" s="1"/>
  <c r="P44" i="4" s="1"/>
  <c r="G50" i="4"/>
  <c r="H49" i="4" s="1"/>
  <c r="O49" i="4"/>
  <c r="O48" i="4"/>
  <c r="P48" i="4" s="1"/>
  <c r="O47" i="4"/>
  <c r="O46" i="4"/>
  <c r="P46" i="4" s="1"/>
  <c r="O45" i="4"/>
  <c r="M42" i="4"/>
  <c r="F42" i="4"/>
  <c r="G40" i="4"/>
  <c r="H38" i="4" s="1"/>
  <c r="I38" i="4" s="1"/>
  <c r="N37" i="4"/>
  <c r="O36" i="4" s="1"/>
  <c r="O35" i="4"/>
  <c r="M32" i="4"/>
  <c r="P35" i="4" s="1"/>
  <c r="F32" i="4"/>
  <c r="N30" i="4"/>
  <c r="G30" i="4"/>
  <c r="H29" i="4" s="1"/>
  <c r="O29" i="4"/>
  <c r="P29" i="4" s="1"/>
  <c r="O28" i="4"/>
  <c r="P28" i="4" s="1"/>
  <c r="O27" i="4"/>
  <c r="O26" i="4"/>
  <c r="P26" i="4" s="1"/>
  <c r="O25" i="4"/>
  <c r="P25" i="4" s="1"/>
  <c r="O24" i="4"/>
  <c r="M22" i="4"/>
  <c r="F22" i="4"/>
  <c r="N19" i="4"/>
  <c r="O18" i="4" s="1"/>
  <c r="G19" i="4"/>
  <c r="H18" i="4" s="1"/>
  <c r="O15" i="4"/>
  <c r="O13" i="4"/>
  <c r="H13" i="4"/>
  <c r="M11" i="4"/>
  <c r="F11" i="4"/>
  <c r="G9" i="4"/>
  <c r="H6" i="4" s="1"/>
  <c r="I6" i="4" s="1"/>
  <c r="N7" i="4"/>
  <c r="O3" i="4" s="1"/>
  <c r="P3" i="4" s="1"/>
  <c r="O6" i="4"/>
  <c r="P6" i="4" s="1"/>
  <c r="M1" i="4"/>
  <c r="F1" i="4"/>
  <c r="K147" i="3"/>
  <c r="L139" i="3" s="1"/>
  <c r="G147" i="3"/>
  <c r="H141" i="3" s="1"/>
  <c r="I141" i="3" s="1"/>
  <c r="H146" i="3"/>
  <c r="I146" i="3" s="1"/>
  <c r="L144" i="3"/>
  <c r="H144" i="3"/>
  <c r="H143" i="3"/>
  <c r="I143" i="3" s="1"/>
  <c r="L142" i="3"/>
  <c r="L141" i="3"/>
  <c r="M141" i="3" s="1"/>
  <c r="H139" i="3"/>
  <c r="H138" i="3"/>
  <c r="I138" i="3" s="1"/>
  <c r="F136" i="3"/>
  <c r="K130" i="3"/>
  <c r="L126" i="3" s="1"/>
  <c r="M126" i="3" s="1"/>
  <c r="G130" i="3"/>
  <c r="H125" i="3" s="1"/>
  <c r="L124" i="3"/>
  <c r="M124" i="3" s="1"/>
  <c r="K119" i="3"/>
  <c r="F119" i="3"/>
  <c r="K113" i="3"/>
  <c r="L105" i="3" s="1"/>
  <c r="M105" i="3" s="1"/>
  <c r="G113" i="3"/>
  <c r="H107" i="3" s="1"/>
  <c r="I107" i="3" s="1"/>
  <c r="H112" i="3"/>
  <c r="K102" i="3"/>
  <c r="F102" i="3"/>
  <c r="K96" i="3"/>
  <c r="L92" i="3" s="1"/>
  <c r="M92" i="3" s="1"/>
  <c r="G96" i="3"/>
  <c r="H91" i="3" s="1"/>
  <c r="I91" i="3" s="1"/>
  <c r="K85" i="3"/>
  <c r="F85" i="3"/>
  <c r="K79" i="3"/>
  <c r="L71" i="3" s="1"/>
  <c r="G79" i="3"/>
  <c r="H73" i="3" s="1"/>
  <c r="K68" i="3"/>
  <c r="F68" i="3"/>
  <c r="K62" i="3"/>
  <c r="L58" i="3" s="1"/>
  <c r="G62" i="3"/>
  <c r="H57" i="3" s="1"/>
  <c r="L61" i="3"/>
  <c r="L60" i="3"/>
  <c r="L59" i="3"/>
  <c r="L57" i="3"/>
  <c r="L56" i="3"/>
  <c r="L55" i="3"/>
  <c r="H54" i="3"/>
  <c r="I54" i="3" s="1"/>
  <c r="K51" i="3"/>
  <c r="F51" i="3"/>
  <c r="K45" i="3"/>
  <c r="L43" i="3" s="1"/>
  <c r="M43" i="3" s="1"/>
  <c r="G45" i="3"/>
  <c r="H43" i="3" s="1"/>
  <c r="H44" i="3"/>
  <c r="L42" i="3"/>
  <c r="M42" i="3" s="1"/>
  <c r="H42" i="3"/>
  <c r="M40" i="3"/>
  <c r="H40" i="3"/>
  <c r="H38" i="3"/>
  <c r="M36" i="3"/>
  <c r="K34" i="3"/>
  <c r="M41" i="3" s="1"/>
  <c r="F34" i="3"/>
  <c r="K29" i="3"/>
  <c r="L27" i="3" s="1"/>
  <c r="G29" i="3"/>
  <c r="H25" i="3" s="1"/>
  <c r="H27" i="3"/>
  <c r="H26" i="3"/>
  <c r="L24" i="3"/>
  <c r="H24" i="3"/>
  <c r="H23" i="3"/>
  <c r="L22" i="3"/>
  <c r="K18" i="3"/>
  <c r="F18" i="3"/>
  <c r="K12" i="3"/>
  <c r="L6" i="3" s="1"/>
  <c r="G12" i="3"/>
  <c r="H3" i="3" s="1"/>
  <c r="I3" i="3" s="1"/>
  <c r="L11" i="3"/>
  <c r="H11" i="3"/>
  <c r="I11" i="3" s="1"/>
  <c r="H10" i="3"/>
  <c r="L9" i="3"/>
  <c r="M9" i="3" s="1"/>
  <c r="L7" i="3"/>
  <c r="H7" i="3"/>
  <c r="H6" i="3"/>
  <c r="I6" i="3" s="1"/>
  <c r="H5" i="3"/>
  <c r="I5" i="3" s="1"/>
  <c r="L4" i="3"/>
  <c r="H4" i="3"/>
  <c r="L3" i="3"/>
  <c r="K1" i="3"/>
  <c r="F1" i="3"/>
  <c r="O17" i="4" l="1"/>
  <c r="P17" i="4" s="1"/>
  <c r="P24" i="4"/>
  <c r="Q24" i="4" s="1"/>
  <c r="P49" i="4"/>
  <c r="H54" i="4"/>
  <c r="H56" i="4"/>
  <c r="I56" i="4" s="1"/>
  <c r="H58" i="4"/>
  <c r="I58" i="4" s="1"/>
  <c r="H37" i="4"/>
  <c r="I37" i="4" s="1"/>
  <c r="H36" i="4"/>
  <c r="I36" i="4" s="1"/>
  <c r="H39" i="4"/>
  <c r="H45" i="4"/>
  <c r="I45" i="4" s="1"/>
  <c r="H48" i="4"/>
  <c r="I48" i="4" s="1"/>
  <c r="H44" i="4"/>
  <c r="I44" i="4" s="1"/>
  <c r="H46" i="4"/>
  <c r="I46" i="4" s="1"/>
  <c r="H34" i="4"/>
  <c r="I34" i="4" s="1"/>
  <c r="H35" i="4"/>
  <c r="I35" i="4" s="1"/>
  <c r="H26" i="4"/>
  <c r="H25" i="4"/>
  <c r="H27" i="4"/>
  <c r="I27" i="4" s="1"/>
  <c r="H28" i="4"/>
  <c r="I28" i="4" s="1"/>
  <c r="I25" i="4"/>
  <c r="H24" i="4"/>
  <c r="I24" i="4" s="1"/>
  <c r="H14" i="4"/>
  <c r="H15" i="4"/>
  <c r="I15" i="4" s="1"/>
  <c r="H16" i="4"/>
  <c r="I16" i="4" s="1"/>
  <c r="H17" i="4"/>
  <c r="I17" i="4" s="1"/>
  <c r="H5" i="4"/>
  <c r="I5" i="4" s="1"/>
  <c r="H4" i="4"/>
  <c r="I4" i="4" s="1"/>
  <c r="H7" i="4"/>
  <c r="I7" i="4" s="1"/>
  <c r="H8" i="4"/>
  <c r="I8" i="4"/>
  <c r="H3" i="4"/>
  <c r="I3" i="4" s="1"/>
  <c r="I139" i="3"/>
  <c r="L125" i="3"/>
  <c r="M125" i="3" s="1"/>
  <c r="L127" i="3"/>
  <c r="M127" i="3" s="1"/>
  <c r="L128" i="3"/>
  <c r="M128" i="3" s="1"/>
  <c r="L129" i="3"/>
  <c r="M129" i="3" s="1"/>
  <c r="H122" i="3"/>
  <c r="I122" i="3" s="1"/>
  <c r="L123" i="3"/>
  <c r="M123" i="3" s="1"/>
  <c r="L121" i="3"/>
  <c r="M121" i="3" s="1"/>
  <c r="I112" i="3"/>
  <c r="H104" i="3"/>
  <c r="I104" i="3" s="1"/>
  <c r="H105" i="3"/>
  <c r="L107" i="3"/>
  <c r="M107" i="3" s="1"/>
  <c r="N107" i="3" s="1"/>
  <c r="L108" i="3"/>
  <c r="M108" i="3" s="1"/>
  <c r="H109" i="3"/>
  <c r="I109" i="3" s="1"/>
  <c r="H110" i="3"/>
  <c r="L110" i="3"/>
  <c r="M110" i="3" s="1"/>
  <c r="H88" i="3"/>
  <c r="I88" i="3" s="1"/>
  <c r="L90" i="3"/>
  <c r="L91" i="3"/>
  <c r="L93" i="3"/>
  <c r="M93" i="3" s="1"/>
  <c r="M90" i="3"/>
  <c r="L89" i="3"/>
  <c r="M89" i="3" s="1"/>
  <c r="L94" i="3"/>
  <c r="M94" i="3" s="1"/>
  <c r="L87" i="3"/>
  <c r="M87" i="3" s="1"/>
  <c r="L95" i="3"/>
  <c r="H70" i="3"/>
  <c r="H71" i="3"/>
  <c r="L73" i="3"/>
  <c r="I71" i="3"/>
  <c r="L74" i="3"/>
  <c r="H75" i="3"/>
  <c r="I75" i="3" s="1"/>
  <c r="H76" i="3"/>
  <c r="L76" i="3"/>
  <c r="M76" i="3" s="1"/>
  <c r="H78" i="3"/>
  <c r="I78" i="3" s="1"/>
  <c r="M56" i="3"/>
  <c r="L53" i="3"/>
  <c r="I44" i="3"/>
  <c r="H36" i="3"/>
  <c r="I36" i="3" s="1"/>
  <c r="N36" i="3" s="1"/>
  <c r="H28" i="3"/>
  <c r="H20" i="3"/>
  <c r="H21" i="3"/>
  <c r="I21" i="3" s="1"/>
  <c r="H22" i="3"/>
  <c r="L25" i="3"/>
  <c r="M25" i="3" s="1"/>
  <c r="H8" i="3"/>
  <c r="I8" i="3" s="1"/>
  <c r="N8" i="3" s="1"/>
  <c r="I4" i="3"/>
  <c r="L8" i="3"/>
  <c r="M7" i="3"/>
  <c r="H9" i="3"/>
  <c r="I9" i="3" s="1"/>
  <c r="N9" i="3" s="1"/>
  <c r="L21" i="3"/>
  <c r="M21" i="3" s="1"/>
  <c r="O4" i="4"/>
  <c r="P4" i="4" s="1"/>
  <c r="O5" i="4"/>
  <c r="P5" i="4" s="1"/>
  <c r="P18" i="4"/>
  <c r="P15" i="4"/>
  <c r="I13" i="4"/>
  <c r="P47" i="4"/>
  <c r="Q44" i="4" s="1"/>
  <c r="P58" i="4"/>
  <c r="I29" i="4"/>
  <c r="I54" i="4"/>
  <c r="I59" i="4"/>
  <c r="P13" i="4"/>
  <c r="I14" i="4"/>
  <c r="P27" i="4"/>
  <c r="P36" i="4"/>
  <c r="I49" i="4"/>
  <c r="I18" i="4"/>
  <c r="I39" i="4"/>
  <c r="P56" i="4"/>
  <c r="Q54" i="4" s="1"/>
  <c r="I26" i="4"/>
  <c r="I7" i="3"/>
  <c r="I10" i="3"/>
  <c r="I20" i="3"/>
  <c r="M53" i="3"/>
  <c r="M59" i="3"/>
  <c r="I70" i="3"/>
  <c r="M95" i="3"/>
  <c r="I105" i="3"/>
  <c r="N105" i="3" s="1"/>
  <c r="I125" i="3"/>
  <c r="M142" i="3"/>
  <c r="M139" i="3"/>
  <c r="M60" i="3"/>
  <c r="I42" i="3"/>
  <c r="N42" i="3" s="1"/>
  <c r="I26" i="3"/>
  <c r="N26" i="3" s="1"/>
  <c r="M61" i="3"/>
  <c r="M73" i="3"/>
  <c r="I73" i="3"/>
  <c r="N73" i="3" s="1"/>
  <c r="I144" i="3"/>
  <c r="M11" i="3"/>
  <c r="N11" i="3" s="1"/>
  <c r="I38" i="3"/>
  <c r="M55" i="3"/>
  <c r="I57" i="3"/>
  <c r="M74" i="3"/>
  <c r="M71" i="3"/>
  <c r="M3" i="3"/>
  <c r="M8" i="3"/>
  <c r="M22" i="3"/>
  <c r="I28" i="3"/>
  <c r="M38" i="3"/>
  <c r="I43" i="3"/>
  <c r="N43" i="3" s="1"/>
  <c r="M58" i="3"/>
  <c r="M91" i="3"/>
  <c r="N91" i="3" s="1"/>
  <c r="I110" i="3"/>
  <c r="N110" i="3" s="1"/>
  <c r="M4" i="3"/>
  <c r="M6" i="3"/>
  <c r="N6" i="3" s="1"/>
  <c r="I23" i="3"/>
  <c r="I25" i="3"/>
  <c r="I40" i="3"/>
  <c r="N40" i="3" s="1"/>
  <c r="I76" i="3"/>
  <c r="N76" i="3" s="1"/>
  <c r="I24" i="3"/>
  <c r="M27" i="3"/>
  <c r="M57" i="3"/>
  <c r="P45" i="4"/>
  <c r="H65" i="4"/>
  <c r="I65" i="4" s="1"/>
  <c r="H67" i="4"/>
  <c r="I67" i="4" s="1"/>
  <c r="H69" i="4"/>
  <c r="I69" i="4" s="1"/>
  <c r="H76" i="4"/>
  <c r="I76" i="4" s="1"/>
  <c r="O14" i="4"/>
  <c r="P14" i="4" s="1"/>
  <c r="O16" i="4"/>
  <c r="P16" i="4" s="1"/>
  <c r="O34" i="4"/>
  <c r="P34" i="4" s="1"/>
  <c r="H55" i="4"/>
  <c r="I55" i="4" s="1"/>
  <c r="H57" i="4"/>
  <c r="I57" i="4" s="1"/>
  <c r="O65" i="4"/>
  <c r="P65" i="4" s="1"/>
  <c r="H47" i="4"/>
  <c r="I47" i="4" s="1"/>
  <c r="O55" i="4"/>
  <c r="P55" i="4" s="1"/>
  <c r="O57" i="4"/>
  <c r="P57" i="4" s="1"/>
  <c r="H64" i="4"/>
  <c r="I64" i="4" s="1"/>
  <c r="J64" i="4" s="1"/>
  <c r="H66" i="4"/>
  <c r="I66" i="4" s="1"/>
  <c r="N3" i="3"/>
  <c r="N139" i="3"/>
  <c r="N5" i="3"/>
  <c r="N88" i="3"/>
  <c r="N141" i="3"/>
  <c r="L5" i="3"/>
  <c r="M5" i="3" s="1"/>
  <c r="L26" i="3"/>
  <c r="M26" i="3" s="1"/>
  <c r="H37" i="3"/>
  <c r="I37" i="3" s="1"/>
  <c r="H39" i="3"/>
  <c r="I39" i="3" s="1"/>
  <c r="H41" i="3"/>
  <c r="I41" i="3" s="1"/>
  <c r="N41" i="3" s="1"/>
  <c r="L44" i="3"/>
  <c r="M44" i="3" s="1"/>
  <c r="H59" i="3"/>
  <c r="I59" i="3" s="1"/>
  <c r="L70" i="3"/>
  <c r="M70" i="3" s="1"/>
  <c r="H72" i="3"/>
  <c r="I72" i="3" s="1"/>
  <c r="L78" i="3"/>
  <c r="M78" i="3" s="1"/>
  <c r="H93" i="3"/>
  <c r="I93" i="3" s="1"/>
  <c r="N93" i="3" s="1"/>
  <c r="L104" i="3"/>
  <c r="M104" i="3" s="1"/>
  <c r="H106" i="3"/>
  <c r="I106" i="3" s="1"/>
  <c r="L112" i="3"/>
  <c r="M112" i="3" s="1"/>
  <c r="H127" i="3"/>
  <c r="I127" i="3" s="1"/>
  <c r="N127" i="3" s="1"/>
  <c r="L138" i="3"/>
  <c r="M138" i="3" s="1"/>
  <c r="N138" i="3" s="1"/>
  <c r="H140" i="3"/>
  <c r="I140" i="3" s="1"/>
  <c r="L146" i="3"/>
  <c r="N146" i="3" s="1"/>
  <c r="M24" i="3"/>
  <c r="L10" i="3"/>
  <c r="M10" i="3" s="1"/>
  <c r="L23" i="3"/>
  <c r="M23" i="3" s="1"/>
  <c r="L54" i="3"/>
  <c r="M54" i="3" s="1"/>
  <c r="N54" i="3" s="1"/>
  <c r="H56" i="3"/>
  <c r="I56" i="3" s="1"/>
  <c r="N56" i="3" s="1"/>
  <c r="L75" i="3"/>
  <c r="M75" i="3" s="1"/>
  <c r="H77" i="3"/>
  <c r="I77" i="3" s="1"/>
  <c r="L88" i="3"/>
  <c r="M88" i="3" s="1"/>
  <c r="H90" i="3"/>
  <c r="I90" i="3" s="1"/>
  <c r="L109" i="3"/>
  <c r="M109" i="3" s="1"/>
  <c r="H111" i="3"/>
  <c r="I111" i="3" s="1"/>
  <c r="L122" i="3"/>
  <c r="M122" i="3" s="1"/>
  <c r="N122" i="3" s="1"/>
  <c r="H124" i="3"/>
  <c r="I124" i="3" s="1"/>
  <c r="N124" i="3" s="1"/>
  <c r="L143" i="3"/>
  <c r="M143" i="3" s="1"/>
  <c r="N143" i="3" s="1"/>
  <c r="H145" i="3"/>
  <c r="I145" i="3" s="1"/>
  <c r="L20" i="3"/>
  <c r="M20" i="3" s="1"/>
  <c r="N20" i="3" s="1"/>
  <c r="L28" i="3"/>
  <c r="M28" i="3" s="1"/>
  <c r="M37" i="3"/>
  <c r="M39" i="3"/>
  <c r="H53" i="3"/>
  <c r="I53" i="3" s="1"/>
  <c r="H61" i="3"/>
  <c r="I61" i="3" s="1"/>
  <c r="L72" i="3"/>
  <c r="M72" i="3" s="1"/>
  <c r="H74" i="3"/>
  <c r="I74" i="3" s="1"/>
  <c r="N74" i="3" s="1"/>
  <c r="H87" i="3"/>
  <c r="I87" i="3" s="1"/>
  <c r="H95" i="3"/>
  <c r="I95" i="3" s="1"/>
  <c r="N95" i="3" s="1"/>
  <c r="L106" i="3"/>
  <c r="M106" i="3" s="1"/>
  <c r="H108" i="3"/>
  <c r="I108" i="3" s="1"/>
  <c r="N108" i="3" s="1"/>
  <c r="H121" i="3"/>
  <c r="I121" i="3" s="1"/>
  <c r="N121" i="3" s="1"/>
  <c r="H129" i="3"/>
  <c r="I129" i="3" s="1"/>
  <c r="N129" i="3" s="1"/>
  <c r="L140" i="3"/>
  <c r="M140" i="3" s="1"/>
  <c r="H142" i="3"/>
  <c r="I142" i="3" s="1"/>
  <c r="I22" i="3"/>
  <c r="H58" i="3"/>
  <c r="I58" i="3" s="1"/>
  <c r="L77" i="3"/>
  <c r="M77" i="3" s="1"/>
  <c r="H92" i="3"/>
  <c r="I92" i="3" s="1"/>
  <c r="N92" i="3" s="1"/>
  <c r="L111" i="3"/>
  <c r="M111" i="3" s="1"/>
  <c r="H126" i="3"/>
  <c r="I126" i="3" s="1"/>
  <c r="N126" i="3" s="1"/>
  <c r="L145" i="3"/>
  <c r="H55" i="3"/>
  <c r="I55" i="3" s="1"/>
  <c r="H89" i="3"/>
  <c r="I89" i="3" s="1"/>
  <c r="N89" i="3" s="1"/>
  <c r="H123" i="3"/>
  <c r="I123" i="3" s="1"/>
  <c r="N123" i="3" s="1"/>
  <c r="I27" i="3"/>
  <c r="N27" i="3" s="1"/>
  <c r="H60" i="3"/>
  <c r="I60" i="3" s="1"/>
  <c r="H94" i="3"/>
  <c r="I94" i="3" s="1"/>
  <c r="H128" i="3"/>
  <c r="I128" i="3" s="1"/>
  <c r="N128" i="3" s="1"/>
  <c r="N142" i="3" l="1"/>
  <c r="N144" i="3"/>
  <c r="N145" i="3"/>
  <c r="J74" i="4"/>
  <c r="Q64" i="4"/>
  <c r="Q34" i="4"/>
  <c r="J54" i="4"/>
  <c r="J44" i="4"/>
  <c r="J34" i="4"/>
  <c r="J24" i="4"/>
  <c r="N7" i="3"/>
  <c r="O3" i="3" s="1"/>
  <c r="N4" i="3"/>
  <c r="N24" i="3"/>
  <c r="N28" i="3"/>
  <c r="O26" i="3" s="1"/>
  <c r="N44" i="3"/>
  <c r="O42" i="3" s="1"/>
  <c r="N61" i="3"/>
  <c r="N59" i="3"/>
  <c r="N53" i="3"/>
  <c r="N87" i="3"/>
  <c r="N112" i="3"/>
  <c r="N104" i="3"/>
  <c r="N125" i="3"/>
  <c r="O121" i="3" s="1"/>
  <c r="O127" i="3"/>
  <c r="N109" i="3"/>
  <c r="N90" i="3"/>
  <c r="N94" i="3"/>
  <c r="O93" i="3" s="1"/>
  <c r="O87" i="3"/>
  <c r="N71" i="3"/>
  <c r="N75" i="3"/>
  <c r="N78" i="3"/>
  <c r="N55" i="3"/>
  <c r="O53" i="3" s="1"/>
  <c r="N22" i="3"/>
  <c r="N21" i="3"/>
  <c r="N23" i="3"/>
  <c r="N25" i="3"/>
  <c r="N10" i="3"/>
  <c r="O9" i="3" s="1"/>
  <c r="Q3" i="4"/>
  <c r="Q13" i="4"/>
  <c r="N60" i="3"/>
  <c r="O59" i="3" s="1"/>
  <c r="N111" i="3"/>
  <c r="O110" i="3" s="1"/>
  <c r="N106" i="3"/>
  <c r="O104" i="3" s="1"/>
  <c r="O113" i="3" s="1"/>
  <c r="N57" i="3"/>
  <c r="N58" i="3"/>
  <c r="N37" i="3"/>
  <c r="N38" i="3"/>
  <c r="N140" i="3"/>
  <c r="N70" i="3"/>
  <c r="O70" i="3" s="1"/>
  <c r="N39" i="3"/>
  <c r="N77" i="3"/>
  <c r="O76" i="3" s="1"/>
  <c r="O138" i="3" l="1"/>
  <c r="O144" i="3"/>
  <c r="O147" i="3" s="1"/>
  <c r="O36" i="3"/>
  <c r="O45" i="3" s="1"/>
  <c r="O130" i="3"/>
  <c r="O96" i="3"/>
  <c r="O79" i="3"/>
  <c r="O62" i="3"/>
  <c r="O20" i="3"/>
  <c r="O29" i="3" s="1"/>
  <c r="O12" i="3"/>
</calcChain>
</file>

<file path=xl/sharedStrings.xml><?xml version="1.0" encoding="utf-8"?>
<sst xmlns="http://schemas.openxmlformats.org/spreadsheetml/2006/main" count="975" uniqueCount="233">
  <si>
    <t>dominio</t>
  </si>
  <si>
    <t>PSUinSample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</si>
  <si>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</si>
  <si>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</si>
  <si>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</si>
  <si>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</si>
  <si>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</si>
  <si>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</si>
  <si>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</si>
  <si>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</si>
  <si>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</si>
  <si>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</si>
  <si>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</si>
  <si>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</si>
  <si>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</si>
  <si>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</si>
  <si>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</si>
  <si>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</si>
  <si>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</si>
  <si>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</si>
  <si>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</si>
  <si>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</si>
  <si>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</si>
  <si>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</si>
  <si>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</si>
  <si>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</si>
  <si>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</si>
  <si>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</si>
  <si>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</si>
  <si>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</si>
  <si>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</si>
  <si>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</si>
  <si>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</si>
  <si>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</si>
  <si>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</si>
  <si>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provincia</t>
  </si>
  <si>
    <t>estrato</t>
  </si>
  <si>
    <t>num_viviendas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</si>
  <si>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</si>
  <si>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</si>
  <si>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</si>
  <si>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</si>
  <si>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</si>
  <si>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</si>
  <si>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</si>
  <si>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</si>
  <si>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</si>
  <si>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</si>
  <si>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02</t>
  </si>
  <si>
    <t>0211</t>
  </si>
  <si>
    <t>0212</t>
  </si>
  <si>
    <t>0213</t>
  </si>
  <si>
    <t>0221</t>
  </si>
  <si>
    <t>0222</t>
  </si>
  <si>
    <t>0223</t>
  </si>
  <si>
    <t>03</t>
  </si>
  <si>
    <t>0311</t>
  </si>
  <si>
    <t>0312</t>
  </si>
  <si>
    <t>0313</t>
  </si>
  <si>
    <t>0321</t>
  </si>
  <si>
    <t>0322</t>
  </si>
  <si>
    <t>0323</t>
  </si>
  <si>
    <t>04</t>
  </si>
  <si>
    <t>0411</t>
  </si>
  <si>
    <t>0412</t>
  </si>
  <si>
    <t>0413</t>
  </si>
  <si>
    <t>0421</t>
  </si>
  <si>
    <t>0422</t>
  </si>
  <si>
    <t>0423</t>
  </si>
  <si>
    <t>05</t>
  </si>
  <si>
    <t>0511</t>
  </si>
  <si>
    <t>0512</t>
  </si>
  <si>
    <t>0513</t>
  </si>
  <si>
    <t>0521</t>
  </si>
  <si>
    <t>0522</t>
  </si>
  <si>
    <t>0523</t>
  </si>
  <si>
    <t>06</t>
  </si>
  <si>
    <t>0611</t>
  </si>
  <si>
    <t>0612</t>
  </si>
  <si>
    <t>0613</t>
  </si>
  <si>
    <t>0621</t>
  </si>
  <si>
    <t>0622</t>
  </si>
  <si>
    <t>0623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</si>
  <si>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</si>
  <si>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</si>
  <si>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</si>
  <si>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</si>
  <si>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</si>
  <si>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</si>
  <si>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</si>
  <si>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</si>
  <si>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</si>
  <si>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</si>
  <si>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</si>
  <si>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</si>
  <si>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</si>
  <si>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</si>
  <si>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</si>
  <si>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</si>
  <si>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</si>
  <si>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</si>
  <si>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</si>
  <si>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</si>
  <si>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</si>
  <si>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</si>
  <si>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</si>
  <si>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</si>
  <si>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</si>
  <si>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</si>
  <si>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</si>
  <si>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</si>
  <si>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</si>
  <si>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</si>
  <si>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10</t>
  </si>
  <si>
    <t>1011</t>
  </si>
  <si>
    <t>1012</t>
  </si>
  <si>
    <t>1013</t>
  </si>
  <si>
    <t>1021</t>
  </si>
  <si>
    <t>1022</t>
  </si>
  <si>
    <t>1023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</si>
  <si>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</si>
  <si>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</si>
  <si>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</si>
  <si>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</si>
  <si>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</si>
  <si>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</si>
  <si>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</si>
  <si>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</si>
  <si>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</si>
  <si>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</si>
  <si>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12</t>
  </si>
  <si>
    <t>1211</t>
  </si>
  <si>
    <t>1212</t>
  </si>
  <si>
    <t>1213</t>
  </si>
  <si>
    <t>1221</t>
  </si>
  <si>
    <t>1222</t>
  </si>
  <si>
    <t>1223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</si>
  <si>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</si>
  <si>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</si>
  <si>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</si>
  <si>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</si>
  <si>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</si>
  <si>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</si>
  <si>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</si>
  <si>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</si>
  <si>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</si>
  <si>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</si>
  <si>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14</t>
  </si>
  <si>
    <t>1419</t>
  </si>
  <si>
    <t>1421</t>
  </si>
  <si>
    <t>1422</t>
  </si>
  <si>
    <t>1423</t>
  </si>
  <si>
    <t>15</t>
  </si>
  <si>
    <t>1519</t>
  </si>
  <si>
    <t>1521</t>
  </si>
  <si>
    <t>1522</t>
  </si>
  <si>
    <t>1523</t>
  </si>
  <si>
    <t>16</t>
  </si>
  <si>
    <t>1611</t>
  </si>
  <si>
    <t>1612</t>
  </si>
  <si>
    <t>1613</t>
  </si>
  <si>
    <t>1621</t>
  </si>
  <si>
    <t>1622</t>
  </si>
  <si>
    <t>1623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</si>
  <si>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</si>
  <si>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</si>
  <si>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</si>
  <si>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</si>
  <si>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</si>
  <si>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</si>
  <si>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</si>
  <si>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</si>
  <si>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</si>
  <si>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</si>
  <si>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</si>
  <si>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</si>
  <si>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</si>
  <si>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</si>
  <si>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</si>
  <si>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</si>
  <si>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</si>
  <si>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</si>
  <si>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</si>
  <si>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</si>
  <si>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19</t>
  </si>
  <si>
    <t>1911</t>
  </si>
  <si>
    <t>1912</t>
  </si>
  <si>
    <t>1913</t>
  </si>
  <si>
    <t>1921</t>
  </si>
  <si>
    <t>1922</t>
  </si>
  <si>
    <t>1923</t>
  </si>
  <si>
    <t>20</t>
  </si>
  <si>
    <t>2011</t>
  </si>
  <si>
    <t>2022</t>
  </si>
  <si>
    <t>2023</t>
  </si>
  <si>
    <t>21</t>
  </si>
  <si>
    <t>2111</t>
  </si>
  <si>
    <t>2112</t>
  </si>
  <si>
    <t>2113</t>
  </si>
  <si>
    <t>2121</t>
  </si>
  <si>
    <t>2122</t>
  </si>
  <si>
    <t>2123</t>
  </si>
  <si>
    <t>22</t>
  </si>
  <si>
    <t>2211</t>
  </si>
  <si>
    <t>2212</t>
  </si>
  <si>
    <t>2213</t>
  </si>
  <si>
    <t>2221</t>
  </si>
  <si>
    <t>2222</t>
  </si>
  <si>
    <t>2223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</si>
  <si>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</si>
  <si>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</si>
  <si>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</si>
  <si>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</si>
  <si>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</si>
  <si>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</si>
  <si>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</si>
  <si>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</si>
  <si>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</si>
  <si>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</si>
  <si>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24</t>
  </si>
  <si>
    <t>2411</t>
  </si>
  <si>
    <t>2412</t>
  </si>
  <si>
    <t>2413</t>
  </si>
  <si>
    <t>2429</t>
  </si>
  <si>
    <t>proporcion</t>
  </si>
  <si>
    <t>asignacion total</t>
  </si>
  <si>
    <t>asignacion</t>
  </si>
  <si>
    <t>asignacion prov</t>
  </si>
  <si>
    <t>asignacion ciudad</t>
  </si>
  <si>
    <t>muestra por dominio</t>
  </si>
  <si>
    <t>asignacion dominio</t>
  </si>
  <si>
    <t>PSU FINAL</t>
  </si>
  <si>
    <t>ASIGNACIÓN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</si>
</sst>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6" xfId="0" applyFont="1" applyBorder="1"/>
    <xf numFmtId="0" fontId="1" fillId="6" borderId="1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10" sqref="C10"/>
    </sheetView>
  </sheetViews>
  <sheetFormatPr baseColWidth="10" defaultRowHeight="14.4" x14ac:dyDescent="0.3"/>
  <cols>
    <col min="1" max="1" width="26.77734375" bestFit="1" customWidth="1"/>
    <col min="2" max="2" width="13.77734375" bestFit="1" customWidth="1"/>
    <col min="3" max="3" width="16.88671875" bestFit="1" customWidth="1"/>
  </cols>
  <sheetData>
    <row r="1" spans="1:3" x14ac:dyDescent="0.3">
      <c r="A1" s="19" t="s">
        <v>0</v>
      </c>
      <c r="B1" s="19" t="s">
        <v>1</v>
      </c>
      <c r="C1" s="19" t="s">
        <v>232</v>
      </c>
    </row>
    <row r="2" spans="1:3" x14ac:dyDescent="0.3">
      <c r="A2" s="29" t="s">
        <v>2</v>
      </c>
      <c r="B2" s="19">
        <v>222</v>
      </c>
      <c r="C2" s="19">
        <v>122</v>
      </c>
    </row>
    <row r="3" spans="1:3" x14ac:dyDescent="0.3">
      <c r="A3" s="29" t="s">
        <v>3</v>
      </c>
      <c r="B3" s="19">
        <v>73</v>
      </c>
      <c r="C3" s="19">
        <v>77</v>
      </c>
    </row>
    <row r="4" spans="1:3" x14ac:dyDescent="0.3">
      <c r="A4" s="29" t="s">
        <v>4</v>
      </c>
      <c r="B4" s="19">
        <v>79</v>
      </c>
      <c r="C4" s="19">
        <v>81</v>
      </c>
    </row>
    <row r="5" spans="1:3" x14ac:dyDescent="0.3">
      <c r="A5" s="29" t="s">
        <v>5</v>
      </c>
      <c r="B5" s="19">
        <v>53</v>
      </c>
      <c r="C5" s="19">
        <v>56</v>
      </c>
    </row>
    <row r="6" spans="1:3" x14ac:dyDescent="0.3">
      <c r="A6" s="29" t="s">
        <v>6</v>
      </c>
      <c r="B6" s="19">
        <v>98</v>
      </c>
      <c r="C6" s="19">
        <v>101</v>
      </c>
    </row>
    <row r="7" spans="1:3" x14ac:dyDescent="0.3">
      <c r="A7" s="29" t="s">
        <v>7</v>
      </c>
      <c r="B7" s="19">
        <v>84</v>
      </c>
      <c r="C7" s="19">
        <v>87</v>
      </c>
    </row>
    <row r="8" spans="1:3" x14ac:dyDescent="0.3">
      <c r="A8" s="29" t="s">
        <v>8</v>
      </c>
      <c r="B8" s="19">
        <v>184</v>
      </c>
      <c r="C8" s="19">
        <v>115</v>
      </c>
    </row>
    <row r="9" spans="1:3" x14ac:dyDescent="0.3">
      <c r="A9" s="29" t="s">
        <v>9</v>
      </c>
      <c r="B9" s="19">
        <v>211</v>
      </c>
      <c r="C9" s="19">
        <v>140</v>
      </c>
    </row>
    <row r="10" spans="1:3" x14ac:dyDescent="0.3">
      <c r="A10" s="29" t="s">
        <v>10</v>
      </c>
      <c r="B10" s="19">
        <v>352</v>
      </c>
      <c r="C10" s="19">
        <v>133</v>
      </c>
    </row>
    <row r="11" spans="1:3" x14ac:dyDescent="0.3">
      <c r="A11" s="29" t="s">
        <v>11</v>
      </c>
      <c r="B11" s="19">
        <v>62</v>
      </c>
      <c r="C11" s="19">
        <v>65</v>
      </c>
    </row>
    <row r="12" spans="1:3" x14ac:dyDescent="0.3">
      <c r="A12" s="29" t="s">
        <v>12</v>
      </c>
      <c r="B12" s="19">
        <v>152</v>
      </c>
      <c r="C12" s="19">
        <v>99</v>
      </c>
    </row>
    <row r="13" spans="1:3" x14ac:dyDescent="0.3">
      <c r="A13" s="29" t="s">
        <v>13</v>
      </c>
      <c r="B13" s="19">
        <v>102</v>
      </c>
      <c r="C13" s="19">
        <v>104</v>
      </c>
    </row>
    <row r="14" spans="1:3" x14ac:dyDescent="0.3">
      <c r="A14" s="29" t="s">
        <v>14</v>
      </c>
      <c r="B14" s="19">
        <v>259</v>
      </c>
      <c r="C14" s="19">
        <v>217</v>
      </c>
    </row>
    <row r="15" spans="1:3" x14ac:dyDescent="0.3">
      <c r="A15" s="29" t="s">
        <v>15</v>
      </c>
      <c r="B15" s="19">
        <v>77</v>
      </c>
      <c r="C15" s="19">
        <v>79</v>
      </c>
    </row>
    <row r="16" spans="1:3" x14ac:dyDescent="0.3">
      <c r="A16" s="29" t="s">
        <v>16</v>
      </c>
      <c r="B16" s="19">
        <v>28</v>
      </c>
      <c r="C16" s="19">
        <v>30</v>
      </c>
    </row>
    <row r="17" spans="1:3" x14ac:dyDescent="0.3">
      <c r="A17" s="29" t="s">
        <v>17</v>
      </c>
      <c r="B17" s="19">
        <v>52</v>
      </c>
      <c r="C17" s="19">
        <v>55</v>
      </c>
    </row>
    <row r="18" spans="1:3" x14ac:dyDescent="0.3">
      <c r="A18" s="29" t="s">
        <v>18</v>
      </c>
      <c r="B18" s="19">
        <v>297</v>
      </c>
      <c r="C18" s="19">
        <v>108</v>
      </c>
    </row>
    <row r="19" spans="1:3" x14ac:dyDescent="0.3">
      <c r="A19" s="29" t="s">
        <v>19</v>
      </c>
      <c r="B19" s="19">
        <v>211</v>
      </c>
      <c r="C19" s="19">
        <v>140</v>
      </c>
    </row>
    <row r="20" spans="1:3" x14ac:dyDescent="0.3">
      <c r="A20" s="29" t="s">
        <v>20</v>
      </c>
      <c r="B20" s="19">
        <v>76</v>
      </c>
      <c r="C20" s="19">
        <v>79</v>
      </c>
    </row>
    <row r="21" spans="1:3" x14ac:dyDescent="0.3">
      <c r="A21" s="29" t="s">
        <v>21</v>
      </c>
      <c r="B21" s="19">
        <v>48</v>
      </c>
      <c r="C21" s="19">
        <v>50</v>
      </c>
    </row>
    <row r="22" spans="1:3" x14ac:dyDescent="0.3">
      <c r="A22" s="29" t="s">
        <v>22</v>
      </c>
      <c r="B22" s="19">
        <v>84</v>
      </c>
      <c r="C22" s="19">
        <v>87</v>
      </c>
    </row>
    <row r="23" spans="1:3" x14ac:dyDescent="0.3">
      <c r="A23" s="29" t="s">
        <v>23</v>
      </c>
      <c r="B23" s="19">
        <v>73</v>
      </c>
      <c r="C23" s="19">
        <v>77</v>
      </c>
    </row>
    <row r="24" spans="1:3" x14ac:dyDescent="0.3">
      <c r="A24" s="29" t="s">
        <v>24</v>
      </c>
      <c r="B24" s="19">
        <v>153</v>
      </c>
      <c r="C24" s="19">
        <v>50</v>
      </c>
    </row>
    <row r="25" spans="1:3" x14ac:dyDescent="0.3">
      <c r="A25" s="29" t="s">
        <v>25</v>
      </c>
      <c r="B25" s="19">
        <v>63</v>
      </c>
      <c r="C25" s="19">
        <v>65</v>
      </c>
    </row>
    <row r="26" spans="1:3" x14ac:dyDescent="0.3">
      <c r="A26" s="29" t="s">
        <v>26</v>
      </c>
      <c r="B26" s="19">
        <v>178</v>
      </c>
      <c r="C26" s="19">
        <v>194</v>
      </c>
    </row>
    <row r="27" spans="1:3" x14ac:dyDescent="0.3">
      <c r="A27" s="29" t="s">
        <v>27</v>
      </c>
      <c r="B27" s="19">
        <v>202</v>
      </c>
      <c r="C27" s="19">
        <v>223</v>
      </c>
    </row>
    <row r="28" spans="1:3" x14ac:dyDescent="0.3">
      <c r="A28" s="29" t="s">
        <v>28</v>
      </c>
      <c r="B28" s="19">
        <v>145</v>
      </c>
      <c r="C28" s="19">
        <v>147</v>
      </c>
    </row>
    <row r="29" spans="1:3" x14ac:dyDescent="0.3">
      <c r="A29" s="29" t="s">
        <v>29</v>
      </c>
      <c r="B29" s="19">
        <v>136</v>
      </c>
      <c r="C29" s="19">
        <v>138</v>
      </c>
    </row>
    <row r="30" spans="1:3" x14ac:dyDescent="0.3">
      <c r="A30" s="29" t="s">
        <v>30</v>
      </c>
      <c r="B30" s="19">
        <v>153</v>
      </c>
      <c r="C30" s="19">
        <v>155</v>
      </c>
    </row>
    <row r="31" spans="1:3" x14ac:dyDescent="0.3">
      <c r="A31" s="29" t="s">
        <v>31</v>
      </c>
      <c r="B31" s="19">
        <v>157</v>
      </c>
      <c r="C31" s="19">
        <v>158</v>
      </c>
    </row>
    <row r="32" spans="1:3" x14ac:dyDescent="0.3">
      <c r="A32" s="29" t="s">
        <v>32</v>
      </c>
      <c r="B32" s="19">
        <v>136</v>
      </c>
      <c r="C32" s="19">
        <v>137</v>
      </c>
    </row>
    <row r="33" spans="1:3" x14ac:dyDescent="0.3">
      <c r="A33" s="29" t="s">
        <v>33</v>
      </c>
      <c r="B33" s="19">
        <v>147</v>
      </c>
      <c r="C33" s="19">
        <v>148</v>
      </c>
    </row>
    <row r="34" spans="1:3" x14ac:dyDescent="0.3">
      <c r="A34" s="29" t="s">
        <v>34</v>
      </c>
      <c r="B34" s="19">
        <v>150</v>
      </c>
      <c r="C34" s="19">
        <v>152</v>
      </c>
    </row>
  </sheetData>
  <autoFilter ref="A1:B34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>
      <pane ySplit="1" topLeftCell="A2" activePane="bottomLeft" state="frozen"/>
      <selection pane="bottomLeft" activeCell="E17" sqref="E17"/>
    </sheetView>
  </sheetViews>
  <sheetFormatPr baseColWidth="10" defaultRowHeight="14.4" x14ac:dyDescent="0.3"/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 t="s">
        <v>38</v>
      </c>
      <c r="B2" t="s">
        <v>39</v>
      </c>
      <c r="C2">
        <v>3442</v>
      </c>
    </row>
    <row r="3" spans="1:3" x14ac:dyDescent="0.3">
      <c r="A3" t="s">
        <v>38</v>
      </c>
      <c r="B3" t="s">
        <v>40</v>
      </c>
      <c r="C3">
        <v>8332</v>
      </c>
    </row>
    <row r="4" spans="1:3" x14ac:dyDescent="0.3">
      <c r="A4" t="s">
        <v>38</v>
      </c>
      <c r="B4" t="s">
        <v>41</v>
      </c>
      <c r="C4">
        <v>8176</v>
      </c>
    </row>
    <row r="5" spans="1:3" x14ac:dyDescent="0.3">
      <c r="A5" t="s">
        <v>38</v>
      </c>
      <c r="B5" t="s">
        <v>42</v>
      </c>
      <c r="C5">
        <v>27771</v>
      </c>
    </row>
    <row r="6" spans="1:3" x14ac:dyDescent="0.3">
      <c r="A6" t="s">
        <v>38</v>
      </c>
      <c r="B6" t="s">
        <v>43</v>
      </c>
      <c r="C6">
        <v>30386</v>
      </c>
    </row>
    <row r="7" spans="1:3" x14ac:dyDescent="0.3">
      <c r="A7" t="s">
        <v>38</v>
      </c>
      <c r="B7" t="s">
        <v>44</v>
      </c>
      <c r="C7">
        <v>18629</v>
      </c>
    </row>
    <row r="8" spans="1:3" x14ac:dyDescent="0.3">
      <c r="A8" t="s">
        <v>38</v>
      </c>
      <c r="B8" t="s">
        <v>45</v>
      </c>
      <c r="C8">
        <v>23264</v>
      </c>
    </row>
    <row r="9" spans="1:3" x14ac:dyDescent="0.3">
      <c r="A9" t="s">
        <v>38</v>
      </c>
      <c r="B9" t="s">
        <v>46</v>
      </c>
      <c r="C9">
        <v>35648</v>
      </c>
    </row>
    <row r="10" spans="1:3" x14ac:dyDescent="0.3">
      <c r="A10" t="s">
        <v>38</v>
      </c>
      <c r="B10" t="s">
        <v>47</v>
      </c>
      <c r="C10">
        <v>25711</v>
      </c>
    </row>
    <row r="11" spans="1:3" x14ac:dyDescent="0.3">
      <c r="A11" t="s">
        <v>48</v>
      </c>
      <c r="B11" t="s">
        <v>49</v>
      </c>
      <c r="C11">
        <v>4533</v>
      </c>
    </row>
    <row r="12" spans="1:3" x14ac:dyDescent="0.3">
      <c r="A12" t="s">
        <v>48</v>
      </c>
      <c r="B12" t="s">
        <v>50</v>
      </c>
      <c r="C12">
        <v>7356</v>
      </c>
    </row>
    <row r="13" spans="1:3" x14ac:dyDescent="0.3">
      <c r="A13" t="s">
        <v>48</v>
      </c>
      <c r="B13" t="s">
        <v>51</v>
      </c>
      <c r="C13">
        <v>4112</v>
      </c>
    </row>
    <row r="14" spans="1:3" x14ac:dyDescent="0.3">
      <c r="A14" t="s">
        <v>48</v>
      </c>
      <c r="B14" t="s">
        <v>52</v>
      </c>
      <c r="C14">
        <v>13558</v>
      </c>
    </row>
    <row r="15" spans="1:3" x14ac:dyDescent="0.3">
      <c r="A15" t="s">
        <v>48</v>
      </c>
      <c r="B15" t="s">
        <v>53</v>
      </c>
      <c r="C15">
        <v>12760</v>
      </c>
    </row>
    <row r="16" spans="1:3" x14ac:dyDescent="0.3">
      <c r="A16" t="s">
        <v>48</v>
      </c>
      <c r="B16" t="s">
        <v>54</v>
      </c>
      <c r="C16">
        <v>3803</v>
      </c>
    </row>
    <row r="17" spans="1:3" x14ac:dyDescent="0.3">
      <c r="A17" t="s">
        <v>55</v>
      </c>
      <c r="B17" t="s">
        <v>56</v>
      </c>
      <c r="C17">
        <v>7772</v>
      </c>
    </row>
    <row r="18" spans="1:3" x14ac:dyDescent="0.3">
      <c r="A18" t="s">
        <v>55</v>
      </c>
      <c r="B18" t="s">
        <v>57</v>
      </c>
      <c r="C18">
        <v>10630</v>
      </c>
    </row>
    <row r="19" spans="1:3" x14ac:dyDescent="0.3">
      <c r="A19" t="s">
        <v>55</v>
      </c>
      <c r="B19" t="s">
        <v>58</v>
      </c>
      <c r="C19">
        <v>7815</v>
      </c>
    </row>
    <row r="20" spans="1:3" x14ac:dyDescent="0.3">
      <c r="A20" t="s">
        <v>55</v>
      </c>
      <c r="B20" t="s">
        <v>59</v>
      </c>
      <c r="C20">
        <v>13532</v>
      </c>
    </row>
    <row r="21" spans="1:3" x14ac:dyDescent="0.3">
      <c r="A21" t="s">
        <v>55</v>
      </c>
      <c r="B21" t="s">
        <v>60</v>
      </c>
      <c r="C21">
        <v>12657</v>
      </c>
    </row>
    <row r="22" spans="1:3" x14ac:dyDescent="0.3">
      <c r="A22" t="s">
        <v>55</v>
      </c>
      <c r="B22" t="s">
        <v>61</v>
      </c>
      <c r="C22">
        <v>4339</v>
      </c>
    </row>
    <row r="23" spans="1:3" x14ac:dyDescent="0.3">
      <c r="A23" t="s">
        <v>62</v>
      </c>
      <c r="B23" t="s">
        <v>63</v>
      </c>
      <c r="C23">
        <v>5914</v>
      </c>
    </row>
    <row r="24" spans="1:3" x14ac:dyDescent="0.3">
      <c r="A24" t="s">
        <v>62</v>
      </c>
      <c r="B24" t="s">
        <v>64</v>
      </c>
      <c r="C24">
        <v>12649</v>
      </c>
    </row>
    <row r="25" spans="1:3" x14ac:dyDescent="0.3">
      <c r="A25" t="s">
        <v>62</v>
      </c>
      <c r="B25" t="s">
        <v>65</v>
      </c>
      <c r="C25">
        <v>6913</v>
      </c>
    </row>
    <row r="26" spans="1:3" x14ac:dyDescent="0.3">
      <c r="A26" t="s">
        <v>62</v>
      </c>
      <c r="B26" t="s">
        <v>66</v>
      </c>
      <c r="C26">
        <v>5418</v>
      </c>
    </row>
    <row r="27" spans="1:3" x14ac:dyDescent="0.3">
      <c r="A27" t="s">
        <v>62</v>
      </c>
      <c r="B27" t="s">
        <v>67</v>
      </c>
      <c r="C27">
        <v>8284</v>
      </c>
    </row>
    <row r="28" spans="1:3" x14ac:dyDescent="0.3">
      <c r="A28" t="s">
        <v>62</v>
      </c>
      <c r="B28" t="s">
        <v>68</v>
      </c>
      <c r="C28">
        <v>4745</v>
      </c>
    </row>
    <row r="29" spans="1:3" x14ac:dyDescent="0.3">
      <c r="A29" t="s">
        <v>69</v>
      </c>
      <c r="B29" t="s">
        <v>70</v>
      </c>
      <c r="C29">
        <v>4237</v>
      </c>
    </row>
    <row r="30" spans="1:3" x14ac:dyDescent="0.3">
      <c r="A30" t="s">
        <v>69</v>
      </c>
      <c r="B30" t="s">
        <v>71</v>
      </c>
      <c r="C30">
        <v>16837</v>
      </c>
    </row>
    <row r="31" spans="1:3" x14ac:dyDescent="0.3">
      <c r="A31" t="s">
        <v>69</v>
      </c>
      <c r="B31" t="s">
        <v>72</v>
      </c>
      <c r="C31">
        <v>13044</v>
      </c>
    </row>
    <row r="32" spans="1:3" x14ac:dyDescent="0.3">
      <c r="A32" t="s">
        <v>69</v>
      </c>
      <c r="B32" t="s">
        <v>73</v>
      </c>
      <c r="C32">
        <v>26237</v>
      </c>
    </row>
    <row r="33" spans="1:3" x14ac:dyDescent="0.3">
      <c r="A33" t="s">
        <v>69</v>
      </c>
      <c r="B33" t="s">
        <v>74</v>
      </c>
      <c r="C33">
        <v>25420</v>
      </c>
    </row>
    <row r="34" spans="1:3" x14ac:dyDescent="0.3">
      <c r="A34" t="s">
        <v>69</v>
      </c>
      <c r="B34" t="s">
        <v>75</v>
      </c>
      <c r="C34">
        <v>14427</v>
      </c>
    </row>
    <row r="35" spans="1:3" x14ac:dyDescent="0.3">
      <c r="A35" t="s">
        <v>76</v>
      </c>
      <c r="B35" t="s">
        <v>77</v>
      </c>
      <c r="C35">
        <v>10518</v>
      </c>
    </row>
    <row r="36" spans="1:3" x14ac:dyDescent="0.3">
      <c r="A36" t="s">
        <v>76</v>
      </c>
      <c r="B36" t="s">
        <v>78</v>
      </c>
      <c r="C36">
        <v>26197</v>
      </c>
    </row>
    <row r="37" spans="1:3" x14ac:dyDescent="0.3">
      <c r="A37" t="s">
        <v>76</v>
      </c>
      <c r="B37" t="s">
        <v>79</v>
      </c>
      <c r="C37">
        <v>16139</v>
      </c>
    </row>
    <row r="38" spans="1:3" x14ac:dyDescent="0.3">
      <c r="A38" t="s">
        <v>76</v>
      </c>
      <c r="B38" t="s">
        <v>80</v>
      </c>
      <c r="C38">
        <v>34750</v>
      </c>
    </row>
    <row r="39" spans="1:3" x14ac:dyDescent="0.3">
      <c r="A39" t="s">
        <v>76</v>
      </c>
      <c r="B39" t="s">
        <v>81</v>
      </c>
      <c r="C39">
        <v>19949</v>
      </c>
    </row>
    <row r="40" spans="1:3" x14ac:dyDescent="0.3">
      <c r="A40" t="s">
        <v>76</v>
      </c>
      <c r="B40" t="s">
        <v>82</v>
      </c>
      <c r="C40">
        <v>7044</v>
      </c>
    </row>
    <row r="41" spans="1:3" x14ac:dyDescent="0.3">
      <c r="A41" t="s">
        <v>83</v>
      </c>
      <c r="B41" t="s">
        <v>84</v>
      </c>
      <c r="C41">
        <v>17098</v>
      </c>
    </row>
    <row r="42" spans="1:3" x14ac:dyDescent="0.3">
      <c r="A42" t="s">
        <v>83</v>
      </c>
      <c r="B42" t="s">
        <v>85</v>
      </c>
      <c r="C42">
        <v>29184</v>
      </c>
    </row>
    <row r="43" spans="1:3" x14ac:dyDescent="0.3">
      <c r="A43" t="s">
        <v>83</v>
      </c>
      <c r="B43" t="s">
        <v>86</v>
      </c>
      <c r="C43">
        <v>23238</v>
      </c>
    </row>
    <row r="44" spans="1:3" x14ac:dyDescent="0.3">
      <c r="A44" t="s">
        <v>83</v>
      </c>
      <c r="B44" t="s">
        <v>87</v>
      </c>
      <c r="C44">
        <v>7461</v>
      </c>
    </row>
    <row r="45" spans="1:3" x14ac:dyDescent="0.3">
      <c r="A45" t="s">
        <v>83</v>
      </c>
      <c r="B45" t="s">
        <v>88</v>
      </c>
      <c r="C45">
        <v>17213</v>
      </c>
    </row>
    <row r="46" spans="1:3" x14ac:dyDescent="0.3">
      <c r="A46" t="s">
        <v>83</v>
      </c>
      <c r="B46" t="s">
        <v>89</v>
      </c>
      <c r="C46">
        <v>3667</v>
      </c>
    </row>
    <row r="47" spans="1:3" x14ac:dyDescent="0.3">
      <c r="A47" t="s">
        <v>83</v>
      </c>
      <c r="B47" t="s">
        <v>90</v>
      </c>
      <c r="C47">
        <v>12988</v>
      </c>
    </row>
    <row r="48" spans="1:3" x14ac:dyDescent="0.3">
      <c r="A48" t="s">
        <v>83</v>
      </c>
      <c r="B48" t="s">
        <v>91</v>
      </c>
      <c r="C48">
        <v>30990</v>
      </c>
    </row>
    <row r="49" spans="1:3" x14ac:dyDescent="0.3">
      <c r="A49" t="s">
        <v>83</v>
      </c>
      <c r="B49" t="s">
        <v>92</v>
      </c>
      <c r="C49">
        <v>18680</v>
      </c>
    </row>
    <row r="50" spans="1:3" x14ac:dyDescent="0.3">
      <c r="A50" t="s">
        <v>93</v>
      </c>
      <c r="B50" t="s">
        <v>94</v>
      </c>
      <c r="C50">
        <v>894</v>
      </c>
    </row>
    <row r="51" spans="1:3" x14ac:dyDescent="0.3">
      <c r="A51" t="s">
        <v>93</v>
      </c>
      <c r="B51" t="s">
        <v>95</v>
      </c>
      <c r="C51">
        <v>12160</v>
      </c>
    </row>
    <row r="52" spans="1:3" x14ac:dyDescent="0.3">
      <c r="A52" t="s">
        <v>93</v>
      </c>
      <c r="B52" t="s">
        <v>96</v>
      </c>
      <c r="C52">
        <v>21499</v>
      </c>
    </row>
    <row r="53" spans="1:3" x14ac:dyDescent="0.3">
      <c r="A53" t="s">
        <v>93</v>
      </c>
      <c r="B53" t="s">
        <v>97</v>
      </c>
      <c r="C53">
        <v>14713</v>
      </c>
    </row>
    <row r="54" spans="1:3" x14ac:dyDescent="0.3">
      <c r="A54" t="s">
        <v>93</v>
      </c>
      <c r="B54" t="s">
        <v>98</v>
      </c>
      <c r="C54">
        <v>21277</v>
      </c>
    </row>
    <row r="55" spans="1:3" x14ac:dyDescent="0.3">
      <c r="A55" t="s">
        <v>93</v>
      </c>
      <c r="B55" t="s">
        <v>99</v>
      </c>
      <c r="C55">
        <v>4763</v>
      </c>
    </row>
    <row r="56" spans="1:3" x14ac:dyDescent="0.3">
      <c r="A56" t="s">
        <v>93</v>
      </c>
      <c r="B56" t="s">
        <v>100</v>
      </c>
      <c r="C56">
        <v>14842</v>
      </c>
    </row>
    <row r="57" spans="1:3" x14ac:dyDescent="0.3">
      <c r="A57" t="s">
        <v>93</v>
      </c>
      <c r="B57" t="s">
        <v>101</v>
      </c>
      <c r="C57">
        <v>19574</v>
      </c>
    </row>
    <row r="58" spans="1:3" x14ac:dyDescent="0.3">
      <c r="A58" t="s">
        <v>93</v>
      </c>
      <c r="B58" t="s">
        <v>102</v>
      </c>
      <c r="C58">
        <v>6585</v>
      </c>
    </row>
    <row r="59" spans="1:3" x14ac:dyDescent="0.3">
      <c r="A59" t="s">
        <v>103</v>
      </c>
      <c r="B59" t="s">
        <v>104</v>
      </c>
      <c r="C59">
        <v>135018</v>
      </c>
    </row>
    <row r="60" spans="1:3" x14ac:dyDescent="0.3">
      <c r="A60" t="s">
        <v>103</v>
      </c>
      <c r="B60" t="s">
        <v>105</v>
      </c>
      <c r="C60">
        <v>88007</v>
      </c>
    </row>
    <row r="61" spans="1:3" x14ac:dyDescent="0.3">
      <c r="A61" t="s">
        <v>103</v>
      </c>
      <c r="B61" t="s">
        <v>106</v>
      </c>
      <c r="C61">
        <v>20529</v>
      </c>
    </row>
    <row r="62" spans="1:3" x14ac:dyDescent="0.3">
      <c r="A62" t="s">
        <v>103</v>
      </c>
      <c r="B62" t="s">
        <v>107</v>
      </c>
      <c r="C62">
        <v>15011</v>
      </c>
    </row>
    <row r="63" spans="1:3" x14ac:dyDescent="0.3">
      <c r="A63" t="s">
        <v>103</v>
      </c>
      <c r="B63" t="s">
        <v>108</v>
      </c>
      <c r="C63">
        <v>42091</v>
      </c>
    </row>
    <row r="64" spans="1:3" x14ac:dyDescent="0.3">
      <c r="A64" t="s">
        <v>103</v>
      </c>
      <c r="B64" t="s">
        <v>109</v>
      </c>
      <c r="C64">
        <v>47979</v>
      </c>
    </row>
    <row r="65" spans="1:3" x14ac:dyDescent="0.3">
      <c r="A65" t="s">
        <v>103</v>
      </c>
      <c r="B65" t="s">
        <v>110</v>
      </c>
      <c r="C65">
        <v>149932</v>
      </c>
    </row>
    <row r="66" spans="1:3" x14ac:dyDescent="0.3">
      <c r="A66" t="s">
        <v>103</v>
      </c>
      <c r="B66" t="s">
        <v>111</v>
      </c>
      <c r="C66">
        <v>341907</v>
      </c>
    </row>
    <row r="67" spans="1:3" x14ac:dyDescent="0.3">
      <c r="A67" t="s">
        <v>103</v>
      </c>
      <c r="B67" t="s">
        <v>112</v>
      </c>
      <c r="C67">
        <v>97933</v>
      </c>
    </row>
    <row r="68" spans="1:3" x14ac:dyDescent="0.3">
      <c r="A68" t="s">
        <v>113</v>
      </c>
      <c r="B68" t="s">
        <v>114</v>
      </c>
      <c r="C68">
        <v>11041</v>
      </c>
    </row>
    <row r="69" spans="1:3" x14ac:dyDescent="0.3">
      <c r="A69" t="s">
        <v>113</v>
      </c>
      <c r="B69" t="s">
        <v>115</v>
      </c>
      <c r="C69">
        <v>28078</v>
      </c>
    </row>
    <row r="70" spans="1:3" x14ac:dyDescent="0.3">
      <c r="A70" t="s">
        <v>113</v>
      </c>
      <c r="B70" t="s">
        <v>116</v>
      </c>
      <c r="C70">
        <v>34083</v>
      </c>
    </row>
    <row r="71" spans="1:3" x14ac:dyDescent="0.3">
      <c r="A71" t="s">
        <v>113</v>
      </c>
      <c r="B71" t="s">
        <v>117</v>
      </c>
      <c r="C71">
        <v>9607</v>
      </c>
    </row>
    <row r="72" spans="1:3" x14ac:dyDescent="0.3">
      <c r="A72" t="s">
        <v>113</v>
      </c>
      <c r="B72" t="s">
        <v>118</v>
      </c>
      <c r="C72">
        <v>12750</v>
      </c>
    </row>
    <row r="73" spans="1:3" x14ac:dyDescent="0.3">
      <c r="A73" t="s">
        <v>113</v>
      </c>
      <c r="B73" t="s">
        <v>119</v>
      </c>
      <c r="C73">
        <v>9039</v>
      </c>
    </row>
    <row r="74" spans="1:3" x14ac:dyDescent="0.3">
      <c r="A74" t="s">
        <v>120</v>
      </c>
      <c r="B74" t="s">
        <v>121</v>
      </c>
      <c r="C74">
        <v>9896</v>
      </c>
    </row>
    <row r="75" spans="1:3" x14ac:dyDescent="0.3">
      <c r="A75" t="s">
        <v>120</v>
      </c>
      <c r="B75" t="s">
        <v>122</v>
      </c>
      <c r="C75">
        <v>8041</v>
      </c>
    </row>
    <row r="76" spans="1:3" x14ac:dyDescent="0.3">
      <c r="A76" t="s">
        <v>120</v>
      </c>
      <c r="B76" t="s">
        <v>123</v>
      </c>
      <c r="C76">
        <v>143</v>
      </c>
    </row>
    <row r="77" spans="1:3" x14ac:dyDescent="0.3">
      <c r="A77" t="s">
        <v>120</v>
      </c>
      <c r="B77" t="s">
        <v>124</v>
      </c>
      <c r="C77">
        <v>22971</v>
      </c>
    </row>
    <row r="78" spans="1:3" x14ac:dyDescent="0.3">
      <c r="A78" t="s">
        <v>120</v>
      </c>
      <c r="B78" t="s">
        <v>125</v>
      </c>
      <c r="C78">
        <v>18571</v>
      </c>
    </row>
    <row r="79" spans="1:3" x14ac:dyDescent="0.3">
      <c r="A79" t="s">
        <v>120</v>
      </c>
      <c r="B79" t="s">
        <v>126</v>
      </c>
      <c r="C79">
        <v>9438</v>
      </c>
    </row>
    <row r="80" spans="1:3" x14ac:dyDescent="0.3">
      <c r="A80" t="s">
        <v>120</v>
      </c>
      <c r="B80" t="s">
        <v>127</v>
      </c>
      <c r="C80">
        <v>5096</v>
      </c>
    </row>
    <row r="81" spans="1:3" x14ac:dyDescent="0.3">
      <c r="A81" t="s">
        <v>120</v>
      </c>
      <c r="B81" t="s">
        <v>128</v>
      </c>
      <c r="C81">
        <v>13219</v>
      </c>
    </row>
    <row r="82" spans="1:3" x14ac:dyDescent="0.3">
      <c r="A82" t="s">
        <v>120</v>
      </c>
      <c r="B82" t="s">
        <v>129</v>
      </c>
      <c r="C82">
        <v>23553</v>
      </c>
    </row>
    <row r="83" spans="1:3" x14ac:dyDescent="0.3">
      <c r="A83" t="s">
        <v>130</v>
      </c>
      <c r="B83" t="s">
        <v>131</v>
      </c>
      <c r="C83">
        <v>51545</v>
      </c>
    </row>
    <row r="84" spans="1:3" x14ac:dyDescent="0.3">
      <c r="A84" t="s">
        <v>130</v>
      </c>
      <c r="B84" t="s">
        <v>132</v>
      </c>
      <c r="C84">
        <v>32417</v>
      </c>
    </row>
    <row r="85" spans="1:3" x14ac:dyDescent="0.3">
      <c r="A85" t="s">
        <v>130</v>
      </c>
      <c r="B85" t="s">
        <v>133</v>
      </c>
      <c r="C85">
        <v>36931</v>
      </c>
    </row>
    <row r="86" spans="1:3" x14ac:dyDescent="0.3">
      <c r="A86" t="s">
        <v>130</v>
      </c>
      <c r="B86" t="s">
        <v>134</v>
      </c>
      <c r="C86">
        <v>33232</v>
      </c>
    </row>
    <row r="87" spans="1:3" x14ac:dyDescent="0.3">
      <c r="A87" t="s">
        <v>130</v>
      </c>
      <c r="B87" t="s">
        <v>135</v>
      </c>
      <c r="C87">
        <v>29457</v>
      </c>
    </row>
    <row r="88" spans="1:3" x14ac:dyDescent="0.3">
      <c r="A88" t="s">
        <v>130</v>
      </c>
      <c r="B88" t="s">
        <v>136</v>
      </c>
      <c r="C88">
        <v>6112</v>
      </c>
    </row>
    <row r="89" spans="1:3" x14ac:dyDescent="0.3">
      <c r="A89" t="s">
        <v>137</v>
      </c>
      <c r="B89" t="s">
        <v>138</v>
      </c>
      <c r="C89">
        <v>46165</v>
      </c>
    </row>
    <row r="90" spans="1:3" x14ac:dyDescent="0.3">
      <c r="A90" t="s">
        <v>137</v>
      </c>
      <c r="B90" t="s">
        <v>139</v>
      </c>
      <c r="C90">
        <v>68361</v>
      </c>
    </row>
    <row r="91" spans="1:3" x14ac:dyDescent="0.3">
      <c r="A91" t="s">
        <v>137</v>
      </c>
      <c r="B91" t="s">
        <v>140</v>
      </c>
      <c r="C91">
        <v>37691</v>
      </c>
    </row>
    <row r="92" spans="1:3" x14ac:dyDescent="0.3">
      <c r="A92" t="s">
        <v>137</v>
      </c>
      <c r="B92" t="s">
        <v>141</v>
      </c>
      <c r="C92">
        <v>51845</v>
      </c>
    </row>
    <row r="93" spans="1:3" x14ac:dyDescent="0.3">
      <c r="A93" t="s">
        <v>137</v>
      </c>
      <c r="B93" t="s">
        <v>142</v>
      </c>
      <c r="C93">
        <v>47713</v>
      </c>
    </row>
    <row r="94" spans="1:3" x14ac:dyDescent="0.3">
      <c r="A94" t="s">
        <v>137</v>
      </c>
      <c r="B94" t="s">
        <v>143</v>
      </c>
      <c r="C94">
        <v>13282</v>
      </c>
    </row>
    <row r="95" spans="1:3" x14ac:dyDescent="0.3">
      <c r="A95" t="s">
        <v>137</v>
      </c>
      <c r="B95" t="s">
        <v>144</v>
      </c>
      <c r="C95">
        <v>6210</v>
      </c>
    </row>
    <row r="96" spans="1:3" x14ac:dyDescent="0.3">
      <c r="A96" t="s">
        <v>137</v>
      </c>
      <c r="B96" t="s">
        <v>145</v>
      </c>
      <c r="C96">
        <v>27130</v>
      </c>
    </row>
    <row r="97" spans="1:3" x14ac:dyDescent="0.3">
      <c r="A97" t="s">
        <v>137</v>
      </c>
      <c r="B97" t="s">
        <v>146</v>
      </c>
      <c r="C97">
        <v>21624</v>
      </c>
    </row>
    <row r="98" spans="1:3" x14ac:dyDescent="0.3">
      <c r="A98" t="s">
        <v>147</v>
      </c>
      <c r="B98" t="s">
        <v>148</v>
      </c>
      <c r="C98">
        <v>12373</v>
      </c>
    </row>
    <row r="99" spans="1:3" x14ac:dyDescent="0.3">
      <c r="A99" t="s">
        <v>147</v>
      </c>
      <c r="B99" t="s">
        <v>149</v>
      </c>
      <c r="C99">
        <v>11421</v>
      </c>
    </row>
    <row r="100" spans="1:3" x14ac:dyDescent="0.3">
      <c r="A100" t="s">
        <v>147</v>
      </c>
      <c r="B100" t="s">
        <v>150</v>
      </c>
      <c r="C100">
        <v>5821</v>
      </c>
    </row>
    <row r="101" spans="1:3" x14ac:dyDescent="0.3">
      <c r="A101" t="s">
        <v>147</v>
      </c>
      <c r="B101" t="s">
        <v>151</v>
      </c>
      <c r="C101">
        <v>4948</v>
      </c>
    </row>
    <row r="102" spans="1:3" x14ac:dyDescent="0.3">
      <c r="A102" t="s">
        <v>152</v>
      </c>
      <c r="B102" t="s">
        <v>153</v>
      </c>
      <c r="C102">
        <v>9625</v>
      </c>
    </row>
    <row r="103" spans="1:3" x14ac:dyDescent="0.3">
      <c r="A103" t="s">
        <v>152</v>
      </c>
      <c r="B103" t="s">
        <v>154</v>
      </c>
      <c r="C103">
        <v>4922</v>
      </c>
    </row>
    <row r="104" spans="1:3" x14ac:dyDescent="0.3">
      <c r="A104" t="s">
        <v>152</v>
      </c>
      <c r="B104" t="s">
        <v>155</v>
      </c>
      <c r="C104">
        <v>6509</v>
      </c>
    </row>
    <row r="105" spans="1:3" x14ac:dyDescent="0.3">
      <c r="A105" t="s">
        <v>152</v>
      </c>
      <c r="B105" t="s">
        <v>156</v>
      </c>
      <c r="C105">
        <v>3035</v>
      </c>
    </row>
    <row r="106" spans="1:3" x14ac:dyDescent="0.3">
      <c r="A106" t="s">
        <v>157</v>
      </c>
      <c r="B106" t="s">
        <v>158</v>
      </c>
      <c r="C106">
        <v>3524</v>
      </c>
    </row>
    <row r="107" spans="1:3" x14ac:dyDescent="0.3">
      <c r="A107" t="s">
        <v>157</v>
      </c>
      <c r="B107" t="s">
        <v>159</v>
      </c>
      <c r="C107">
        <v>4046</v>
      </c>
    </row>
    <row r="108" spans="1:3" x14ac:dyDescent="0.3">
      <c r="A108" t="s">
        <v>157</v>
      </c>
      <c r="B108" t="s">
        <v>160</v>
      </c>
      <c r="C108">
        <v>3303</v>
      </c>
    </row>
    <row r="109" spans="1:3" x14ac:dyDescent="0.3">
      <c r="A109" t="s">
        <v>157</v>
      </c>
      <c r="B109" t="s">
        <v>161</v>
      </c>
      <c r="C109">
        <v>4935</v>
      </c>
    </row>
    <row r="110" spans="1:3" x14ac:dyDescent="0.3">
      <c r="A110" t="s">
        <v>157</v>
      </c>
      <c r="B110" t="s">
        <v>162</v>
      </c>
      <c r="C110">
        <v>2871</v>
      </c>
    </row>
    <row r="111" spans="1:3" x14ac:dyDescent="0.3">
      <c r="A111" t="s">
        <v>157</v>
      </c>
      <c r="B111" t="s">
        <v>163</v>
      </c>
      <c r="C111">
        <v>2682</v>
      </c>
    </row>
    <row r="112" spans="1:3" x14ac:dyDescent="0.3">
      <c r="A112" t="s">
        <v>164</v>
      </c>
      <c r="B112" t="s">
        <v>165</v>
      </c>
      <c r="C112">
        <v>36779</v>
      </c>
    </row>
    <row r="113" spans="1:3" x14ac:dyDescent="0.3">
      <c r="A113" t="s">
        <v>164</v>
      </c>
      <c r="B113" t="s">
        <v>166</v>
      </c>
      <c r="C113">
        <v>52180</v>
      </c>
    </row>
    <row r="114" spans="1:3" x14ac:dyDescent="0.3">
      <c r="A114" t="s">
        <v>164</v>
      </c>
      <c r="B114" t="s">
        <v>167</v>
      </c>
      <c r="C114">
        <v>89843</v>
      </c>
    </row>
    <row r="115" spans="1:3" x14ac:dyDescent="0.3">
      <c r="A115" t="s">
        <v>164</v>
      </c>
      <c r="B115" t="s">
        <v>168</v>
      </c>
      <c r="C115">
        <v>23224</v>
      </c>
    </row>
    <row r="116" spans="1:3" x14ac:dyDescent="0.3">
      <c r="A116" t="s">
        <v>164</v>
      </c>
      <c r="B116" t="s">
        <v>169</v>
      </c>
      <c r="C116">
        <v>30359</v>
      </c>
    </row>
    <row r="117" spans="1:3" x14ac:dyDescent="0.3">
      <c r="A117" t="s">
        <v>164</v>
      </c>
      <c r="B117" t="s">
        <v>170</v>
      </c>
      <c r="C117">
        <v>26503</v>
      </c>
    </row>
    <row r="118" spans="1:3" x14ac:dyDescent="0.3">
      <c r="A118" t="s">
        <v>164</v>
      </c>
      <c r="B118" t="s">
        <v>171</v>
      </c>
      <c r="C118">
        <v>175527</v>
      </c>
    </row>
    <row r="119" spans="1:3" x14ac:dyDescent="0.3">
      <c r="A119" t="s">
        <v>164</v>
      </c>
      <c r="B119" t="s">
        <v>172</v>
      </c>
      <c r="C119">
        <v>202152</v>
      </c>
    </row>
    <row r="120" spans="1:3" x14ac:dyDescent="0.3">
      <c r="A120" t="s">
        <v>164</v>
      </c>
      <c r="B120" t="s">
        <v>173</v>
      </c>
      <c r="C120">
        <v>96278</v>
      </c>
    </row>
    <row r="121" spans="1:3" x14ac:dyDescent="0.3">
      <c r="A121" t="s">
        <v>174</v>
      </c>
      <c r="B121" t="s">
        <v>175</v>
      </c>
      <c r="C121">
        <v>6360</v>
      </c>
    </row>
    <row r="122" spans="1:3" x14ac:dyDescent="0.3">
      <c r="A122" t="s">
        <v>174</v>
      </c>
      <c r="B122" t="s">
        <v>176</v>
      </c>
      <c r="C122">
        <v>7709</v>
      </c>
    </row>
    <row r="123" spans="1:3" x14ac:dyDescent="0.3">
      <c r="A123" t="s">
        <v>174</v>
      </c>
      <c r="B123" t="s">
        <v>177</v>
      </c>
      <c r="C123">
        <v>4557</v>
      </c>
    </row>
    <row r="124" spans="1:3" x14ac:dyDescent="0.3">
      <c r="A124" t="s">
        <v>174</v>
      </c>
      <c r="B124" t="s">
        <v>178</v>
      </c>
      <c r="C124">
        <v>23413</v>
      </c>
    </row>
    <row r="125" spans="1:3" x14ac:dyDescent="0.3">
      <c r="A125" t="s">
        <v>174</v>
      </c>
      <c r="B125" t="s">
        <v>179</v>
      </c>
      <c r="C125">
        <v>31929</v>
      </c>
    </row>
    <row r="126" spans="1:3" x14ac:dyDescent="0.3">
      <c r="A126" t="s">
        <v>174</v>
      </c>
      <c r="B126" t="s">
        <v>180</v>
      </c>
      <c r="C126">
        <v>16775</v>
      </c>
    </row>
    <row r="127" spans="1:3" x14ac:dyDescent="0.3">
      <c r="A127" t="s">
        <v>174</v>
      </c>
      <c r="B127" t="s">
        <v>181</v>
      </c>
      <c r="C127">
        <v>11637</v>
      </c>
    </row>
    <row r="128" spans="1:3" x14ac:dyDescent="0.3">
      <c r="A128" t="s">
        <v>174</v>
      </c>
      <c r="B128" t="s">
        <v>182</v>
      </c>
      <c r="C128">
        <v>20126</v>
      </c>
    </row>
    <row r="129" spans="1:3" x14ac:dyDescent="0.3">
      <c r="A129" t="s">
        <v>174</v>
      </c>
      <c r="B129" t="s">
        <v>183</v>
      </c>
      <c r="C129">
        <v>16054</v>
      </c>
    </row>
    <row r="130" spans="1:3" x14ac:dyDescent="0.3">
      <c r="A130" t="s">
        <v>184</v>
      </c>
      <c r="B130" t="s">
        <v>185</v>
      </c>
      <c r="C130">
        <v>2990</v>
      </c>
    </row>
    <row r="131" spans="1:3" x14ac:dyDescent="0.3">
      <c r="A131" t="s">
        <v>184</v>
      </c>
      <c r="B131" t="s">
        <v>186</v>
      </c>
      <c r="C131">
        <v>2667</v>
      </c>
    </row>
    <row r="132" spans="1:3" x14ac:dyDescent="0.3">
      <c r="A132" t="s">
        <v>184</v>
      </c>
      <c r="B132" t="s">
        <v>187</v>
      </c>
      <c r="C132">
        <v>3124</v>
      </c>
    </row>
    <row r="133" spans="1:3" x14ac:dyDescent="0.3">
      <c r="A133" t="s">
        <v>184</v>
      </c>
      <c r="B133" t="s">
        <v>188</v>
      </c>
      <c r="C133">
        <v>2905</v>
      </c>
    </row>
    <row r="134" spans="1:3" x14ac:dyDescent="0.3">
      <c r="A134" t="s">
        <v>184</v>
      </c>
      <c r="B134" t="s">
        <v>189</v>
      </c>
      <c r="C134">
        <v>6104</v>
      </c>
    </row>
    <row r="135" spans="1:3" x14ac:dyDescent="0.3">
      <c r="A135" t="s">
        <v>184</v>
      </c>
      <c r="B135" t="s">
        <v>190</v>
      </c>
      <c r="C135">
        <v>5318</v>
      </c>
    </row>
    <row r="136" spans="1:3" x14ac:dyDescent="0.3">
      <c r="A136" t="s">
        <v>191</v>
      </c>
      <c r="B136" t="s">
        <v>192</v>
      </c>
      <c r="C136">
        <v>4151</v>
      </c>
    </row>
    <row r="137" spans="1:3" x14ac:dyDescent="0.3">
      <c r="A137" t="s">
        <v>191</v>
      </c>
      <c r="B137" t="s">
        <v>193</v>
      </c>
      <c r="C137">
        <v>2885</v>
      </c>
    </row>
    <row r="138" spans="1:3" x14ac:dyDescent="0.3">
      <c r="A138" t="s">
        <v>191</v>
      </c>
      <c r="B138" t="s">
        <v>194</v>
      </c>
      <c r="C138">
        <v>1484</v>
      </c>
    </row>
    <row r="139" spans="1:3" x14ac:dyDescent="0.3">
      <c r="A139" t="s">
        <v>195</v>
      </c>
      <c r="B139" t="s">
        <v>196</v>
      </c>
      <c r="C139">
        <v>5841</v>
      </c>
    </row>
    <row r="140" spans="1:3" x14ac:dyDescent="0.3">
      <c r="A140" t="s">
        <v>195</v>
      </c>
      <c r="B140" t="s">
        <v>197</v>
      </c>
      <c r="C140">
        <v>9385</v>
      </c>
    </row>
    <row r="141" spans="1:3" x14ac:dyDescent="0.3">
      <c r="A141" t="s">
        <v>195</v>
      </c>
      <c r="B141" t="s">
        <v>198</v>
      </c>
      <c r="C141">
        <v>6362</v>
      </c>
    </row>
    <row r="142" spans="1:3" x14ac:dyDescent="0.3">
      <c r="A142" t="s">
        <v>195</v>
      </c>
      <c r="B142" t="s">
        <v>199</v>
      </c>
      <c r="C142">
        <v>7608</v>
      </c>
    </row>
    <row r="143" spans="1:3" x14ac:dyDescent="0.3">
      <c r="A143" t="s">
        <v>195</v>
      </c>
      <c r="B143" t="s">
        <v>200</v>
      </c>
      <c r="C143">
        <v>9161</v>
      </c>
    </row>
    <row r="144" spans="1:3" x14ac:dyDescent="0.3">
      <c r="A144" t="s">
        <v>195</v>
      </c>
      <c r="B144" t="s">
        <v>201</v>
      </c>
      <c r="C144">
        <v>4877</v>
      </c>
    </row>
    <row r="145" spans="1:3" x14ac:dyDescent="0.3">
      <c r="A145" t="s">
        <v>202</v>
      </c>
      <c r="B145" t="s">
        <v>203</v>
      </c>
      <c r="C145">
        <v>1626</v>
      </c>
    </row>
    <row r="146" spans="1:3" x14ac:dyDescent="0.3">
      <c r="A146" t="s">
        <v>202</v>
      </c>
      <c r="B146" t="s">
        <v>204</v>
      </c>
      <c r="C146">
        <v>9009</v>
      </c>
    </row>
    <row r="147" spans="1:3" x14ac:dyDescent="0.3">
      <c r="A147" t="s">
        <v>202</v>
      </c>
      <c r="B147" t="s">
        <v>205</v>
      </c>
      <c r="C147">
        <v>5986</v>
      </c>
    </row>
    <row r="148" spans="1:3" x14ac:dyDescent="0.3">
      <c r="A148" t="s">
        <v>202</v>
      </c>
      <c r="B148" t="s">
        <v>206</v>
      </c>
      <c r="C148">
        <v>7022</v>
      </c>
    </row>
    <row r="149" spans="1:3" x14ac:dyDescent="0.3">
      <c r="A149" t="s">
        <v>202</v>
      </c>
      <c r="B149" t="s">
        <v>207</v>
      </c>
      <c r="C149">
        <v>6429</v>
      </c>
    </row>
    <row r="150" spans="1:3" x14ac:dyDescent="0.3">
      <c r="A150" t="s">
        <v>202</v>
      </c>
      <c r="B150" t="s">
        <v>208</v>
      </c>
      <c r="C150">
        <v>3245</v>
      </c>
    </row>
    <row r="151" spans="1:3" x14ac:dyDescent="0.3">
      <c r="A151" t="s">
        <v>209</v>
      </c>
      <c r="B151" t="s">
        <v>210</v>
      </c>
      <c r="C151">
        <v>5853</v>
      </c>
    </row>
    <row r="152" spans="1:3" x14ac:dyDescent="0.3">
      <c r="A152" t="s">
        <v>209</v>
      </c>
      <c r="B152" t="s">
        <v>211</v>
      </c>
      <c r="C152">
        <v>6007</v>
      </c>
    </row>
    <row r="153" spans="1:3" x14ac:dyDescent="0.3">
      <c r="A153" t="s">
        <v>209</v>
      </c>
      <c r="B153" t="s">
        <v>212</v>
      </c>
      <c r="C153">
        <v>1133</v>
      </c>
    </row>
    <row r="154" spans="1:3" x14ac:dyDescent="0.3">
      <c r="A154" t="s">
        <v>209</v>
      </c>
      <c r="B154" t="s">
        <v>213</v>
      </c>
      <c r="C154">
        <v>9477</v>
      </c>
    </row>
    <row r="155" spans="1:3" x14ac:dyDescent="0.3">
      <c r="A155" t="s">
        <v>209</v>
      </c>
      <c r="B155" t="s">
        <v>214</v>
      </c>
      <c r="C155">
        <v>7904</v>
      </c>
    </row>
    <row r="156" spans="1:3" x14ac:dyDescent="0.3">
      <c r="A156" t="s">
        <v>209</v>
      </c>
      <c r="B156" t="s">
        <v>215</v>
      </c>
      <c r="C156">
        <v>2525</v>
      </c>
    </row>
    <row r="157" spans="1:3" x14ac:dyDescent="0.3">
      <c r="A157" t="s">
        <v>209</v>
      </c>
      <c r="B157" t="s">
        <v>216</v>
      </c>
      <c r="C157">
        <v>10908</v>
      </c>
    </row>
    <row r="158" spans="1:3" x14ac:dyDescent="0.3">
      <c r="A158" t="s">
        <v>209</v>
      </c>
      <c r="B158" t="s">
        <v>217</v>
      </c>
      <c r="C158">
        <v>39898</v>
      </c>
    </row>
    <row r="159" spans="1:3" x14ac:dyDescent="0.3">
      <c r="A159" t="s">
        <v>209</v>
      </c>
      <c r="B159" t="s">
        <v>218</v>
      </c>
      <c r="C159">
        <v>23925</v>
      </c>
    </row>
    <row r="160" spans="1:3" x14ac:dyDescent="0.3">
      <c r="A160" t="s">
        <v>219</v>
      </c>
      <c r="B160" t="s">
        <v>220</v>
      </c>
      <c r="C160">
        <v>23406</v>
      </c>
    </row>
    <row r="161" spans="1:3" x14ac:dyDescent="0.3">
      <c r="A161" t="s">
        <v>219</v>
      </c>
      <c r="B161" t="s">
        <v>221</v>
      </c>
      <c r="C161">
        <v>24674</v>
      </c>
    </row>
    <row r="162" spans="1:3" x14ac:dyDescent="0.3">
      <c r="A162" t="s">
        <v>219</v>
      </c>
      <c r="B162" t="s">
        <v>222</v>
      </c>
      <c r="C162">
        <v>15273</v>
      </c>
    </row>
    <row r="163" spans="1:3" x14ac:dyDescent="0.3">
      <c r="A163" t="s">
        <v>219</v>
      </c>
      <c r="B163" t="s">
        <v>223</v>
      </c>
      <c r="C163">
        <v>4314</v>
      </c>
    </row>
  </sheetData>
  <autoFilter ref="A1:C163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opLeftCell="D1" workbookViewId="0">
      <selection activeCell="F1" sqref="F1"/>
    </sheetView>
  </sheetViews>
  <sheetFormatPr baseColWidth="10" defaultRowHeight="14.4" x14ac:dyDescent="0.3"/>
  <cols>
    <col min="1" max="1" width="28.88671875" bestFit="1" customWidth="1"/>
    <col min="2" max="2" width="12.88671875" bestFit="1" customWidth="1"/>
    <col min="5" max="5" width="14.109375" bestFit="1" customWidth="1"/>
    <col min="9" max="9" width="14.6640625" bestFit="1" customWidth="1"/>
    <col min="10" max="10" width="17.6640625" bestFit="1" customWidth="1"/>
    <col min="13" max="13" width="16.6640625" bestFit="1" customWidth="1"/>
    <col min="14" max="14" width="14.88671875" bestFit="1" customWidth="1"/>
    <col min="15" max="15" width="19.6640625" bestFit="1" customWidth="1"/>
  </cols>
  <sheetData>
    <row r="1" spans="1:15" x14ac:dyDescent="0.3">
      <c r="A1" s="21" t="s">
        <v>0</v>
      </c>
      <c r="B1" s="21" t="s">
        <v>1</v>
      </c>
      <c r="C1" s="21" t="s">
        <v>231</v>
      </c>
      <c r="E1" s="13" t="s">
        <v>2</v>
      </c>
      <c r="F1" s="14">
        <f>B2</f>
        <v>222</v>
      </c>
      <c r="G1" s="14"/>
      <c r="H1" s="14"/>
      <c r="I1" s="15"/>
      <c r="J1" s="16" t="s">
        <v>28</v>
      </c>
      <c r="K1" s="17">
        <f>B13</f>
        <v>145</v>
      </c>
      <c r="L1" s="11"/>
      <c r="M1" s="11"/>
      <c r="N1" s="12"/>
      <c r="O1" s="22" t="s">
        <v>229</v>
      </c>
    </row>
    <row r="2" spans="1:15" x14ac:dyDescent="0.3">
      <c r="A2" s="19" t="s">
        <v>2</v>
      </c>
      <c r="B2" s="19">
        <v>222</v>
      </c>
      <c r="C2" s="19">
        <f>O3</f>
        <v>122</v>
      </c>
      <c r="E2" s="1" t="s">
        <v>35</v>
      </c>
      <c r="F2" s="1" t="s">
        <v>36</v>
      </c>
      <c r="G2" s="1" t="s">
        <v>37</v>
      </c>
      <c r="H2" s="1" t="s">
        <v>224</v>
      </c>
      <c r="I2" s="1" t="s">
        <v>227</v>
      </c>
      <c r="J2" s="2" t="s">
        <v>36</v>
      </c>
      <c r="K2" s="2" t="s">
        <v>37</v>
      </c>
      <c r="L2" s="2" t="s">
        <v>224</v>
      </c>
      <c r="M2" s="2" t="s">
        <v>228</v>
      </c>
      <c r="N2" s="2" t="s">
        <v>225</v>
      </c>
      <c r="O2" s="23"/>
    </row>
    <row r="3" spans="1:15" x14ac:dyDescent="0.3">
      <c r="A3" s="19" t="s">
        <v>8</v>
      </c>
      <c r="B3" s="19">
        <v>184</v>
      </c>
      <c r="C3" s="19">
        <f>O20</f>
        <v>115</v>
      </c>
      <c r="E3" s="3" t="s">
        <v>38</v>
      </c>
      <c r="F3" s="3" t="s">
        <v>39</v>
      </c>
      <c r="G3" s="3">
        <v>3442</v>
      </c>
      <c r="H3" s="4">
        <f>G3/$G$12</f>
        <v>1.8978931290975359E-2</v>
      </c>
      <c r="I3" s="3">
        <f>ROUNDUP(H3*$F$1,0)</f>
        <v>5</v>
      </c>
      <c r="J3" s="3"/>
      <c r="K3" s="3"/>
      <c r="L3" s="4">
        <f>K3/$K$12</f>
        <v>0</v>
      </c>
      <c r="M3" s="3">
        <f>ROUNDUP(L3*$K$1,0)</f>
        <v>0</v>
      </c>
      <c r="N3" s="5">
        <f>MAX(I3,M3)</f>
        <v>5</v>
      </c>
      <c r="O3" s="24">
        <f>SUM(N3:N8)</f>
        <v>122</v>
      </c>
    </row>
    <row r="4" spans="1:15" x14ac:dyDescent="0.3">
      <c r="A4" s="19" t="s">
        <v>9</v>
      </c>
      <c r="B4" s="19">
        <v>211</v>
      </c>
      <c r="C4" s="19">
        <f>O36</f>
        <v>140</v>
      </c>
      <c r="E4" s="3" t="s">
        <v>38</v>
      </c>
      <c r="F4" s="3" t="s">
        <v>40</v>
      </c>
      <c r="G4" s="3">
        <v>8332</v>
      </c>
      <c r="H4" s="4">
        <f t="shared" ref="H4:H11" si="0">G4/$G$12</f>
        <v>4.5942026588148367E-2</v>
      </c>
      <c r="I4" s="3">
        <f t="shared" ref="I4:I11" si="1">ROUNDUP(H4*$F$1,0)</f>
        <v>11</v>
      </c>
      <c r="J4" s="3"/>
      <c r="K4" s="3"/>
      <c r="L4" s="4">
        <f t="shared" ref="L4:L11" si="2">K4/$K$12</f>
        <v>0</v>
      </c>
      <c r="M4" s="3">
        <f t="shared" ref="M4:M11" si="3">ROUNDUP(L4*$K$1,0)</f>
        <v>0</v>
      </c>
      <c r="N4" s="5">
        <f t="shared" ref="N4:N11" si="4">MAX(I4,M4)</f>
        <v>11</v>
      </c>
      <c r="O4" s="24"/>
    </row>
    <row r="5" spans="1:15" x14ac:dyDescent="0.3">
      <c r="A5" s="19" t="s">
        <v>10</v>
      </c>
      <c r="B5" s="19">
        <v>352</v>
      </c>
      <c r="C5" s="19">
        <f>O53</f>
        <v>133</v>
      </c>
      <c r="E5" s="3" t="s">
        <v>38</v>
      </c>
      <c r="F5" s="3" t="s">
        <v>41</v>
      </c>
      <c r="G5" s="3">
        <v>8176</v>
      </c>
      <c r="H5" s="4">
        <f t="shared" si="0"/>
        <v>4.5081854222839779E-2</v>
      </c>
      <c r="I5" s="3">
        <f t="shared" si="1"/>
        <v>11</v>
      </c>
      <c r="J5" s="3"/>
      <c r="K5" s="3"/>
      <c r="L5" s="4">
        <f t="shared" si="2"/>
        <v>0</v>
      </c>
      <c r="M5" s="3">
        <f t="shared" si="3"/>
        <v>0</v>
      </c>
      <c r="N5" s="5">
        <f t="shared" si="4"/>
        <v>11</v>
      </c>
      <c r="O5" s="24"/>
    </row>
    <row r="6" spans="1:15" x14ac:dyDescent="0.3">
      <c r="A6" s="19" t="s">
        <v>12</v>
      </c>
      <c r="B6" s="19">
        <v>152</v>
      </c>
      <c r="C6" s="19">
        <f>O70</f>
        <v>99</v>
      </c>
      <c r="E6" s="3" t="s">
        <v>38</v>
      </c>
      <c r="F6" s="3" t="s">
        <v>42</v>
      </c>
      <c r="G6" s="3">
        <v>27771</v>
      </c>
      <c r="H6" s="4">
        <f t="shared" si="0"/>
        <v>0.1531272228011844</v>
      </c>
      <c r="I6" s="3">
        <f t="shared" si="1"/>
        <v>34</v>
      </c>
      <c r="J6" s="3"/>
      <c r="K6" s="3"/>
      <c r="L6" s="4">
        <f t="shared" si="2"/>
        <v>0</v>
      </c>
      <c r="M6" s="3">
        <f t="shared" si="3"/>
        <v>0</v>
      </c>
      <c r="N6" s="5">
        <f t="shared" si="4"/>
        <v>34</v>
      </c>
      <c r="O6" s="24"/>
    </row>
    <row r="7" spans="1:15" x14ac:dyDescent="0.3">
      <c r="A7" s="19" t="s">
        <v>14</v>
      </c>
      <c r="B7" s="19">
        <v>259</v>
      </c>
      <c r="C7" s="19">
        <f>O87</f>
        <v>217</v>
      </c>
      <c r="E7" s="3" t="s">
        <v>38</v>
      </c>
      <c r="F7" s="3" t="s">
        <v>43</v>
      </c>
      <c r="G7" s="3">
        <v>30386</v>
      </c>
      <c r="H7" s="4">
        <f t="shared" si="0"/>
        <v>0.16754613777094052</v>
      </c>
      <c r="I7" s="3">
        <f t="shared" si="1"/>
        <v>38</v>
      </c>
      <c r="J7" s="3"/>
      <c r="K7" s="3"/>
      <c r="L7" s="4">
        <f t="shared" si="2"/>
        <v>0</v>
      </c>
      <c r="M7" s="3">
        <f t="shared" si="3"/>
        <v>0</v>
      </c>
      <c r="N7" s="5">
        <f t="shared" si="4"/>
        <v>38</v>
      </c>
      <c r="O7" s="24"/>
    </row>
    <row r="8" spans="1:15" x14ac:dyDescent="0.3">
      <c r="A8" s="19" t="s">
        <v>18</v>
      </c>
      <c r="B8" s="19">
        <v>297</v>
      </c>
      <c r="C8" s="19">
        <f>O104</f>
        <v>108</v>
      </c>
      <c r="E8" s="3" t="s">
        <v>38</v>
      </c>
      <c r="F8" s="3" t="s">
        <v>44</v>
      </c>
      <c r="G8" s="3">
        <v>18629</v>
      </c>
      <c r="H8" s="4">
        <f t="shared" si="0"/>
        <v>0.10271891662393375</v>
      </c>
      <c r="I8" s="3">
        <f t="shared" si="1"/>
        <v>23</v>
      </c>
      <c r="J8" s="3"/>
      <c r="K8" s="3"/>
      <c r="L8" s="4">
        <f t="shared" si="2"/>
        <v>0</v>
      </c>
      <c r="M8" s="3">
        <f t="shared" si="3"/>
        <v>0</v>
      </c>
      <c r="N8" s="5">
        <f t="shared" si="4"/>
        <v>23</v>
      </c>
      <c r="O8" s="24"/>
    </row>
    <row r="9" spans="1:15" x14ac:dyDescent="0.3">
      <c r="A9" s="19" t="s">
        <v>19</v>
      </c>
      <c r="B9" s="19">
        <v>211</v>
      </c>
      <c r="C9" s="19">
        <f>O121</f>
        <v>140</v>
      </c>
      <c r="E9" s="3" t="s">
        <v>38</v>
      </c>
      <c r="F9" s="3" t="s">
        <v>45</v>
      </c>
      <c r="G9" s="3">
        <v>23264</v>
      </c>
      <c r="H9" s="4">
        <f t="shared" si="0"/>
        <v>0.12827596093935234</v>
      </c>
      <c r="I9" s="3">
        <f t="shared" si="1"/>
        <v>29</v>
      </c>
      <c r="J9" s="3" t="s">
        <v>45</v>
      </c>
      <c r="K9" s="3">
        <v>23264</v>
      </c>
      <c r="L9" s="4">
        <f t="shared" si="2"/>
        <v>0.27491343960861703</v>
      </c>
      <c r="M9" s="3">
        <f t="shared" si="3"/>
        <v>40</v>
      </c>
      <c r="N9" s="6">
        <f t="shared" si="4"/>
        <v>40</v>
      </c>
      <c r="O9" s="25">
        <f>SUM(N9:N11)</f>
        <v>147</v>
      </c>
    </row>
    <row r="10" spans="1:15" x14ac:dyDescent="0.3">
      <c r="A10" s="19" t="s">
        <v>24</v>
      </c>
      <c r="B10" s="19">
        <v>153</v>
      </c>
      <c r="C10" s="19">
        <f>O138</f>
        <v>50</v>
      </c>
      <c r="E10" s="3" t="s">
        <v>38</v>
      </c>
      <c r="F10" s="3" t="s">
        <v>46</v>
      </c>
      <c r="G10" s="3">
        <v>35648</v>
      </c>
      <c r="H10" s="4">
        <f t="shared" si="0"/>
        <v>0.19656041332384938</v>
      </c>
      <c r="I10" s="3">
        <f t="shared" si="1"/>
        <v>44</v>
      </c>
      <c r="J10" s="3" t="s">
        <v>46</v>
      </c>
      <c r="K10" s="3">
        <v>35648</v>
      </c>
      <c r="L10" s="4">
        <f>K10/$K$12</f>
        <v>0.42125663235763328</v>
      </c>
      <c r="M10" s="3">
        <f t="shared" si="3"/>
        <v>62</v>
      </c>
      <c r="N10" s="6">
        <f t="shared" si="4"/>
        <v>62</v>
      </c>
      <c r="O10" s="25"/>
    </row>
    <row r="11" spans="1:15" x14ac:dyDescent="0.3">
      <c r="A11" s="19" t="s">
        <v>26</v>
      </c>
      <c r="B11" s="19">
        <v>178</v>
      </c>
      <c r="C11" s="19">
        <f>O110</f>
        <v>194</v>
      </c>
      <c r="E11" s="3" t="s">
        <v>38</v>
      </c>
      <c r="F11" s="3" t="s">
        <v>47</v>
      </c>
      <c r="G11" s="3">
        <v>25711</v>
      </c>
      <c r="H11" s="4">
        <f t="shared" si="0"/>
        <v>0.14176853643877613</v>
      </c>
      <c r="I11" s="3">
        <f t="shared" si="1"/>
        <v>32</v>
      </c>
      <c r="J11" s="3" t="s">
        <v>47</v>
      </c>
      <c r="K11" s="3">
        <v>25711</v>
      </c>
      <c r="L11" s="4">
        <f t="shared" si="2"/>
        <v>0.3038299280337497</v>
      </c>
      <c r="M11" s="3">
        <f t="shared" si="3"/>
        <v>45</v>
      </c>
      <c r="N11" s="6">
        <f t="shared" si="4"/>
        <v>45</v>
      </c>
      <c r="O11" s="25"/>
    </row>
    <row r="12" spans="1:15" x14ac:dyDescent="0.3">
      <c r="A12" s="19" t="s">
        <v>27</v>
      </c>
      <c r="B12" s="19">
        <v>202</v>
      </c>
      <c r="C12" s="19">
        <f>O59</f>
        <v>223</v>
      </c>
      <c r="E12" s="7"/>
      <c r="F12" s="7"/>
      <c r="G12" s="8">
        <f>SUM(G3:G11)</f>
        <v>181359</v>
      </c>
      <c r="H12" s="9"/>
      <c r="I12" s="9"/>
      <c r="J12" s="9"/>
      <c r="K12" s="8">
        <f>SUM(K9:K11)</f>
        <v>84623</v>
      </c>
      <c r="L12" s="9"/>
      <c r="M12" s="9"/>
      <c r="N12" s="9"/>
      <c r="O12" s="10">
        <f>SUM(O3:O11)</f>
        <v>269</v>
      </c>
    </row>
    <row r="13" spans="1:15" x14ac:dyDescent="0.3">
      <c r="A13" s="19" t="s">
        <v>28</v>
      </c>
      <c r="B13" s="19">
        <v>145</v>
      </c>
      <c r="C13" s="19">
        <f>O9</f>
        <v>147</v>
      </c>
    </row>
    <row r="14" spans="1:15" x14ac:dyDescent="0.3">
      <c r="A14" s="19" t="s">
        <v>29</v>
      </c>
      <c r="B14" s="19">
        <v>136</v>
      </c>
      <c r="C14" s="19">
        <f>O26</f>
        <v>138</v>
      </c>
    </row>
    <row r="15" spans="1:15" x14ac:dyDescent="0.3">
      <c r="A15" s="19" t="s">
        <v>30</v>
      </c>
      <c r="B15" s="19">
        <v>153</v>
      </c>
      <c r="C15" s="19">
        <f>O127</f>
        <v>155</v>
      </c>
    </row>
    <row r="16" spans="1:15" x14ac:dyDescent="0.3">
      <c r="A16" s="19" t="s">
        <v>31</v>
      </c>
      <c r="B16" s="19">
        <v>157</v>
      </c>
      <c r="C16" s="19">
        <f>O42</f>
        <v>158</v>
      </c>
    </row>
    <row r="17" spans="1:15" x14ac:dyDescent="0.3">
      <c r="A17" s="19" t="s">
        <v>32</v>
      </c>
      <c r="B17" s="19">
        <v>136</v>
      </c>
      <c r="C17" s="19">
        <f>O144</f>
        <v>137</v>
      </c>
    </row>
    <row r="18" spans="1:15" x14ac:dyDescent="0.3">
      <c r="A18" s="19" t="s">
        <v>33</v>
      </c>
      <c r="B18" s="19">
        <v>147</v>
      </c>
      <c r="C18" s="19">
        <f>O93</f>
        <v>148</v>
      </c>
      <c r="E18" s="13" t="s">
        <v>8</v>
      </c>
      <c r="F18" s="14">
        <f>B3</f>
        <v>184</v>
      </c>
      <c r="G18" s="14"/>
      <c r="H18" s="14"/>
      <c r="I18" s="15"/>
      <c r="J18" s="16" t="s">
        <v>29</v>
      </c>
      <c r="K18" s="17">
        <f>B14</f>
        <v>136</v>
      </c>
      <c r="L18" s="11"/>
      <c r="M18" s="11"/>
      <c r="N18" s="12"/>
      <c r="O18" s="22" t="s">
        <v>229</v>
      </c>
    </row>
    <row r="19" spans="1:15" x14ac:dyDescent="0.3">
      <c r="A19" s="19" t="s">
        <v>34</v>
      </c>
      <c r="B19" s="19">
        <v>150</v>
      </c>
      <c r="C19" s="19">
        <f>O76</f>
        <v>152</v>
      </c>
      <c r="E19" s="1" t="s">
        <v>35</v>
      </c>
      <c r="F19" s="1" t="s">
        <v>36</v>
      </c>
      <c r="G19" s="1" t="s">
        <v>37</v>
      </c>
      <c r="H19" s="1" t="s">
        <v>224</v>
      </c>
      <c r="I19" s="1" t="s">
        <v>227</v>
      </c>
      <c r="J19" s="2" t="s">
        <v>36</v>
      </c>
      <c r="K19" s="2" t="s">
        <v>37</v>
      </c>
      <c r="L19" s="2" t="s">
        <v>224</v>
      </c>
      <c r="M19" s="2" t="s">
        <v>228</v>
      </c>
      <c r="N19" s="2" t="s">
        <v>225</v>
      </c>
      <c r="O19" s="23"/>
    </row>
    <row r="20" spans="1:15" x14ac:dyDescent="0.3">
      <c r="E20" s="3" t="s">
        <v>83</v>
      </c>
      <c r="F20" s="3" t="s">
        <v>84</v>
      </c>
      <c r="G20" s="3">
        <v>17098</v>
      </c>
      <c r="H20" s="4">
        <f>G20/$G$29</f>
        <v>0.10651698552819293</v>
      </c>
      <c r="I20" s="3">
        <f>ROUNDUP(H20*$F$18,0)</f>
        <v>20</v>
      </c>
      <c r="J20" s="3"/>
      <c r="K20" s="3"/>
      <c r="L20" s="4">
        <f>K20/$K$12</f>
        <v>0</v>
      </c>
      <c r="M20" s="3">
        <f>ROUNDUP(L20*$K$18,0)</f>
        <v>0</v>
      </c>
      <c r="N20" s="5">
        <f>MAX(I20,M20)</f>
        <v>20</v>
      </c>
      <c r="O20" s="24">
        <f>SUM(N20:N25)</f>
        <v>115</v>
      </c>
    </row>
    <row r="21" spans="1:15" x14ac:dyDescent="0.3">
      <c r="E21" s="3" t="s">
        <v>83</v>
      </c>
      <c r="F21" s="3" t="s">
        <v>85</v>
      </c>
      <c r="G21" s="3">
        <v>29184</v>
      </c>
      <c r="H21" s="4">
        <f>G21/$G$29</f>
        <v>0.18181025299185766</v>
      </c>
      <c r="I21" s="3">
        <f t="shared" ref="I21:I28" si="5">ROUNDUP(H21*$F$18,0)</f>
        <v>34</v>
      </c>
      <c r="J21" s="3"/>
      <c r="K21" s="3"/>
      <c r="L21" s="4">
        <f t="shared" ref="L21:L25" si="6">K21/$K$12</f>
        <v>0</v>
      </c>
      <c r="M21" s="3">
        <f t="shared" ref="M21:M28" si="7">ROUNDUP(L21*$K$18,0)</f>
        <v>0</v>
      </c>
      <c r="N21" s="5">
        <f t="shared" ref="N21:N28" si="8">MAX(I21,M21)</f>
        <v>34</v>
      </c>
      <c r="O21" s="24"/>
    </row>
    <row r="22" spans="1:15" x14ac:dyDescent="0.3">
      <c r="E22" s="3" t="s">
        <v>83</v>
      </c>
      <c r="F22" s="3" t="s">
        <v>86</v>
      </c>
      <c r="G22" s="3">
        <v>23238</v>
      </c>
      <c r="H22" s="4">
        <f t="shared" ref="H22:H28" si="9">G22/$G$29</f>
        <v>0.1447679090948735</v>
      </c>
      <c r="I22" s="3">
        <f t="shared" si="5"/>
        <v>27</v>
      </c>
      <c r="J22" s="3"/>
      <c r="K22" s="3"/>
      <c r="L22" s="4">
        <f t="shared" si="6"/>
        <v>0</v>
      </c>
      <c r="M22" s="3">
        <f t="shared" si="7"/>
        <v>0</v>
      </c>
      <c r="N22" s="5">
        <f t="shared" si="8"/>
        <v>27</v>
      </c>
      <c r="O22" s="24"/>
    </row>
    <row r="23" spans="1:15" x14ac:dyDescent="0.3">
      <c r="E23" s="3" t="s">
        <v>83</v>
      </c>
      <c r="F23" s="3" t="s">
        <v>87</v>
      </c>
      <c r="G23" s="3">
        <v>7461</v>
      </c>
      <c r="H23" s="4">
        <f t="shared" si="9"/>
        <v>4.6480478946417561E-2</v>
      </c>
      <c r="I23" s="3">
        <f t="shared" si="5"/>
        <v>9</v>
      </c>
      <c r="J23" s="3"/>
      <c r="K23" s="3"/>
      <c r="L23" s="4">
        <f t="shared" si="6"/>
        <v>0</v>
      </c>
      <c r="M23" s="3">
        <f t="shared" si="7"/>
        <v>0</v>
      </c>
      <c r="N23" s="5">
        <f t="shared" si="8"/>
        <v>9</v>
      </c>
      <c r="O23" s="24"/>
    </row>
    <row r="24" spans="1:15" x14ac:dyDescent="0.3">
      <c r="E24" s="3" t="s">
        <v>83</v>
      </c>
      <c r="F24" s="3" t="s">
        <v>88</v>
      </c>
      <c r="G24" s="3">
        <v>17213</v>
      </c>
      <c r="H24" s="4">
        <f t="shared" si="9"/>
        <v>0.10723341162105421</v>
      </c>
      <c r="I24" s="3">
        <f t="shared" si="5"/>
        <v>20</v>
      </c>
      <c r="J24" s="3"/>
      <c r="K24" s="3"/>
      <c r="L24" s="4">
        <f t="shared" si="6"/>
        <v>0</v>
      </c>
      <c r="M24" s="3">
        <f t="shared" si="7"/>
        <v>0</v>
      </c>
      <c r="N24" s="5">
        <f t="shared" si="8"/>
        <v>20</v>
      </c>
      <c r="O24" s="24"/>
    </row>
    <row r="25" spans="1:15" x14ac:dyDescent="0.3">
      <c r="E25" s="3" t="s">
        <v>83</v>
      </c>
      <c r="F25" s="3" t="s">
        <v>89</v>
      </c>
      <c r="G25" s="3">
        <v>3667</v>
      </c>
      <c r="H25" s="4">
        <f t="shared" si="9"/>
        <v>2.2844647674107117E-2</v>
      </c>
      <c r="I25" s="3">
        <f t="shared" si="5"/>
        <v>5</v>
      </c>
      <c r="J25" s="3"/>
      <c r="K25" s="3"/>
      <c r="L25" s="4">
        <f t="shared" si="6"/>
        <v>0</v>
      </c>
      <c r="M25" s="3">
        <f t="shared" si="7"/>
        <v>0</v>
      </c>
      <c r="N25" s="5">
        <f t="shared" si="8"/>
        <v>5</v>
      </c>
      <c r="O25" s="24"/>
    </row>
    <row r="26" spans="1:15" x14ac:dyDescent="0.3">
      <c r="E26" s="3" t="s">
        <v>83</v>
      </c>
      <c r="F26" s="3" t="s">
        <v>90</v>
      </c>
      <c r="G26" s="3">
        <v>12988</v>
      </c>
      <c r="H26" s="4">
        <f t="shared" si="9"/>
        <v>8.0912539948541917E-2</v>
      </c>
      <c r="I26" s="3">
        <f t="shared" si="5"/>
        <v>15</v>
      </c>
      <c r="J26" s="3" t="s">
        <v>90</v>
      </c>
      <c r="K26" s="3">
        <v>12988</v>
      </c>
      <c r="L26" s="4">
        <f>K26/$K$29</f>
        <v>0.20728398608318171</v>
      </c>
      <c r="M26" s="3">
        <f t="shared" si="7"/>
        <v>29</v>
      </c>
      <c r="N26" s="6">
        <f t="shared" si="8"/>
        <v>29</v>
      </c>
      <c r="O26" s="25">
        <f>SUM(N26:N28)</f>
        <v>138</v>
      </c>
    </row>
    <row r="27" spans="1:15" x14ac:dyDescent="0.3">
      <c r="E27" s="3" t="s">
        <v>83</v>
      </c>
      <c r="F27" s="3" t="s">
        <v>91</v>
      </c>
      <c r="G27" s="3">
        <v>30990</v>
      </c>
      <c r="H27" s="4">
        <f t="shared" si="9"/>
        <v>0.1930612575458357</v>
      </c>
      <c r="I27" s="3">
        <f t="shared" si="5"/>
        <v>36</v>
      </c>
      <c r="J27" s="3" t="s">
        <v>91</v>
      </c>
      <c r="K27" s="3">
        <v>30990</v>
      </c>
      <c r="L27" s="4">
        <f t="shared" ref="L27:L28" si="10">K27/$K$29</f>
        <v>0.49458967729579623</v>
      </c>
      <c r="M27" s="3">
        <f t="shared" si="7"/>
        <v>68</v>
      </c>
      <c r="N27" s="6">
        <f t="shared" si="8"/>
        <v>68</v>
      </c>
      <c r="O27" s="25"/>
    </row>
    <row r="28" spans="1:15" x14ac:dyDescent="0.3">
      <c r="E28" s="3" t="s">
        <v>83</v>
      </c>
      <c r="F28" s="3" t="s">
        <v>92</v>
      </c>
      <c r="G28" s="3">
        <v>18680</v>
      </c>
      <c r="H28" s="4">
        <f t="shared" si="9"/>
        <v>0.11637251664911942</v>
      </c>
      <c r="I28" s="3">
        <f t="shared" si="5"/>
        <v>22</v>
      </c>
      <c r="J28" s="3" t="s">
        <v>92</v>
      </c>
      <c r="K28" s="3">
        <v>18680</v>
      </c>
      <c r="L28" s="4">
        <f t="shared" si="10"/>
        <v>0.29812633662102206</v>
      </c>
      <c r="M28" s="3">
        <f t="shared" si="7"/>
        <v>41</v>
      </c>
      <c r="N28" s="6">
        <f t="shared" si="8"/>
        <v>41</v>
      </c>
      <c r="O28" s="25"/>
    </row>
    <row r="29" spans="1:15" x14ac:dyDescent="0.3">
      <c r="E29" s="7"/>
      <c r="F29" s="7"/>
      <c r="G29" s="8">
        <f>SUM(G20:G28)</f>
        <v>160519</v>
      </c>
      <c r="H29" s="9"/>
      <c r="I29" s="9"/>
      <c r="J29" s="9"/>
      <c r="K29" s="8">
        <f>SUM(K26:K28)</f>
        <v>62658</v>
      </c>
      <c r="L29" s="9"/>
      <c r="M29" s="9"/>
      <c r="N29" s="9"/>
      <c r="O29" s="10">
        <f>SUM(O20:O28)</f>
        <v>253</v>
      </c>
    </row>
    <row r="34" spans="5:15" x14ac:dyDescent="0.3">
      <c r="E34" s="13" t="s">
        <v>9</v>
      </c>
      <c r="F34" s="14">
        <f>B4</f>
        <v>211</v>
      </c>
      <c r="G34" s="14"/>
      <c r="H34" s="14"/>
      <c r="I34" s="15"/>
      <c r="J34" s="16" t="s">
        <v>31</v>
      </c>
      <c r="K34" s="17">
        <f>B16</f>
        <v>157</v>
      </c>
      <c r="L34" s="11"/>
      <c r="M34" s="11"/>
      <c r="N34" s="12"/>
      <c r="O34" s="22" t="s">
        <v>229</v>
      </c>
    </row>
    <row r="35" spans="5:15" x14ac:dyDescent="0.3">
      <c r="E35" s="1" t="s">
        <v>35</v>
      </c>
      <c r="F35" s="1" t="s">
        <v>36</v>
      </c>
      <c r="G35" s="1" t="s">
        <v>37</v>
      </c>
      <c r="H35" s="1" t="s">
        <v>224</v>
      </c>
      <c r="I35" s="1" t="s">
        <v>227</v>
      </c>
      <c r="J35" s="2" t="s">
        <v>36</v>
      </c>
      <c r="K35" s="2" t="s">
        <v>37</v>
      </c>
      <c r="L35" s="2" t="s">
        <v>224</v>
      </c>
      <c r="M35" s="2" t="s">
        <v>228</v>
      </c>
      <c r="N35" s="2" t="s">
        <v>225</v>
      </c>
      <c r="O35" s="23"/>
    </row>
    <row r="36" spans="5:15" x14ac:dyDescent="0.3">
      <c r="E36" s="3" t="s">
        <v>93</v>
      </c>
      <c r="F36" s="3" t="s">
        <v>94</v>
      </c>
      <c r="G36" s="3">
        <v>894</v>
      </c>
      <c r="H36" s="4">
        <f>G36/$G$45</f>
        <v>7.6865536898037094E-3</v>
      </c>
      <c r="I36" s="3">
        <f>ROUNDUP(H36*$F$34,0)</f>
        <v>2</v>
      </c>
      <c r="J36" s="3"/>
      <c r="K36" s="3"/>
      <c r="L36" s="4"/>
      <c r="M36" s="3">
        <f>ROUNDUP(L36*$K$34,0)</f>
        <v>0</v>
      </c>
      <c r="N36" s="5">
        <f>MAX(I36,M36)</f>
        <v>2</v>
      </c>
      <c r="O36" s="24">
        <f>SUM(N36:N41)</f>
        <v>140</v>
      </c>
    </row>
    <row r="37" spans="5:15" x14ac:dyDescent="0.3">
      <c r="E37" s="3" t="s">
        <v>93</v>
      </c>
      <c r="F37" s="3" t="s">
        <v>95</v>
      </c>
      <c r="G37" s="3">
        <v>12160</v>
      </c>
      <c r="H37" s="4">
        <f t="shared" ref="H37:H44" si="11">G37/$G$45</f>
        <v>0.10455088687697216</v>
      </c>
      <c r="I37" s="3">
        <f t="shared" ref="I37:I44" si="12">ROUNDUP(H37*$F$34,0)</f>
        <v>23</v>
      </c>
      <c r="J37" s="3"/>
      <c r="K37" s="3"/>
      <c r="L37" s="4"/>
      <c r="M37" s="3">
        <f t="shared" ref="M37:M44" si="13">ROUNDUP(L37*$K$34,0)</f>
        <v>0</v>
      </c>
      <c r="N37" s="5">
        <f t="shared" ref="N37:N44" si="14">MAX(I37,M37)</f>
        <v>23</v>
      </c>
      <c r="O37" s="24"/>
    </row>
    <row r="38" spans="5:15" x14ac:dyDescent="0.3">
      <c r="E38" s="3" t="s">
        <v>93</v>
      </c>
      <c r="F38" s="3" t="s">
        <v>96</v>
      </c>
      <c r="G38" s="3">
        <v>21499</v>
      </c>
      <c r="H38" s="4">
        <f t="shared" si="11"/>
        <v>0.18484699975065988</v>
      </c>
      <c r="I38" s="3">
        <f t="shared" si="12"/>
        <v>40</v>
      </c>
      <c r="J38" s="3"/>
      <c r="K38" s="3"/>
      <c r="L38" s="4"/>
      <c r="M38" s="3">
        <f t="shared" si="13"/>
        <v>0</v>
      </c>
      <c r="N38" s="5">
        <f t="shared" si="14"/>
        <v>40</v>
      </c>
      <c r="O38" s="24"/>
    </row>
    <row r="39" spans="5:15" x14ac:dyDescent="0.3">
      <c r="E39" s="3" t="s">
        <v>93</v>
      </c>
      <c r="F39" s="3" t="s">
        <v>97</v>
      </c>
      <c r="G39" s="3">
        <v>14713</v>
      </c>
      <c r="H39" s="4">
        <f t="shared" si="11"/>
        <v>0.12650141436027065</v>
      </c>
      <c r="I39" s="3">
        <f t="shared" si="12"/>
        <v>27</v>
      </c>
      <c r="J39" s="3"/>
      <c r="K39" s="3"/>
      <c r="L39" s="4"/>
      <c r="M39" s="3">
        <f t="shared" si="13"/>
        <v>0</v>
      </c>
      <c r="N39" s="5">
        <f t="shared" si="14"/>
        <v>27</v>
      </c>
      <c r="O39" s="24"/>
    </row>
    <row r="40" spans="5:15" x14ac:dyDescent="0.3">
      <c r="E40" s="3" t="s">
        <v>93</v>
      </c>
      <c r="F40" s="3" t="s">
        <v>98</v>
      </c>
      <c r="G40" s="3">
        <v>21277</v>
      </c>
      <c r="H40" s="4">
        <f t="shared" si="11"/>
        <v>0.18293825823037307</v>
      </c>
      <c r="I40" s="3">
        <f t="shared" si="12"/>
        <v>39</v>
      </c>
      <c r="J40" s="3"/>
      <c r="K40" s="3"/>
      <c r="L40" s="4"/>
      <c r="M40" s="3">
        <f t="shared" si="13"/>
        <v>0</v>
      </c>
      <c r="N40" s="5">
        <f t="shared" si="14"/>
        <v>39</v>
      </c>
      <c r="O40" s="24"/>
    </row>
    <row r="41" spans="5:15" x14ac:dyDescent="0.3">
      <c r="E41" s="3" t="s">
        <v>93</v>
      </c>
      <c r="F41" s="3" t="s">
        <v>99</v>
      </c>
      <c r="G41" s="3">
        <v>4763</v>
      </c>
      <c r="H41" s="4">
        <f t="shared" si="11"/>
        <v>4.0951963338406117E-2</v>
      </c>
      <c r="I41" s="3">
        <f t="shared" si="12"/>
        <v>9</v>
      </c>
      <c r="J41" s="3"/>
      <c r="K41" s="3"/>
      <c r="L41" s="4"/>
      <c r="M41" s="3">
        <f t="shared" si="13"/>
        <v>0</v>
      </c>
      <c r="N41" s="5">
        <f t="shared" si="14"/>
        <v>9</v>
      </c>
      <c r="O41" s="24"/>
    </row>
    <row r="42" spans="5:15" x14ac:dyDescent="0.3">
      <c r="E42" s="3" t="s">
        <v>93</v>
      </c>
      <c r="F42" s="3" t="s">
        <v>100</v>
      </c>
      <c r="G42" s="3">
        <v>14842</v>
      </c>
      <c r="H42" s="4">
        <f t="shared" si="11"/>
        <v>0.12761054794638327</v>
      </c>
      <c r="I42" s="3">
        <f t="shared" si="12"/>
        <v>27</v>
      </c>
      <c r="J42" s="3" t="s">
        <v>100</v>
      </c>
      <c r="K42" s="3">
        <v>14842</v>
      </c>
      <c r="L42" s="4">
        <f>K42/$K$45</f>
        <v>0.36199117094705008</v>
      </c>
      <c r="M42" s="3">
        <f t="shared" si="13"/>
        <v>57</v>
      </c>
      <c r="N42" s="6">
        <f t="shared" si="14"/>
        <v>57</v>
      </c>
      <c r="O42" s="25">
        <f>SUM(N42:N44)</f>
        <v>158</v>
      </c>
    </row>
    <row r="43" spans="5:15" x14ac:dyDescent="0.3">
      <c r="E43" s="3" t="s">
        <v>93</v>
      </c>
      <c r="F43" s="3" t="s">
        <v>101</v>
      </c>
      <c r="G43" s="3">
        <v>19574</v>
      </c>
      <c r="H43" s="4">
        <f t="shared" si="11"/>
        <v>0.16829597530673132</v>
      </c>
      <c r="I43" s="3">
        <f t="shared" si="12"/>
        <v>36</v>
      </c>
      <c r="J43" s="3" t="s">
        <v>101</v>
      </c>
      <c r="K43" s="3">
        <v>19574</v>
      </c>
      <c r="L43" s="4">
        <f t="shared" ref="L43:L44" si="15">K43/$K$45</f>
        <v>0.47740299017097143</v>
      </c>
      <c r="M43" s="3">
        <f t="shared" si="13"/>
        <v>75</v>
      </c>
      <c r="N43" s="6">
        <f t="shared" si="14"/>
        <v>75</v>
      </c>
      <c r="O43" s="25"/>
    </row>
    <row r="44" spans="5:15" x14ac:dyDescent="0.3">
      <c r="E44" s="3" t="s">
        <v>93</v>
      </c>
      <c r="F44" s="3" t="s">
        <v>102</v>
      </c>
      <c r="G44" s="3">
        <v>6585</v>
      </c>
      <c r="H44" s="4">
        <f t="shared" si="11"/>
        <v>5.6617400500399803E-2</v>
      </c>
      <c r="I44" s="3">
        <f t="shared" si="12"/>
        <v>12</v>
      </c>
      <c r="J44" s="3" t="s">
        <v>102</v>
      </c>
      <c r="K44" s="3">
        <v>6585</v>
      </c>
      <c r="L44" s="4">
        <f t="shared" si="15"/>
        <v>0.16060583888197849</v>
      </c>
      <c r="M44" s="3">
        <f t="shared" si="13"/>
        <v>26</v>
      </c>
      <c r="N44" s="6">
        <f t="shared" si="14"/>
        <v>26</v>
      </c>
      <c r="O44" s="25"/>
    </row>
    <row r="45" spans="5:15" x14ac:dyDescent="0.3">
      <c r="E45" s="7"/>
      <c r="F45" s="7"/>
      <c r="G45" s="8">
        <f>SUM(G36:G44)</f>
        <v>116307</v>
      </c>
      <c r="H45" s="9"/>
      <c r="I45" s="9"/>
      <c r="J45" s="9"/>
      <c r="K45" s="8">
        <f>SUM(K36:K44)</f>
        <v>41001</v>
      </c>
      <c r="L45" s="9"/>
      <c r="M45" s="9"/>
      <c r="N45" s="9"/>
      <c r="O45" s="10">
        <f>SUM(O36:O44)</f>
        <v>298</v>
      </c>
    </row>
    <row r="51" spans="5:15" x14ac:dyDescent="0.3">
      <c r="E51" s="13" t="s">
        <v>10</v>
      </c>
      <c r="F51" s="14">
        <f>B5</f>
        <v>352</v>
      </c>
      <c r="G51" s="14"/>
      <c r="H51" s="14"/>
      <c r="I51" s="15"/>
      <c r="J51" s="16" t="s">
        <v>27</v>
      </c>
      <c r="K51" s="17">
        <f>B12</f>
        <v>202</v>
      </c>
      <c r="L51" s="11"/>
      <c r="M51" s="11"/>
      <c r="N51" s="12"/>
      <c r="O51" s="22" t="s">
        <v>229</v>
      </c>
    </row>
    <row r="52" spans="5:15" x14ac:dyDescent="0.3">
      <c r="E52" s="1" t="s">
        <v>35</v>
      </c>
      <c r="F52" s="1" t="s">
        <v>36</v>
      </c>
      <c r="G52" s="1" t="s">
        <v>37</v>
      </c>
      <c r="H52" s="1" t="s">
        <v>224</v>
      </c>
      <c r="I52" s="1" t="s">
        <v>227</v>
      </c>
      <c r="J52" s="2" t="s">
        <v>36</v>
      </c>
      <c r="K52" s="2" t="s">
        <v>37</v>
      </c>
      <c r="L52" s="2" t="s">
        <v>224</v>
      </c>
      <c r="M52" s="2" t="s">
        <v>228</v>
      </c>
      <c r="N52" s="2" t="s">
        <v>225</v>
      </c>
      <c r="O52" s="23"/>
    </row>
    <row r="53" spans="5:15" x14ac:dyDescent="0.3">
      <c r="E53" s="3" t="s">
        <v>103</v>
      </c>
      <c r="F53" s="3" t="s">
        <v>104</v>
      </c>
      <c r="G53" s="3">
        <v>135018</v>
      </c>
      <c r="H53" s="4">
        <f>G53/$G$62</f>
        <v>0.14388000089513397</v>
      </c>
      <c r="I53" s="3">
        <f>ROUNDUP(H53*$F$51,0)</f>
        <v>51</v>
      </c>
      <c r="J53" s="3"/>
      <c r="K53" s="3"/>
      <c r="L53" s="4">
        <f>K53/$K$62</f>
        <v>0</v>
      </c>
      <c r="M53" s="3">
        <f>ROUNDUP(L53*$K$51,0)</f>
        <v>0</v>
      </c>
      <c r="N53" s="5">
        <f>MAX(I53,M53)</f>
        <v>51</v>
      </c>
      <c r="O53" s="24">
        <f>SUM(N53:N58)</f>
        <v>133</v>
      </c>
    </row>
    <row r="54" spans="5:15" x14ac:dyDescent="0.3">
      <c r="E54" s="3" t="s">
        <v>103</v>
      </c>
      <c r="F54" s="3" t="s">
        <v>105</v>
      </c>
      <c r="G54" s="3">
        <v>88007</v>
      </c>
      <c r="H54" s="4">
        <f t="shared" ref="H54:H61" si="16">G54/$G$62</f>
        <v>9.3783401018960849E-2</v>
      </c>
      <c r="I54" s="3">
        <f t="shared" ref="I54:I61" si="17">ROUNDUP(H54*$F$51,0)</f>
        <v>34</v>
      </c>
      <c r="J54" s="3"/>
      <c r="K54" s="3"/>
      <c r="L54" s="4">
        <f t="shared" ref="L54:L61" si="18">K54/$K$62</f>
        <v>0</v>
      </c>
      <c r="M54" s="3">
        <f t="shared" ref="M54:M61" si="19">ROUNDUP(L54*$K$51,0)</f>
        <v>0</v>
      </c>
      <c r="N54" s="5">
        <f t="shared" ref="N54:N61" si="20">MAX(I54,M54)</f>
        <v>34</v>
      </c>
      <c r="O54" s="24"/>
    </row>
    <row r="55" spans="5:15" x14ac:dyDescent="0.3">
      <c r="E55" s="3" t="s">
        <v>103</v>
      </c>
      <c r="F55" s="3" t="s">
        <v>106</v>
      </c>
      <c r="G55" s="3">
        <v>20529</v>
      </c>
      <c r="H55" s="4">
        <f t="shared" si="16"/>
        <v>2.1876435278082963E-2</v>
      </c>
      <c r="I55" s="3">
        <f t="shared" si="17"/>
        <v>8</v>
      </c>
      <c r="J55" s="3"/>
      <c r="K55" s="3"/>
      <c r="L55" s="4">
        <f t="shared" si="18"/>
        <v>0</v>
      </c>
      <c r="M55" s="3">
        <f t="shared" si="19"/>
        <v>0</v>
      </c>
      <c r="N55" s="5">
        <f t="shared" si="20"/>
        <v>8</v>
      </c>
      <c r="O55" s="24"/>
    </row>
    <row r="56" spans="5:15" x14ac:dyDescent="0.3">
      <c r="E56" s="3" t="s">
        <v>103</v>
      </c>
      <c r="F56" s="3" t="s">
        <v>107</v>
      </c>
      <c r="G56" s="3">
        <v>15011</v>
      </c>
      <c r="H56" s="4">
        <f t="shared" si="16"/>
        <v>1.5996257487422835E-2</v>
      </c>
      <c r="I56" s="3">
        <f t="shared" si="17"/>
        <v>6</v>
      </c>
      <c r="J56" s="3"/>
      <c r="K56" s="3"/>
      <c r="L56" s="4">
        <f t="shared" si="18"/>
        <v>0</v>
      </c>
      <c r="M56" s="3">
        <f t="shared" si="19"/>
        <v>0</v>
      </c>
      <c r="N56" s="5">
        <f t="shared" si="20"/>
        <v>6</v>
      </c>
      <c r="O56" s="24"/>
    </row>
    <row r="57" spans="5:15" x14ac:dyDescent="0.3">
      <c r="E57" s="3" t="s">
        <v>103</v>
      </c>
      <c r="F57" s="3" t="s">
        <v>108</v>
      </c>
      <c r="G57" s="3">
        <v>42091</v>
      </c>
      <c r="H57" s="4">
        <f t="shared" si="16"/>
        <v>4.4853672233902776E-2</v>
      </c>
      <c r="I57" s="3">
        <f t="shared" si="17"/>
        <v>16</v>
      </c>
      <c r="J57" s="3"/>
      <c r="K57" s="3"/>
      <c r="L57" s="4">
        <f t="shared" si="18"/>
        <v>0</v>
      </c>
      <c r="M57" s="3">
        <f t="shared" si="19"/>
        <v>0</v>
      </c>
      <c r="N57" s="5">
        <f t="shared" si="20"/>
        <v>16</v>
      </c>
      <c r="O57" s="24"/>
    </row>
    <row r="58" spans="5:15" x14ac:dyDescent="0.3">
      <c r="E58" s="3" t="s">
        <v>103</v>
      </c>
      <c r="F58" s="3" t="s">
        <v>109</v>
      </c>
      <c r="G58" s="3">
        <v>47979</v>
      </c>
      <c r="H58" s="4">
        <f t="shared" si="16"/>
        <v>5.1128135233432827E-2</v>
      </c>
      <c r="I58" s="3">
        <f t="shared" si="17"/>
        <v>18</v>
      </c>
      <c r="J58" s="3"/>
      <c r="K58" s="3"/>
      <c r="L58" s="4">
        <f t="shared" si="18"/>
        <v>0</v>
      </c>
      <c r="M58" s="3">
        <f t="shared" si="19"/>
        <v>0</v>
      </c>
      <c r="N58" s="5">
        <f t="shared" si="20"/>
        <v>18</v>
      </c>
      <c r="O58" s="24"/>
    </row>
    <row r="59" spans="5:15" x14ac:dyDescent="0.3">
      <c r="E59" s="3" t="s">
        <v>103</v>
      </c>
      <c r="F59" s="3" t="s">
        <v>110</v>
      </c>
      <c r="G59" s="3">
        <v>149932</v>
      </c>
      <c r="H59" s="4">
        <f t="shared" si="16"/>
        <v>0.15977289171969092</v>
      </c>
      <c r="I59" s="3">
        <f t="shared" si="17"/>
        <v>57</v>
      </c>
      <c r="J59" s="3" t="s">
        <v>110</v>
      </c>
      <c r="K59" s="3">
        <v>149932</v>
      </c>
      <c r="L59" s="4">
        <f t="shared" si="18"/>
        <v>0.25422027495371091</v>
      </c>
      <c r="M59" s="3">
        <f t="shared" si="19"/>
        <v>52</v>
      </c>
      <c r="N59" s="6">
        <f t="shared" si="20"/>
        <v>57</v>
      </c>
      <c r="O59" s="25">
        <f>SUM(N59:N61)</f>
        <v>223</v>
      </c>
    </row>
    <row r="60" spans="5:15" x14ac:dyDescent="0.3">
      <c r="E60" s="3" t="s">
        <v>103</v>
      </c>
      <c r="F60" s="3" t="s">
        <v>111</v>
      </c>
      <c r="G60" s="3">
        <v>341907</v>
      </c>
      <c r="H60" s="4">
        <f t="shared" si="16"/>
        <v>0.36434830515970151</v>
      </c>
      <c r="I60" s="3">
        <f t="shared" si="17"/>
        <v>129</v>
      </c>
      <c r="J60" s="3" t="s">
        <v>111</v>
      </c>
      <c r="K60" s="3">
        <v>341907</v>
      </c>
      <c r="L60" s="4">
        <f t="shared" si="18"/>
        <v>0.57972742008776268</v>
      </c>
      <c r="M60" s="3">
        <f t="shared" si="19"/>
        <v>118</v>
      </c>
      <c r="N60" s="6">
        <f t="shared" si="20"/>
        <v>129</v>
      </c>
      <c r="O60" s="25"/>
    </row>
    <row r="61" spans="5:15" x14ac:dyDescent="0.3">
      <c r="E61" s="3" t="s">
        <v>103</v>
      </c>
      <c r="F61" s="3" t="s">
        <v>112</v>
      </c>
      <c r="G61" s="3">
        <v>97933</v>
      </c>
      <c r="H61" s="4">
        <f t="shared" si="16"/>
        <v>0.10436090097367134</v>
      </c>
      <c r="I61" s="3">
        <f t="shared" si="17"/>
        <v>37</v>
      </c>
      <c r="J61" s="3" t="s">
        <v>112</v>
      </c>
      <c r="K61" s="3">
        <v>97933</v>
      </c>
      <c r="L61" s="4">
        <f t="shared" si="18"/>
        <v>0.16605230495852635</v>
      </c>
      <c r="M61" s="3">
        <f t="shared" si="19"/>
        <v>34</v>
      </c>
      <c r="N61" s="6">
        <f t="shared" si="20"/>
        <v>37</v>
      </c>
      <c r="O61" s="25"/>
    </row>
    <row r="62" spans="5:15" x14ac:dyDescent="0.3">
      <c r="E62" s="7"/>
      <c r="F62" s="7"/>
      <c r="G62" s="8">
        <f>SUM(G53:G61)</f>
        <v>938407</v>
      </c>
      <c r="H62" s="9"/>
      <c r="I62" s="9"/>
      <c r="J62" s="9"/>
      <c r="K62" s="8">
        <f>SUM(K59:K61)</f>
        <v>589772</v>
      </c>
      <c r="L62" s="9"/>
      <c r="M62" s="9"/>
      <c r="N62" s="9"/>
      <c r="O62" s="10">
        <f>SUM(O53:O61)</f>
        <v>356</v>
      </c>
    </row>
    <row r="68" spans="5:15" x14ac:dyDescent="0.3">
      <c r="E68" s="13" t="s">
        <v>12</v>
      </c>
      <c r="F68" s="14">
        <f>B6</f>
        <v>152</v>
      </c>
      <c r="G68" s="14"/>
      <c r="H68" s="14"/>
      <c r="I68" s="15"/>
      <c r="J68" s="16" t="s">
        <v>34</v>
      </c>
      <c r="K68" s="17">
        <f>B19</f>
        <v>150</v>
      </c>
      <c r="L68" s="11"/>
      <c r="M68" s="11"/>
      <c r="N68" s="12"/>
      <c r="O68" s="22" t="s">
        <v>229</v>
      </c>
    </row>
    <row r="69" spans="5:15" x14ac:dyDescent="0.3">
      <c r="E69" s="1" t="s">
        <v>35</v>
      </c>
      <c r="F69" s="1" t="s">
        <v>36</v>
      </c>
      <c r="G69" s="1" t="s">
        <v>37</v>
      </c>
      <c r="H69" s="1" t="s">
        <v>224</v>
      </c>
      <c r="I69" s="1" t="s">
        <v>227</v>
      </c>
      <c r="J69" s="2" t="s">
        <v>36</v>
      </c>
      <c r="K69" s="2" t="s">
        <v>37</v>
      </c>
      <c r="L69" s="2" t="s">
        <v>224</v>
      </c>
      <c r="M69" s="2" t="s">
        <v>228</v>
      </c>
      <c r="N69" s="2" t="s">
        <v>225</v>
      </c>
      <c r="O69" s="23"/>
    </row>
    <row r="70" spans="5:15" x14ac:dyDescent="0.3">
      <c r="E70" s="3" t="s">
        <v>120</v>
      </c>
      <c r="F70" s="3" t="s">
        <v>121</v>
      </c>
      <c r="G70" s="3">
        <v>9896</v>
      </c>
      <c r="H70" s="4">
        <f>G70/$G$79</f>
        <v>8.9211019760565419E-2</v>
      </c>
      <c r="I70" s="3">
        <f>ROUNDUP(H70*$F$68,0)</f>
        <v>14</v>
      </c>
      <c r="J70" s="3"/>
      <c r="K70" s="3"/>
      <c r="L70" s="4">
        <f>K70/$K$79</f>
        <v>0</v>
      </c>
      <c r="M70" s="3">
        <f>ROUNDUP(L70*$K$68,0)</f>
        <v>0</v>
      </c>
      <c r="N70" s="5">
        <f>MAX(I70,M70)</f>
        <v>14</v>
      </c>
      <c r="O70" s="24">
        <f>SUM(N70:N75)</f>
        <v>99</v>
      </c>
    </row>
    <row r="71" spans="5:15" x14ac:dyDescent="0.3">
      <c r="E71" s="3" t="s">
        <v>120</v>
      </c>
      <c r="F71" s="3" t="s">
        <v>122</v>
      </c>
      <c r="G71" s="3">
        <v>8041</v>
      </c>
      <c r="H71" s="4">
        <f t="shared" ref="H71:H78" si="21">G71/$G$79</f>
        <v>7.2488460983701139E-2</v>
      </c>
      <c r="I71" s="3">
        <f t="shared" ref="I71:I78" si="22">ROUNDUP(H71*$F$68,0)</f>
        <v>12</v>
      </c>
      <c r="J71" s="3"/>
      <c r="K71" s="3"/>
      <c r="L71" s="4">
        <f t="shared" ref="L71:L78" si="23">K71/$K$79</f>
        <v>0</v>
      </c>
      <c r="M71" s="3">
        <f t="shared" ref="M71:M78" si="24">ROUNDUP(L71*$K$68,0)</f>
        <v>0</v>
      </c>
      <c r="N71" s="5">
        <f t="shared" ref="N71:N78" si="25">MAX(I71,M71)</f>
        <v>12</v>
      </c>
      <c r="O71" s="24"/>
    </row>
    <row r="72" spans="5:15" x14ac:dyDescent="0.3">
      <c r="E72" s="3" t="s">
        <v>120</v>
      </c>
      <c r="F72" s="3" t="s">
        <v>123</v>
      </c>
      <c r="G72" s="3">
        <v>143</v>
      </c>
      <c r="H72" s="4">
        <f t="shared" si="21"/>
        <v>1.2891244771383239E-3</v>
      </c>
      <c r="I72" s="3">
        <f t="shared" si="22"/>
        <v>1</v>
      </c>
      <c r="J72" s="3"/>
      <c r="K72" s="3"/>
      <c r="L72" s="4">
        <f t="shared" si="23"/>
        <v>0</v>
      </c>
      <c r="M72" s="3">
        <f t="shared" si="24"/>
        <v>0</v>
      </c>
      <c r="N72" s="5">
        <v>2</v>
      </c>
      <c r="O72" s="24"/>
    </row>
    <row r="73" spans="5:15" x14ac:dyDescent="0.3">
      <c r="E73" s="3" t="s">
        <v>120</v>
      </c>
      <c r="F73" s="3" t="s">
        <v>124</v>
      </c>
      <c r="G73" s="3">
        <v>22971</v>
      </c>
      <c r="H73" s="4">
        <f t="shared" si="21"/>
        <v>0.20708026828212894</v>
      </c>
      <c r="I73" s="3">
        <f t="shared" si="22"/>
        <v>32</v>
      </c>
      <c r="J73" s="3"/>
      <c r="K73" s="3"/>
      <c r="L73" s="4">
        <f t="shared" si="23"/>
        <v>0</v>
      </c>
      <c r="M73" s="3">
        <f t="shared" si="24"/>
        <v>0</v>
      </c>
      <c r="N73" s="5">
        <f t="shared" si="25"/>
        <v>32</v>
      </c>
      <c r="O73" s="24"/>
    </row>
    <row r="74" spans="5:15" x14ac:dyDescent="0.3">
      <c r="E74" s="3" t="s">
        <v>120</v>
      </c>
      <c r="F74" s="3" t="s">
        <v>125</v>
      </c>
      <c r="G74" s="3">
        <v>18571</v>
      </c>
      <c r="H74" s="4">
        <f t="shared" si="21"/>
        <v>0.1674148997547959</v>
      </c>
      <c r="I74" s="3">
        <f t="shared" si="22"/>
        <v>26</v>
      </c>
      <c r="J74" s="3"/>
      <c r="K74" s="3"/>
      <c r="L74" s="4">
        <f t="shared" si="23"/>
        <v>0</v>
      </c>
      <c r="M74" s="3">
        <f t="shared" si="24"/>
        <v>0</v>
      </c>
      <c r="N74" s="5">
        <f t="shared" si="25"/>
        <v>26</v>
      </c>
      <c r="O74" s="24"/>
    </row>
    <row r="75" spans="5:15" x14ac:dyDescent="0.3">
      <c r="E75" s="3" t="s">
        <v>120</v>
      </c>
      <c r="F75" s="3" t="s">
        <v>126</v>
      </c>
      <c r="G75" s="3">
        <v>9438</v>
      </c>
      <c r="H75" s="4">
        <f t="shared" si="21"/>
        <v>8.5082215491129376E-2</v>
      </c>
      <c r="I75" s="3">
        <f t="shared" si="22"/>
        <v>13</v>
      </c>
      <c r="J75" s="3"/>
      <c r="K75" s="3"/>
      <c r="L75" s="4">
        <f t="shared" si="23"/>
        <v>0</v>
      </c>
      <c r="M75" s="3">
        <f t="shared" si="24"/>
        <v>0</v>
      </c>
      <c r="N75" s="5">
        <f t="shared" si="25"/>
        <v>13</v>
      </c>
      <c r="O75" s="24"/>
    </row>
    <row r="76" spans="5:15" x14ac:dyDescent="0.3">
      <c r="E76" s="3" t="s">
        <v>120</v>
      </c>
      <c r="F76" s="3" t="s">
        <v>127</v>
      </c>
      <c r="G76" s="3">
        <v>5096</v>
      </c>
      <c r="H76" s="4">
        <f t="shared" si="21"/>
        <v>4.5939708639838456E-2</v>
      </c>
      <c r="I76" s="3">
        <f t="shared" si="22"/>
        <v>7</v>
      </c>
      <c r="J76" s="3" t="s">
        <v>127</v>
      </c>
      <c r="K76" s="3">
        <v>5096</v>
      </c>
      <c r="L76" s="4">
        <f t="shared" si="23"/>
        <v>0.12171586892137193</v>
      </c>
      <c r="M76" s="3">
        <f t="shared" si="24"/>
        <v>19</v>
      </c>
      <c r="N76" s="6">
        <f t="shared" si="25"/>
        <v>19</v>
      </c>
      <c r="O76" s="25">
        <f>SUM(N76:N78)</f>
        <v>152</v>
      </c>
    </row>
    <row r="77" spans="5:15" x14ac:dyDescent="0.3">
      <c r="E77" s="3" t="s">
        <v>120</v>
      </c>
      <c r="F77" s="3" t="s">
        <v>128</v>
      </c>
      <c r="G77" s="3">
        <v>13219</v>
      </c>
      <c r="H77" s="4">
        <f t="shared" si="21"/>
        <v>0.11916738785518534</v>
      </c>
      <c r="I77" s="3">
        <f t="shared" si="22"/>
        <v>19</v>
      </c>
      <c r="J77" s="3" t="s">
        <v>128</v>
      </c>
      <c r="K77" s="3">
        <v>13219</v>
      </c>
      <c r="L77" s="4">
        <f t="shared" si="23"/>
        <v>0.31573039075188686</v>
      </c>
      <c r="M77" s="3">
        <f t="shared" si="24"/>
        <v>48</v>
      </c>
      <c r="N77" s="6">
        <f t="shared" si="25"/>
        <v>48</v>
      </c>
      <c r="O77" s="25"/>
    </row>
    <row r="78" spans="5:15" x14ac:dyDescent="0.3">
      <c r="E78" s="3" t="s">
        <v>120</v>
      </c>
      <c r="F78" s="3" t="s">
        <v>129</v>
      </c>
      <c r="G78" s="3">
        <v>23553</v>
      </c>
      <c r="H78" s="4">
        <f t="shared" si="21"/>
        <v>0.2123269147555171</v>
      </c>
      <c r="I78" s="3">
        <f t="shared" si="22"/>
        <v>33</v>
      </c>
      <c r="J78" s="3" t="s">
        <v>129</v>
      </c>
      <c r="K78" s="3">
        <v>23553</v>
      </c>
      <c r="L78" s="4">
        <f t="shared" si="23"/>
        <v>0.56255374032674121</v>
      </c>
      <c r="M78" s="3">
        <f t="shared" si="24"/>
        <v>85</v>
      </c>
      <c r="N78" s="6">
        <f t="shared" si="25"/>
        <v>85</v>
      </c>
      <c r="O78" s="25"/>
    </row>
    <row r="79" spans="5:15" x14ac:dyDescent="0.3">
      <c r="E79" s="7"/>
      <c r="F79" s="7"/>
      <c r="G79" s="8">
        <f>SUM(G70:G78)</f>
        <v>110928</v>
      </c>
      <c r="H79" s="9"/>
      <c r="I79" s="9"/>
      <c r="J79" s="9"/>
      <c r="K79" s="8">
        <f>SUM(K70:K78)</f>
        <v>41868</v>
      </c>
      <c r="L79" s="9"/>
      <c r="M79" s="9"/>
      <c r="N79" s="9"/>
      <c r="O79" s="10">
        <f>SUM(O70:O78)</f>
        <v>251</v>
      </c>
    </row>
    <row r="85" spans="5:15" x14ac:dyDescent="0.3">
      <c r="E85" s="13" t="s">
        <v>14</v>
      </c>
      <c r="F85" s="14">
        <f>B7</f>
        <v>259</v>
      </c>
      <c r="G85" s="14"/>
      <c r="H85" s="14"/>
      <c r="I85" s="15"/>
      <c r="J85" s="16" t="s">
        <v>33</v>
      </c>
      <c r="K85" s="17">
        <f>B18</f>
        <v>147</v>
      </c>
      <c r="L85" s="11"/>
      <c r="M85" s="11"/>
      <c r="N85" s="12"/>
      <c r="O85" s="22" t="s">
        <v>229</v>
      </c>
    </row>
    <row r="86" spans="5:15" x14ac:dyDescent="0.3">
      <c r="E86" s="1" t="s">
        <v>35</v>
      </c>
      <c r="F86" s="1" t="s">
        <v>36</v>
      </c>
      <c r="G86" s="1" t="s">
        <v>37</v>
      </c>
      <c r="H86" s="1" t="s">
        <v>224</v>
      </c>
      <c r="I86" s="1" t="s">
        <v>227</v>
      </c>
      <c r="J86" s="2" t="s">
        <v>36</v>
      </c>
      <c r="K86" s="2" t="s">
        <v>37</v>
      </c>
      <c r="L86" s="2" t="s">
        <v>224</v>
      </c>
      <c r="M86" s="2" t="s">
        <v>228</v>
      </c>
      <c r="N86" s="2" t="s">
        <v>225</v>
      </c>
      <c r="O86" s="23"/>
    </row>
    <row r="87" spans="5:15" x14ac:dyDescent="0.3">
      <c r="E87" s="3" t="s">
        <v>137</v>
      </c>
      <c r="F87" s="3" t="s">
        <v>138</v>
      </c>
      <c r="G87" s="3">
        <v>46165</v>
      </c>
      <c r="H87" s="4">
        <f>G87/$G$96</f>
        <v>0.14425615818961882</v>
      </c>
      <c r="I87" s="3">
        <f>ROUNDUP(H87*$F$85,0)</f>
        <v>38</v>
      </c>
      <c r="J87" s="3"/>
      <c r="K87" s="3"/>
      <c r="L87" s="4">
        <f>K87/$K$96</f>
        <v>0</v>
      </c>
      <c r="M87" s="3">
        <f>ROUNDUP(L87*$K$85,0)</f>
        <v>0</v>
      </c>
      <c r="N87" s="5">
        <f>MAX(I87,M87)</f>
        <v>38</v>
      </c>
      <c r="O87" s="24">
        <f>SUM(N87:N92)</f>
        <v>217</v>
      </c>
    </row>
    <row r="88" spans="5:15" x14ac:dyDescent="0.3">
      <c r="E88" s="3" t="s">
        <v>137</v>
      </c>
      <c r="F88" s="3" t="s">
        <v>139</v>
      </c>
      <c r="G88" s="3">
        <v>68361</v>
      </c>
      <c r="H88" s="4">
        <f t="shared" ref="H88:H95" si="26">G88/$G$96</f>
        <v>0.21361410657425606</v>
      </c>
      <c r="I88" s="3">
        <f t="shared" ref="I88:I95" si="27">ROUNDUP(H88*$F$85,0)</f>
        <v>56</v>
      </c>
      <c r="J88" s="3"/>
      <c r="K88" s="3"/>
      <c r="L88" s="4">
        <f t="shared" ref="L88:L95" si="28">K88/$K$96</f>
        <v>0</v>
      </c>
      <c r="M88" s="3">
        <f t="shared" ref="M88:M95" si="29">ROUNDUP(L88*$K$85,0)</f>
        <v>0</v>
      </c>
      <c r="N88" s="5">
        <f t="shared" ref="N88:N95" si="30">MAX(I88,M88)</f>
        <v>56</v>
      </c>
      <c r="O88" s="24"/>
    </row>
    <row r="89" spans="5:15" x14ac:dyDescent="0.3">
      <c r="E89" s="3" t="s">
        <v>137</v>
      </c>
      <c r="F89" s="3" t="s">
        <v>140</v>
      </c>
      <c r="G89" s="3">
        <v>37691</v>
      </c>
      <c r="H89" s="4">
        <f t="shared" si="26"/>
        <v>0.11777664590761232</v>
      </c>
      <c r="I89" s="3">
        <f t="shared" si="27"/>
        <v>31</v>
      </c>
      <c r="J89" s="3"/>
      <c r="K89" s="3"/>
      <c r="L89" s="4">
        <f t="shared" si="28"/>
        <v>0</v>
      </c>
      <c r="M89" s="3">
        <f t="shared" si="29"/>
        <v>0</v>
      </c>
      <c r="N89" s="5">
        <f t="shared" si="30"/>
        <v>31</v>
      </c>
      <c r="O89" s="24"/>
    </row>
    <row r="90" spans="5:15" x14ac:dyDescent="0.3">
      <c r="E90" s="3" t="s">
        <v>137</v>
      </c>
      <c r="F90" s="3" t="s">
        <v>141</v>
      </c>
      <c r="G90" s="3">
        <v>51845</v>
      </c>
      <c r="H90" s="4">
        <f t="shared" si="26"/>
        <v>0.16200499342230665</v>
      </c>
      <c r="I90" s="3">
        <f t="shared" si="27"/>
        <v>42</v>
      </c>
      <c r="J90" s="3"/>
      <c r="K90" s="3"/>
      <c r="L90" s="4">
        <f t="shared" si="28"/>
        <v>0</v>
      </c>
      <c r="M90" s="3">
        <f t="shared" si="29"/>
        <v>0</v>
      </c>
      <c r="N90" s="5">
        <f t="shared" si="30"/>
        <v>42</v>
      </c>
      <c r="O90" s="24"/>
    </row>
    <row r="91" spans="5:15" x14ac:dyDescent="0.3">
      <c r="E91" s="3" t="s">
        <v>137</v>
      </c>
      <c r="F91" s="3" t="s">
        <v>142</v>
      </c>
      <c r="G91" s="3">
        <v>47713</v>
      </c>
      <c r="H91" s="4">
        <f t="shared" si="26"/>
        <v>0.1490933407495133</v>
      </c>
      <c r="I91" s="3">
        <f t="shared" si="27"/>
        <v>39</v>
      </c>
      <c r="J91" s="3"/>
      <c r="K91" s="3"/>
      <c r="L91" s="4">
        <f t="shared" si="28"/>
        <v>0</v>
      </c>
      <c r="M91" s="3">
        <f t="shared" si="29"/>
        <v>0</v>
      </c>
      <c r="N91" s="5">
        <f t="shared" si="30"/>
        <v>39</v>
      </c>
      <c r="O91" s="24"/>
    </row>
    <row r="92" spans="5:15" x14ac:dyDescent="0.3">
      <c r="E92" s="3" t="s">
        <v>137</v>
      </c>
      <c r="F92" s="3" t="s">
        <v>143</v>
      </c>
      <c r="G92" s="3">
        <v>13282</v>
      </c>
      <c r="H92" s="4">
        <f t="shared" si="26"/>
        <v>4.150352633108452E-2</v>
      </c>
      <c r="I92" s="3">
        <f t="shared" si="27"/>
        <v>11</v>
      </c>
      <c r="J92" s="3"/>
      <c r="K92" s="3"/>
      <c r="L92" s="4">
        <f t="shared" si="28"/>
        <v>0</v>
      </c>
      <c r="M92" s="3">
        <f t="shared" si="29"/>
        <v>0</v>
      </c>
      <c r="N92" s="5">
        <f t="shared" si="30"/>
        <v>11</v>
      </c>
      <c r="O92" s="24"/>
    </row>
    <row r="93" spans="5:15" x14ac:dyDescent="0.3">
      <c r="E93" s="3" t="s">
        <v>137</v>
      </c>
      <c r="F93" s="3" t="s">
        <v>144</v>
      </c>
      <c r="G93" s="3">
        <v>6210</v>
      </c>
      <c r="H93" s="4">
        <f t="shared" si="26"/>
        <v>1.940497654841401E-2</v>
      </c>
      <c r="I93" s="3">
        <f t="shared" si="27"/>
        <v>6</v>
      </c>
      <c r="J93" s="3" t="s">
        <v>144</v>
      </c>
      <c r="K93" s="3">
        <v>6210</v>
      </c>
      <c r="L93" s="4">
        <f t="shared" si="28"/>
        <v>0.11298304344661961</v>
      </c>
      <c r="M93" s="3">
        <f t="shared" si="29"/>
        <v>17</v>
      </c>
      <c r="N93" s="6">
        <f t="shared" si="30"/>
        <v>17</v>
      </c>
      <c r="O93" s="25">
        <f>SUM(N93:N95)</f>
        <v>148</v>
      </c>
    </row>
    <row r="94" spans="5:15" x14ac:dyDescent="0.3">
      <c r="E94" s="3" t="s">
        <v>137</v>
      </c>
      <c r="F94" s="3" t="s">
        <v>145</v>
      </c>
      <c r="G94" s="3">
        <v>27130</v>
      </c>
      <c r="H94" s="4">
        <f t="shared" si="26"/>
        <v>8.4775686595567168E-2</v>
      </c>
      <c r="I94" s="3">
        <f t="shared" si="27"/>
        <v>22</v>
      </c>
      <c r="J94" s="3" t="s">
        <v>145</v>
      </c>
      <c r="K94" s="3">
        <v>27130</v>
      </c>
      <c r="L94" s="4">
        <f t="shared" si="28"/>
        <v>0.4935958081653446</v>
      </c>
      <c r="M94" s="3">
        <f t="shared" si="29"/>
        <v>73</v>
      </c>
      <c r="N94" s="6">
        <f t="shared" si="30"/>
        <v>73</v>
      </c>
      <c r="O94" s="25"/>
    </row>
    <row r="95" spans="5:15" x14ac:dyDescent="0.3">
      <c r="E95" s="3" t="s">
        <v>137</v>
      </c>
      <c r="F95" s="3" t="s">
        <v>146</v>
      </c>
      <c r="G95" s="3">
        <v>21624</v>
      </c>
      <c r="H95" s="4">
        <f t="shared" si="26"/>
        <v>6.7570565681627143E-2</v>
      </c>
      <c r="I95" s="3">
        <f t="shared" si="27"/>
        <v>18</v>
      </c>
      <c r="J95" s="3" t="s">
        <v>146</v>
      </c>
      <c r="K95" s="3">
        <v>21624</v>
      </c>
      <c r="L95" s="4">
        <f t="shared" si="28"/>
        <v>0.39342114838803582</v>
      </c>
      <c r="M95" s="3">
        <f t="shared" si="29"/>
        <v>58</v>
      </c>
      <c r="N95" s="6">
        <f t="shared" si="30"/>
        <v>58</v>
      </c>
      <c r="O95" s="25"/>
    </row>
    <row r="96" spans="5:15" x14ac:dyDescent="0.3">
      <c r="E96" s="7"/>
      <c r="F96" s="7"/>
      <c r="G96" s="8">
        <f>SUM(G87:G95)</f>
        <v>320021</v>
      </c>
      <c r="H96" s="9"/>
      <c r="I96" s="9"/>
      <c r="J96" s="9"/>
      <c r="K96" s="8">
        <f>SUM(K87:K95)</f>
        <v>54964</v>
      </c>
      <c r="L96" s="9"/>
      <c r="M96" s="9"/>
      <c r="N96" s="9"/>
      <c r="O96" s="10">
        <f>SUM(O87:O95)</f>
        <v>365</v>
      </c>
    </row>
    <row r="102" spans="5:15" x14ac:dyDescent="0.3">
      <c r="E102" s="13" t="s">
        <v>18</v>
      </c>
      <c r="F102" s="14">
        <f>B8</f>
        <v>297</v>
      </c>
      <c r="G102" s="14"/>
      <c r="H102" s="14"/>
      <c r="I102" s="15"/>
      <c r="J102" s="16" t="s">
        <v>26</v>
      </c>
      <c r="K102" s="17">
        <f>B11</f>
        <v>178</v>
      </c>
      <c r="L102" s="11"/>
      <c r="M102" s="11"/>
      <c r="N102" s="12"/>
      <c r="O102" s="22" t="s">
        <v>229</v>
      </c>
    </row>
    <row r="103" spans="5:15" x14ac:dyDescent="0.3">
      <c r="E103" s="1" t="s">
        <v>35</v>
      </c>
      <c r="F103" s="1" t="s">
        <v>36</v>
      </c>
      <c r="G103" s="1" t="s">
        <v>37</v>
      </c>
      <c r="H103" s="1" t="s">
        <v>224</v>
      </c>
      <c r="I103" s="1" t="s">
        <v>227</v>
      </c>
      <c r="J103" s="2" t="s">
        <v>36</v>
      </c>
      <c r="K103" s="2" t="s">
        <v>37</v>
      </c>
      <c r="L103" s="2" t="s">
        <v>224</v>
      </c>
      <c r="M103" s="2" t="s">
        <v>228</v>
      </c>
      <c r="N103" s="2" t="s">
        <v>225</v>
      </c>
      <c r="O103" s="23"/>
    </row>
    <row r="104" spans="5:15" x14ac:dyDescent="0.3">
      <c r="E104" s="3" t="s">
        <v>164</v>
      </c>
      <c r="F104" s="3" t="s">
        <v>165</v>
      </c>
      <c r="G104" s="3">
        <v>36779</v>
      </c>
      <c r="H104" s="4">
        <f>G104/$G$113</f>
        <v>5.0186601532384065E-2</v>
      </c>
      <c r="I104" s="3">
        <f>ROUNDUP(H104*$F$102,0)</f>
        <v>15</v>
      </c>
      <c r="J104" s="3"/>
      <c r="K104" s="3"/>
      <c r="L104" s="4">
        <f>K104/$K$113</f>
        <v>0</v>
      </c>
      <c r="M104" s="3">
        <f>ROUNDUP(L104*$K$102,0)</f>
        <v>0</v>
      </c>
      <c r="N104" s="5">
        <f>MAX(I104,M104)</f>
        <v>15</v>
      </c>
      <c r="O104" s="24">
        <f>SUM(N104:N109)</f>
        <v>108</v>
      </c>
    </row>
    <row r="105" spans="5:15" x14ac:dyDescent="0.3">
      <c r="E105" s="3" t="s">
        <v>164</v>
      </c>
      <c r="F105" s="3" t="s">
        <v>166</v>
      </c>
      <c r="G105" s="3">
        <v>52180</v>
      </c>
      <c r="H105" s="4">
        <f t="shared" ref="H105:H112" si="31">G105/$G$113</f>
        <v>7.1201959486658167E-2</v>
      </c>
      <c r="I105" s="3">
        <f t="shared" ref="I105:I112" si="32">ROUNDUP(H105*$F$102,0)</f>
        <v>22</v>
      </c>
      <c r="J105" s="3"/>
      <c r="K105" s="3"/>
      <c r="L105" s="4">
        <f t="shared" ref="L105:L112" si="33">K105/$K$113</f>
        <v>0</v>
      </c>
      <c r="M105" s="3">
        <f t="shared" ref="M105:M112" si="34">ROUNDUP(L105*$K$102,0)</f>
        <v>0</v>
      </c>
      <c r="N105" s="5">
        <f t="shared" ref="N105:N112" si="35">MAX(I105,M105)</f>
        <v>22</v>
      </c>
      <c r="O105" s="24"/>
    </row>
    <row r="106" spans="5:15" x14ac:dyDescent="0.3">
      <c r="E106" s="3" t="s">
        <v>164</v>
      </c>
      <c r="F106" s="3" t="s">
        <v>167</v>
      </c>
      <c r="G106" s="3">
        <v>89843</v>
      </c>
      <c r="H106" s="4">
        <f t="shared" si="31"/>
        <v>0.12259481882253409</v>
      </c>
      <c r="I106" s="3">
        <f t="shared" si="32"/>
        <v>37</v>
      </c>
      <c r="J106" s="3"/>
      <c r="K106" s="3"/>
      <c r="L106" s="4">
        <f t="shared" si="33"/>
        <v>0</v>
      </c>
      <c r="M106" s="3">
        <f t="shared" si="34"/>
        <v>0</v>
      </c>
      <c r="N106" s="5">
        <f t="shared" si="35"/>
        <v>37</v>
      </c>
      <c r="O106" s="24"/>
    </row>
    <row r="107" spans="5:15" x14ac:dyDescent="0.3">
      <c r="E107" s="3" t="s">
        <v>164</v>
      </c>
      <c r="F107" s="3" t="s">
        <v>168</v>
      </c>
      <c r="G107" s="3">
        <v>23224</v>
      </c>
      <c r="H107" s="4">
        <f t="shared" si="31"/>
        <v>3.1690193697166524E-2</v>
      </c>
      <c r="I107" s="3">
        <f t="shared" si="32"/>
        <v>10</v>
      </c>
      <c r="J107" s="3"/>
      <c r="K107" s="3"/>
      <c r="L107" s="4">
        <f t="shared" si="33"/>
        <v>0</v>
      </c>
      <c r="M107" s="3">
        <f t="shared" si="34"/>
        <v>0</v>
      </c>
      <c r="N107" s="5">
        <f t="shared" si="35"/>
        <v>10</v>
      </c>
      <c r="O107" s="24"/>
    </row>
    <row r="108" spans="5:15" x14ac:dyDescent="0.3">
      <c r="E108" s="3" t="s">
        <v>164</v>
      </c>
      <c r="F108" s="3" t="s">
        <v>169</v>
      </c>
      <c r="G108" s="3">
        <v>30359</v>
      </c>
      <c r="H108" s="4">
        <f t="shared" si="31"/>
        <v>4.1426222461775686E-2</v>
      </c>
      <c r="I108" s="3">
        <f t="shared" si="32"/>
        <v>13</v>
      </c>
      <c r="J108" s="3"/>
      <c r="K108" s="3"/>
      <c r="L108" s="4">
        <f t="shared" si="33"/>
        <v>0</v>
      </c>
      <c r="M108" s="3">
        <f t="shared" si="34"/>
        <v>0</v>
      </c>
      <c r="N108" s="5">
        <f t="shared" si="35"/>
        <v>13</v>
      </c>
      <c r="O108" s="24"/>
    </row>
    <row r="109" spans="5:15" x14ac:dyDescent="0.3">
      <c r="E109" s="3" t="s">
        <v>164</v>
      </c>
      <c r="F109" s="3" t="s">
        <v>170</v>
      </c>
      <c r="G109" s="3">
        <v>26503</v>
      </c>
      <c r="H109" s="4">
        <f t="shared" si="31"/>
        <v>3.6164536839304352E-2</v>
      </c>
      <c r="I109" s="3">
        <f t="shared" si="32"/>
        <v>11</v>
      </c>
      <c r="J109" s="3"/>
      <c r="K109" s="3"/>
      <c r="L109" s="4">
        <f t="shared" si="33"/>
        <v>0</v>
      </c>
      <c r="M109" s="3">
        <f t="shared" si="34"/>
        <v>0</v>
      </c>
      <c r="N109" s="5">
        <f t="shared" si="35"/>
        <v>11</v>
      </c>
      <c r="O109" s="24"/>
    </row>
    <row r="110" spans="5:15" x14ac:dyDescent="0.3">
      <c r="E110" s="3" t="s">
        <v>164</v>
      </c>
      <c r="F110" s="3" t="s">
        <v>171</v>
      </c>
      <c r="G110" s="3">
        <v>175527</v>
      </c>
      <c r="H110" s="4">
        <f t="shared" si="31"/>
        <v>0.23951449487954479</v>
      </c>
      <c r="I110" s="3">
        <f t="shared" si="32"/>
        <v>72</v>
      </c>
      <c r="J110" s="3" t="s">
        <v>171</v>
      </c>
      <c r="K110" s="3">
        <v>175527</v>
      </c>
      <c r="L110" s="4">
        <f t="shared" si="33"/>
        <v>0.37034372316475966</v>
      </c>
      <c r="M110" s="3">
        <f t="shared" si="34"/>
        <v>66</v>
      </c>
      <c r="N110" s="6">
        <f t="shared" si="35"/>
        <v>72</v>
      </c>
      <c r="O110" s="25">
        <f>SUM(N110:N112)</f>
        <v>194</v>
      </c>
    </row>
    <row r="111" spans="5:15" x14ac:dyDescent="0.3">
      <c r="E111" s="3" t="s">
        <v>164</v>
      </c>
      <c r="F111" s="3" t="s">
        <v>172</v>
      </c>
      <c r="G111" s="3">
        <v>202152</v>
      </c>
      <c r="H111" s="4">
        <f t="shared" si="31"/>
        <v>0.27584550621209125</v>
      </c>
      <c r="I111" s="3">
        <f t="shared" si="32"/>
        <v>82</v>
      </c>
      <c r="J111" s="3" t="s">
        <v>172</v>
      </c>
      <c r="K111" s="3">
        <v>202152</v>
      </c>
      <c r="L111" s="4">
        <f t="shared" si="33"/>
        <v>0.42651970537411621</v>
      </c>
      <c r="M111" s="3">
        <f t="shared" si="34"/>
        <v>76</v>
      </c>
      <c r="N111" s="6">
        <f t="shared" si="35"/>
        <v>82</v>
      </c>
      <c r="O111" s="25"/>
    </row>
    <row r="112" spans="5:15" x14ac:dyDescent="0.3">
      <c r="E112" s="3" t="s">
        <v>164</v>
      </c>
      <c r="F112" s="3" t="s">
        <v>173</v>
      </c>
      <c r="G112" s="3">
        <v>96278</v>
      </c>
      <c r="H112" s="4">
        <f t="shared" si="31"/>
        <v>0.13137566606854109</v>
      </c>
      <c r="I112" s="3">
        <f t="shared" si="32"/>
        <v>40</v>
      </c>
      <c r="J112" s="3" t="s">
        <v>173</v>
      </c>
      <c r="K112" s="3">
        <v>96278</v>
      </c>
      <c r="L112" s="4">
        <f t="shared" si="33"/>
        <v>0.2031365714611241</v>
      </c>
      <c r="M112" s="3">
        <f t="shared" si="34"/>
        <v>37</v>
      </c>
      <c r="N112" s="6">
        <f t="shared" si="35"/>
        <v>40</v>
      </c>
      <c r="O112" s="25"/>
    </row>
    <row r="113" spans="5:15" x14ac:dyDescent="0.3">
      <c r="E113" s="7"/>
      <c r="F113" s="7"/>
      <c r="G113" s="8">
        <f>SUM(G104:G112)</f>
        <v>732845</v>
      </c>
      <c r="H113" s="9"/>
      <c r="I113" s="9"/>
      <c r="J113" s="9"/>
      <c r="K113" s="8">
        <f>SUM(K104:K112)</f>
        <v>473957</v>
      </c>
      <c r="L113" s="9"/>
      <c r="M113" s="9"/>
      <c r="N113" s="9"/>
      <c r="O113" s="10">
        <f>SUM(O104:O112)</f>
        <v>302</v>
      </c>
    </row>
    <row r="119" spans="5:15" x14ac:dyDescent="0.3">
      <c r="E119" s="13" t="s">
        <v>19</v>
      </c>
      <c r="F119" s="14">
        <f>B9</f>
        <v>211</v>
      </c>
      <c r="G119" s="14"/>
      <c r="H119" s="14"/>
      <c r="I119" s="15"/>
      <c r="J119" s="16" t="s">
        <v>30</v>
      </c>
      <c r="K119" s="17">
        <f>B15</f>
        <v>153</v>
      </c>
      <c r="L119" s="11"/>
      <c r="M119" s="11"/>
      <c r="N119" s="12"/>
      <c r="O119" s="22" t="s">
        <v>229</v>
      </c>
    </row>
    <row r="120" spans="5:15" x14ac:dyDescent="0.3">
      <c r="E120" s="1" t="s">
        <v>35</v>
      </c>
      <c r="F120" s="1" t="s">
        <v>36</v>
      </c>
      <c r="G120" s="1" t="s">
        <v>37</v>
      </c>
      <c r="H120" s="1" t="s">
        <v>224</v>
      </c>
      <c r="I120" s="1" t="s">
        <v>227</v>
      </c>
      <c r="J120" s="2" t="s">
        <v>36</v>
      </c>
      <c r="K120" s="2" t="s">
        <v>37</v>
      </c>
      <c r="L120" s="2" t="s">
        <v>224</v>
      </c>
      <c r="M120" s="2" t="s">
        <v>228</v>
      </c>
      <c r="N120" s="2" t="s">
        <v>225</v>
      </c>
      <c r="O120" s="23"/>
    </row>
    <row r="121" spans="5:15" x14ac:dyDescent="0.3">
      <c r="E121" s="3" t="s">
        <v>174</v>
      </c>
      <c r="F121" s="3" t="s">
        <v>175</v>
      </c>
      <c r="G121" s="3">
        <v>6360</v>
      </c>
      <c r="H121" s="4">
        <f>G121/$G$130</f>
        <v>4.5900692840646649E-2</v>
      </c>
      <c r="I121" s="3">
        <f>ROUNDUP(H121*$F$119,0)</f>
        <v>10</v>
      </c>
      <c r="J121" s="3"/>
      <c r="K121" s="3"/>
      <c r="L121" s="4">
        <f>K121/$K$130</f>
        <v>0</v>
      </c>
      <c r="M121" s="3">
        <f>ROUNDUP(L121*$K$119,0)</f>
        <v>0</v>
      </c>
      <c r="N121" s="5">
        <f>MAX(I121,M121)</f>
        <v>10</v>
      </c>
      <c r="O121" s="24">
        <f>SUM(N121:N126)</f>
        <v>140</v>
      </c>
    </row>
    <row r="122" spans="5:15" x14ac:dyDescent="0.3">
      <c r="E122" s="3" t="s">
        <v>174</v>
      </c>
      <c r="F122" s="3" t="s">
        <v>176</v>
      </c>
      <c r="G122" s="3">
        <v>7709</v>
      </c>
      <c r="H122" s="4">
        <f t="shared" ref="H122:H129" si="36">G122/$G$130</f>
        <v>5.5636547344110852E-2</v>
      </c>
      <c r="I122" s="3">
        <f t="shared" ref="I122:I129" si="37">ROUNDUP(H122*$F$119,0)</f>
        <v>12</v>
      </c>
      <c r="J122" s="3"/>
      <c r="K122" s="3"/>
      <c r="L122" s="4">
        <f t="shared" ref="L122:L129" si="38">K122/$K$130</f>
        <v>0</v>
      </c>
      <c r="M122" s="3">
        <f t="shared" ref="M122:M129" si="39">ROUNDUP(L122*$K$119,0)</f>
        <v>0</v>
      </c>
      <c r="N122" s="5">
        <f t="shared" ref="N122:N129" si="40">MAX(I122,M122)</f>
        <v>12</v>
      </c>
      <c r="O122" s="24"/>
    </row>
    <row r="123" spans="5:15" x14ac:dyDescent="0.3">
      <c r="E123" s="3" t="s">
        <v>174</v>
      </c>
      <c r="F123" s="3" t="s">
        <v>177</v>
      </c>
      <c r="G123" s="3">
        <v>4557</v>
      </c>
      <c r="H123" s="4">
        <f t="shared" si="36"/>
        <v>3.2888279445727482E-2</v>
      </c>
      <c r="I123" s="3">
        <f t="shared" si="37"/>
        <v>7</v>
      </c>
      <c r="J123" s="3"/>
      <c r="K123" s="3"/>
      <c r="L123" s="4">
        <f t="shared" si="38"/>
        <v>0</v>
      </c>
      <c r="M123" s="3">
        <f t="shared" si="39"/>
        <v>0</v>
      </c>
      <c r="N123" s="5">
        <f t="shared" si="40"/>
        <v>7</v>
      </c>
      <c r="O123" s="24"/>
    </row>
    <row r="124" spans="5:15" x14ac:dyDescent="0.3">
      <c r="E124" s="3" t="s">
        <v>174</v>
      </c>
      <c r="F124" s="3" t="s">
        <v>178</v>
      </c>
      <c r="G124" s="3">
        <v>23413</v>
      </c>
      <c r="H124" s="4">
        <f t="shared" si="36"/>
        <v>0.16897372979214781</v>
      </c>
      <c r="I124" s="3">
        <f t="shared" si="37"/>
        <v>36</v>
      </c>
      <c r="J124" s="3"/>
      <c r="K124" s="3"/>
      <c r="L124" s="4">
        <f t="shared" si="38"/>
        <v>0</v>
      </c>
      <c r="M124" s="3">
        <f t="shared" si="39"/>
        <v>0</v>
      </c>
      <c r="N124" s="5">
        <f t="shared" si="40"/>
        <v>36</v>
      </c>
      <c r="O124" s="24"/>
    </row>
    <row r="125" spans="5:15" x14ac:dyDescent="0.3">
      <c r="E125" s="3" t="s">
        <v>174</v>
      </c>
      <c r="F125" s="3" t="s">
        <v>179</v>
      </c>
      <c r="G125" s="3">
        <v>31929</v>
      </c>
      <c r="H125" s="4">
        <f t="shared" si="36"/>
        <v>0.23043446882217089</v>
      </c>
      <c r="I125" s="3">
        <f t="shared" si="37"/>
        <v>49</v>
      </c>
      <c r="J125" s="3"/>
      <c r="K125" s="3"/>
      <c r="L125" s="4">
        <f t="shared" si="38"/>
        <v>0</v>
      </c>
      <c r="M125" s="3">
        <f t="shared" si="39"/>
        <v>0</v>
      </c>
      <c r="N125" s="5">
        <f t="shared" si="40"/>
        <v>49</v>
      </c>
      <c r="O125" s="24"/>
    </row>
    <row r="126" spans="5:15" x14ac:dyDescent="0.3">
      <c r="E126" s="3" t="s">
        <v>174</v>
      </c>
      <c r="F126" s="3" t="s">
        <v>180</v>
      </c>
      <c r="G126" s="3">
        <v>16775</v>
      </c>
      <c r="H126" s="4">
        <f t="shared" si="36"/>
        <v>0.12106668591224018</v>
      </c>
      <c r="I126" s="3">
        <f t="shared" si="37"/>
        <v>26</v>
      </c>
      <c r="J126" s="3"/>
      <c r="K126" s="3"/>
      <c r="L126" s="4">
        <f t="shared" si="38"/>
        <v>0</v>
      </c>
      <c r="M126" s="3">
        <f t="shared" si="39"/>
        <v>0</v>
      </c>
      <c r="N126" s="5">
        <f t="shared" si="40"/>
        <v>26</v>
      </c>
      <c r="O126" s="24"/>
    </row>
    <row r="127" spans="5:15" x14ac:dyDescent="0.3">
      <c r="E127" s="3" t="s">
        <v>174</v>
      </c>
      <c r="F127" s="3" t="s">
        <v>181</v>
      </c>
      <c r="G127" s="3">
        <v>11637</v>
      </c>
      <c r="H127" s="4">
        <f t="shared" si="36"/>
        <v>8.3985277136258654E-2</v>
      </c>
      <c r="I127" s="3">
        <f t="shared" si="37"/>
        <v>18</v>
      </c>
      <c r="J127" s="3" t="s">
        <v>181</v>
      </c>
      <c r="K127" s="3">
        <v>11637</v>
      </c>
      <c r="L127" s="4">
        <f t="shared" si="38"/>
        <v>0.24336533032185206</v>
      </c>
      <c r="M127" s="3">
        <f t="shared" si="39"/>
        <v>38</v>
      </c>
      <c r="N127" s="6">
        <f t="shared" si="40"/>
        <v>38</v>
      </c>
      <c r="O127" s="25">
        <f>SUM(N127:N129)</f>
        <v>155</v>
      </c>
    </row>
    <row r="128" spans="5:15" x14ac:dyDescent="0.3">
      <c r="E128" s="3" t="s">
        <v>174</v>
      </c>
      <c r="F128" s="3" t="s">
        <v>182</v>
      </c>
      <c r="G128" s="3">
        <v>20126</v>
      </c>
      <c r="H128" s="4">
        <f t="shared" si="36"/>
        <v>0.14525115473441108</v>
      </c>
      <c r="I128" s="3">
        <f t="shared" si="37"/>
        <v>31</v>
      </c>
      <c r="J128" s="3" t="s">
        <v>182</v>
      </c>
      <c r="K128" s="3">
        <v>20126</v>
      </c>
      <c r="L128" s="4">
        <f t="shared" si="38"/>
        <v>0.42089633393981218</v>
      </c>
      <c r="M128" s="3">
        <f t="shared" si="39"/>
        <v>65</v>
      </c>
      <c r="N128" s="6">
        <f t="shared" si="40"/>
        <v>65</v>
      </c>
      <c r="O128" s="25"/>
    </row>
    <row r="129" spans="5:15" x14ac:dyDescent="0.3">
      <c r="E129" s="3" t="s">
        <v>174</v>
      </c>
      <c r="F129" s="3" t="s">
        <v>183</v>
      </c>
      <c r="G129" s="3">
        <v>16054</v>
      </c>
      <c r="H129" s="4">
        <f t="shared" si="36"/>
        <v>0.11586316397228637</v>
      </c>
      <c r="I129" s="3">
        <f t="shared" si="37"/>
        <v>25</v>
      </c>
      <c r="J129" s="3" t="s">
        <v>183</v>
      </c>
      <c r="K129" s="3">
        <v>16054</v>
      </c>
      <c r="L129" s="4">
        <f t="shared" si="38"/>
        <v>0.33573833573833572</v>
      </c>
      <c r="M129" s="3">
        <f t="shared" si="39"/>
        <v>52</v>
      </c>
      <c r="N129" s="6">
        <f t="shared" si="40"/>
        <v>52</v>
      </c>
      <c r="O129" s="25"/>
    </row>
    <row r="130" spans="5:15" x14ac:dyDescent="0.3">
      <c r="E130" s="7"/>
      <c r="F130" s="7"/>
      <c r="G130" s="8">
        <f>SUM(G121:G129)</f>
        <v>138560</v>
      </c>
      <c r="H130" s="9"/>
      <c r="I130" s="9"/>
      <c r="J130" s="9"/>
      <c r="K130" s="8">
        <f>SUM(K121:K129)</f>
        <v>47817</v>
      </c>
      <c r="L130" s="9"/>
      <c r="M130" s="9"/>
      <c r="N130" s="9"/>
      <c r="O130" s="10">
        <f>SUM(O121:O129)</f>
        <v>295</v>
      </c>
    </row>
    <row r="136" spans="5:15" x14ac:dyDescent="0.3">
      <c r="E136" s="13" t="s">
        <v>24</v>
      </c>
      <c r="F136" s="14">
        <f>B10</f>
        <v>153</v>
      </c>
      <c r="G136" s="14"/>
      <c r="H136" s="14"/>
      <c r="I136" s="15"/>
      <c r="J136" s="16" t="s">
        <v>32</v>
      </c>
      <c r="K136" s="17">
        <f>B17</f>
        <v>136</v>
      </c>
      <c r="L136" s="11"/>
      <c r="M136" s="11"/>
      <c r="N136" s="12"/>
      <c r="O136" s="22" t="s">
        <v>229</v>
      </c>
    </row>
    <row r="137" spans="5:15" x14ac:dyDescent="0.3">
      <c r="E137" s="1" t="s">
        <v>35</v>
      </c>
      <c r="F137" s="1" t="s">
        <v>36</v>
      </c>
      <c r="G137" s="1" t="s">
        <v>37</v>
      </c>
      <c r="H137" s="1" t="s">
        <v>224</v>
      </c>
      <c r="I137" s="1" t="s">
        <v>227</v>
      </c>
      <c r="J137" s="2" t="s">
        <v>36</v>
      </c>
      <c r="K137" s="2" t="s">
        <v>37</v>
      </c>
      <c r="L137" s="2" t="s">
        <v>224</v>
      </c>
      <c r="M137" s="2" t="s">
        <v>228</v>
      </c>
      <c r="N137" s="2" t="s">
        <v>225</v>
      </c>
      <c r="O137" s="23"/>
    </row>
    <row r="138" spans="5:15" x14ac:dyDescent="0.3">
      <c r="E138" s="3" t="s">
        <v>209</v>
      </c>
      <c r="F138" s="3" t="s">
        <v>210</v>
      </c>
      <c r="G138" s="3">
        <v>5853</v>
      </c>
      <c r="H138" s="4">
        <f>G138/$G$147</f>
        <v>5.4380748861841494E-2</v>
      </c>
      <c r="I138" s="3">
        <f>ROUNDUP(H138*$F$136,0)</f>
        <v>9</v>
      </c>
      <c r="J138" s="3"/>
      <c r="K138" s="3"/>
      <c r="L138" s="4">
        <f>K138/$K$147</f>
        <v>0</v>
      </c>
      <c r="M138" s="3">
        <f>ROUNDUP(L138*$K$136,0)</f>
        <v>0</v>
      </c>
      <c r="N138" s="5">
        <f>MAX(I138,M138)</f>
        <v>9</v>
      </c>
      <c r="O138" s="24">
        <f>SUM(N138:N143)</f>
        <v>50</v>
      </c>
    </row>
    <row r="139" spans="5:15" x14ac:dyDescent="0.3">
      <c r="E139" s="3" t="s">
        <v>209</v>
      </c>
      <c r="F139" s="3" t="s">
        <v>211</v>
      </c>
      <c r="G139" s="3">
        <v>6007</v>
      </c>
      <c r="H139" s="4">
        <f t="shared" ref="H139:H146" si="41">G139/$G$147</f>
        <v>5.5811576697946667E-2</v>
      </c>
      <c r="I139" s="3">
        <f t="shared" ref="I139:I146" si="42">ROUNDUP(H139*$F$136,0)</f>
        <v>9</v>
      </c>
      <c r="J139" s="3"/>
      <c r="K139" s="3"/>
      <c r="L139" s="4">
        <f t="shared" ref="L139:L146" si="43">K139/$K$147</f>
        <v>0</v>
      </c>
      <c r="M139" s="3">
        <f t="shared" ref="M139:M146" si="44">ROUNDUP(L139*$K$136,0)</f>
        <v>0</v>
      </c>
      <c r="N139" s="5">
        <f t="shared" ref="N139:N146" si="45">MAX(I139,M139)</f>
        <v>9</v>
      </c>
      <c r="O139" s="24"/>
    </row>
    <row r="140" spans="5:15" x14ac:dyDescent="0.3">
      <c r="E140" s="3" t="s">
        <v>209</v>
      </c>
      <c r="F140" s="3" t="s">
        <v>212</v>
      </c>
      <c r="G140" s="3">
        <v>1133</v>
      </c>
      <c r="H140" s="4">
        <f t="shared" si="41"/>
        <v>1.0526804794202359E-2</v>
      </c>
      <c r="I140" s="3">
        <f t="shared" si="42"/>
        <v>2</v>
      </c>
      <c r="J140" s="3"/>
      <c r="K140" s="3"/>
      <c r="L140" s="4">
        <f t="shared" si="43"/>
        <v>0</v>
      </c>
      <c r="M140" s="3">
        <f t="shared" si="44"/>
        <v>0</v>
      </c>
      <c r="N140" s="5">
        <f t="shared" si="45"/>
        <v>2</v>
      </c>
      <c r="O140" s="24"/>
    </row>
    <row r="141" spans="5:15" x14ac:dyDescent="0.3">
      <c r="E141" s="3" t="s">
        <v>209</v>
      </c>
      <c r="F141" s="3" t="s">
        <v>213</v>
      </c>
      <c r="G141" s="3">
        <v>9477</v>
      </c>
      <c r="H141" s="4">
        <f t="shared" si="41"/>
        <v>8.8051658459537302E-2</v>
      </c>
      <c r="I141" s="3">
        <f t="shared" si="42"/>
        <v>14</v>
      </c>
      <c r="J141" s="3"/>
      <c r="K141" s="3"/>
      <c r="L141" s="4">
        <f t="shared" si="43"/>
        <v>0</v>
      </c>
      <c r="M141" s="3">
        <f t="shared" si="44"/>
        <v>0</v>
      </c>
      <c r="N141" s="5">
        <f t="shared" si="45"/>
        <v>14</v>
      </c>
      <c r="O141" s="24"/>
    </row>
    <row r="142" spans="5:15" x14ac:dyDescent="0.3">
      <c r="E142" s="3" t="s">
        <v>209</v>
      </c>
      <c r="F142" s="3" t="s">
        <v>214</v>
      </c>
      <c r="G142" s="3">
        <v>7904</v>
      </c>
      <c r="H142" s="4">
        <f t="shared" si="41"/>
        <v>7.3436774133605873E-2</v>
      </c>
      <c r="I142" s="3">
        <f t="shared" si="42"/>
        <v>12</v>
      </c>
      <c r="J142" s="3"/>
      <c r="K142" s="3"/>
      <c r="L142" s="4">
        <f t="shared" si="43"/>
        <v>0</v>
      </c>
      <c r="M142" s="3">
        <f t="shared" si="44"/>
        <v>0</v>
      </c>
      <c r="N142" s="5">
        <f t="shared" si="45"/>
        <v>12</v>
      </c>
      <c r="O142" s="24"/>
    </row>
    <row r="143" spans="5:15" x14ac:dyDescent="0.3">
      <c r="E143" s="3" t="s">
        <v>209</v>
      </c>
      <c r="F143" s="3" t="s">
        <v>215</v>
      </c>
      <c r="G143" s="3">
        <v>2525</v>
      </c>
      <c r="H143" s="4">
        <f t="shared" si="41"/>
        <v>2.346000185821797E-2</v>
      </c>
      <c r="I143" s="3">
        <f t="shared" si="42"/>
        <v>4</v>
      </c>
      <c r="J143" s="3"/>
      <c r="K143" s="3"/>
      <c r="L143" s="4">
        <f t="shared" si="43"/>
        <v>0</v>
      </c>
      <c r="M143" s="3">
        <f t="shared" si="44"/>
        <v>0</v>
      </c>
      <c r="N143" s="5">
        <f t="shared" si="45"/>
        <v>4</v>
      </c>
      <c r="O143" s="24"/>
    </row>
    <row r="144" spans="5:15" x14ac:dyDescent="0.3">
      <c r="E144" s="3" t="s">
        <v>209</v>
      </c>
      <c r="F144" s="3" t="s">
        <v>216</v>
      </c>
      <c r="G144" s="3">
        <v>10908</v>
      </c>
      <c r="H144" s="4">
        <f t="shared" si="41"/>
        <v>0.10134720802750162</v>
      </c>
      <c r="I144" s="3">
        <f t="shared" si="42"/>
        <v>16</v>
      </c>
      <c r="J144" s="3" t="s">
        <v>216</v>
      </c>
      <c r="K144" s="3">
        <v>10908</v>
      </c>
      <c r="L144" s="4">
        <f t="shared" si="43"/>
        <v>0.14596352250070252</v>
      </c>
      <c r="M144" s="3">
        <f t="shared" si="44"/>
        <v>20</v>
      </c>
      <c r="N144" s="6">
        <f t="shared" si="45"/>
        <v>20</v>
      </c>
      <c r="O144" s="25">
        <f>SUM(N144:N146)</f>
        <v>137</v>
      </c>
    </row>
    <row r="145" spans="5:15" x14ac:dyDescent="0.3">
      <c r="E145" s="3" t="s">
        <v>209</v>
      </c>
      <c r="F145" s="3" t="s">
        <v>217</v>
      </c>
      <c r="G145" s="3">
        <v>39898</v>
      </c>
      <c r="H145" s="4">
        <f t="shared" si="41"/>
        <v>0.3706959026293784</v>
      </c>
      <c r="I145" s="3">
        <f t="shared" si="42"/>
        <v>57</v>
      </c>
      <c r="J145" s="3" t="s">
        <v>217</v>
      </c>
      <c r="K145" s="3">
        <v>39898</v>
      </c>
      <c r="L145" s="4">
        <f t="shared" si="43"/>
        <v>0.5338882123884332</v>
      </c>
      <c r="M145" s="3">
        <f t="shared" si="44"/>
        <v>73</v>
      </c>
      <c r="N145" s="6">
        <f t="shared" si="45"/>
        <v>73</v>
      </c>
      <c r="O145" s="25"/>
    </row>
    <row r="146" spans="5:15" x14ac:dyDescent="0.3">
      <c r="E146" s="3" t="s">
        <v>209</v>
      </c>
      <c r="F146" s="3" t="s">
        <v>218</v>
      </c>
      <c r="G146" s="3">
        <v>23925</v>
      </c>
      <c r="H146" s="4">
        <f t="shared" si="41"/>
        <v>0.22228932453776828</v>
      </c>
      <c r="I146" s="3">
        <f t="shared" si="42"/>
        <v>35</v>
      </c>
      <c r="J146" s="3" t="s">
        <v>218</v>
      </c>
      <c r="K146" s="3">
        <v>23925</v>
      </c>
      <c r="L146" s="4">
        <f t="shared" si="43"/>
        <v>0.32014826511086431</v>
      </c>
      <c r="M146" s="3">
        <f t="shared" si="44"/>
        <v>44</v>
      </c>
      <c r="N146" s="6">
        <f t="shared" si="45"/>
        <v>44</v>
      </c>
      <c r="O146" s="25"/>
    </row>
    <row r="147" spans="5:15" x14ac:dyDescent="0.3">
      <c r="E147" s="7"/>
      <c r="F147" s="7"/>
      <c r="G147" s="8">
        <f>SUM(G138:G146)</f>
        <v>107630</v>
      </c>
      <c r="H147" s="9"/>
      <c r="I147" s="9"/>
      <c r="J147" s="9"/>
      <c r="K147" s="8">
        <f>SUM(K138:K146)</f>
        <v>74731</v>
      </c>
      <c r="L147" s="9"/>
      <c r="M147" s="9"/>
      <c r="N147" s="9"/>
      <c r="O147" s="10">
        <f>SUM(O138:O146)</f>
        <v>187</v>
      </c>
    </row>
  </sheetData>
  <mergeCells count="27">
    <mergeCell ref="O144:O146"/>
    <mergeCell ref="O136:O137"/>
    <mergeCell ref="O119:O120"/>
    <mergeCell ref="O53:O58"/>
    <mergeCell ref="O59:O61"/>
    <mergeCell ref="O70:O75"/>
    <mergeCell ref="O76:O78"/>
    <mergeCell ref="O87:O92"/>
    <mergeCell ref="O93:O95"/>
    <mergeCell ref="O104:O109"/>
    <mergeCell ref="O110:O112"/>
    <mergeCell ref="O121:O126"/>
    <mergeCell ref="O127:O129"/>
    <mergeCell ref="O138:O143"/>
    <mergeCell ref="O1:O2"/>
    <mergeCell ref="O102:O103"/>
    <mergeCell ref="O85:O86"/>
    <mergeCell ref="O68:O69"/>
    <mergeCell ref="O51:O52"/>
    <mergeCell ref="O34:O35"/>
    <mergeCell ref="O18:O19"/>
    <mergeCell ref="O3:O8"/>
    <mergeCell ref="O9:O11"/>
    <mergeCell ref="O20:O25"/>
    <mergeCell ref="O26:O28"/>
    <mergeCell ref="O36:O41"/>
    <mergeCell ref="O42:O4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C37" sqref="C37"/>
    </sheetView>
  </sheetViews>
  <sheetFormatPr baseColWidth="10" defaultRowHeight="14.4" x14ac:dyDescent="0.3"/>
  <cols>
    <col min="1" max="1" width="17" bestFit="1" customWidth="1"/>
    <col min="2" max="2" width="12.88671875" bestFit="1" customWidth="1"/>
    <col min="7" max="7" width="14.44140625" bestFit="1" customWidth="1"/>
    <col min="10" max="10" width="18.33203125" bestFit="1" customWidth="1"/>
    <col min="17" max="17" width="18.33203125" bestFit="1" customWidth="1"/>
  </cols>
  <sheetData>
    <row r="1" spans="1:17" x14ac:dyDescent="0.3">
      <c r="A1" s="21" t="s">
        <v>0</v>
      </c>
      <c r="B1" s="21" t="s">
        <v>1</v>
      </c>
      <c r="C1" s="21" t="s">
        <v>231</v>
      </c>
      <c r="E1" s="13" t="s">
        <v>3</v>
      </c>
      <c r="F1" s="14">
        <f>B2</f>
        <v>73</v>
      </c>
      <c r="G1" s="14"/>
      <c r="H1" s="14"/>
      <c r="I1" s="15"/>
      <c r="J1" s="22" t="s">
        <v>230</v>
      </c>
      <c r="L1" s="13" t="s">
        <v>16</v>
      </c>
      <c r="M1" s="14">
        <f>B10</f>
        <v>28</v>
      </c>
      <c r="N1" s="14"/>
      <c r="O1" s="14"/>
      <c r="P1" s="15"/>
      <c r="Q1" s="22" t="s">
        <v>230</v>
      </c>
    </row>
    <row r="2" spans="1:17" x14ac:dyDescent="0.3">
      <c r="A2" s="19" t="s">
        <v>3</v>
      </c>
      <c r="B2" s="19">
        <v>73</v>
      </c>
      <c r="C2" s="19">
        <f>J3</f>
        <v>77</v>
      </c>
      <c r="E2" s="1" t="s">
        <v>35</v>
      </c>
      <c r="F2" s="1" t="s">
        <v>36</v>
      </c>
      <c r="G2" s="1" t="s">
        <v>37</v>
      </c>
      <c r="H2" s="1" t="s">
        <v>224</v>
      </c>
      <c r="I2" s="1" t="s">
        <v>226</v>
      </c>
      <c r="J2" s="23"/>
      <c r="L2" s="1" t="s">
        <v>35</v>
      </c>
      <c r="M2" s="1" t="s">
        <v>36</v>
      </c>
      <c r="N2" s="1" t="s">
        <v>37</v>
      </c>
      <c r="O2" s="1" t="s">
        <v>224</v>
      </c>
      <c r="P2" s="1" t="s">
        <v>226</v>
      </c>
      <c r="Q2" s="23"/>
    </row>
    <row r="3" spans="1:17" x14ac:dyDescent="0.3">
      <c r="A3" s="19" t="s">
        <v>4</v>
      </c>
      <c r="B3" s="19">
        <v>79</v>
      </c>
      <c r="C3" s="19">
        <f>J13</f>
        <v>81</v>
      </c>
      <c r="E3" s="3" t="s">
        <v>48</v>
      </c>
      <c r="F3" s="3" t="s">
        <v>49</v>
      </c>
      <c r="G3" s="3">
        <v>4533</v>
      </c>
      <c r="H3" s="4">
        <f>G3/$G$9</f>
        <v>9.8282815142448285E-2</v>
      </c>
      <c r="I3" s="3">
        <f>ROUNDUP(H3*$F$1,0)</f>
        <v>8</v>
      </c>
      <c r="J3" s="27">
        <f>SUM(I3:I8)</f>
        <v>77</v>
      </c>
      <c r="L3" s="19" t="s">
        <v>152</v>
      </c>
      <c r="M3" s="19" t="s">
        <v>153</v>
      </c>
      <c r="N3" s="19">
        <v>9625</v>
      </c>
      <c r="O3" s="19">
        <f>N3/$N$7</f>
        <v>0.39952679423851228</v>
      </c>
      <c r="P3" s="19">
        <f>ROUNDUP(O3*$M$1,0)</f>
        <v>12</v>
      </c>
      <c r="Q3" s="24">
        <f>SUM(P3:P6)</f>
        <v>30</v>
      </c>
    </row>
    <row r="4" spans="1:17" x14ac:dyDescent="0.3">
      <c r="A4" s="19" t="s">
        <v>5</v>
      </c>
      <c r="B4" s="19">
        <v>53</v>
      </c>
      <c r="C4" s="19">
        <f>J24</f>
        <v>56</v>
      </c>
      <c r="E4" s="3" t="s">
        <v>48</v>
      </c>
      <c r="F4" s="3" t="s">
        <v>50</v>
      </c>
      <c r="G4" s="3">
        <v>7356</v>
      </c>
      <c r="H4" s="4">
        <f t="shared" ref="H4:H8" si="0">G4/$G$9</f>
        <v>0.15949004813321191</v>
      </c>
      <c r="I4" s="3">
        <f t="shared" ref="I4:I8" si="1">ROUNDUP(H4*$F$1,0)</f>
        <v>12</v>
      </c>
      <c r="J4" s="27"/>
      <c r="L4" s="19" t="s">
        <v>152</v>
      </c>
      <c r="M4" s="19" t="s">
        <v>154</v>
      </c>
      <c r="N4" s="19">
        <v>4922</v>
      </c>
      <c r="O4" s="19">
        <f t="shared" ref="O4:O6" si="2">N4/$N$7</f>
        <v>0.20430866298617742</v>
      </c>
      <c r="P4" s="19">
        <f t="shared" ref="P4:P6" si="3">ROUNDUP(O4*$M$1,0)</f>
        <v>6</v>
      </c>
      <c r="Q4" s="24"/>
    </row>
    <row r="5" spans="1:17" x14ac:dyDescent="0.3">
      <c r="A5" s="19" t="s">
        <v>6</v>
      </c>
      <c r="B5" s="19">
        <v>98</v>
      </c>
      <c r="C5" s="19">
        <f>J34</f>
        <v>101</v>
      </c>
      <c r="E5" s="3" t="s">
        <v>48</v>
      </c>
      <c r="F5" s="3" t="s">
        <v>51</v>
      </c>
      <c r="G5" s="3">
        <v>4112</v>
      </c>
      <c r="H5" s="4">
        <f t="shared" si="0"/>
        <v>8.9154850179957501E-2</v>
      </c>
      <c r="I5" s="3">
        <f t="shared" si="1"/>
        <v>7</v>
      </c>
      <c r="J5" s="27"/>
      <c r="L5" s="19" t="s">
        <v>152</v>
      </c>
      <c r="M5" s="19" t="s">
        <v>155</v>
      </c>
      <c r="N5" s="19">
        <v>6509</v>
      </c>
      <c r="O5" s="19">
        <f t="shared" si="2"/>
        <v>0.27018388609854305</v>
      </c>
      <c r="P5" s="19">
        <f t="shared" si="3"/>
        <v>8</v>
      </c>
      <c r="Q5" s="24"/>
    </row>
    <row r="6" spans="1:17" x14ac:dyDescent="0.3">
      <c r="A6" s="19" t="s">
        <v>7</v>
      </c>
      <c r="B6" s="19">
        <v>84</v>
      </c>
      <c r="C6" s="19">
        <f>J44</f>
        <v>87</v>
      </c>
      <c r="E6" s="3" t="s">
        <v>48</v>
      </c>
      <c r="F6" s="3" t="s">
        <v>52</v>
      </c>
      <c r="G6" s="3">
        <v>13558</v>
      </c>
      <c r="H6" s="4">
        <f t="shared" si="0"/>
        <v>0.29395949872078403</v>
      </c>
      <c r="I6" s="3">
        <f t="shared" si="1"/>
        <v>22</v>
      </c>
      <c r="J6" s="27"/>
      <c r="L6" s="19" t="s">
        <v>152</v>
      </c>
      <c r="M6" s="19" t="s">
        <v>156</v>
      </c>
      <c r="N6" s="19">
        <v>3035</v>
      </c>
      <c r="O6" s="19">
        <f t="shared" si="2"/>
        <v>0.12598065667676725</v>
      </c>
      <c r="P6" s="19">
        <f t="shared" si="3"/>
        <v>4</v>
      </c>
      <c r="Q6" s="24"/>
    </row>
    <row r="7" spans="1:17" x14ac:dyDescent="0.3">
      <c r="A7" s="19" t="s">
        <v>11</v>
      </c>
      <c r="B7" s="19">
        <v>62</v>
      </c>
      <c r="C7" s="19">
        <f>J54</f>
        <v>65</v>
      </c>
      <c r="E7" s="3" t="s">
        <v>48</v>
      </c>
      <c r="F7" s="3" t="s">
        <v>53</v>
      </c>
      <c r="G7" s="3">
        <v>12760</v>
      </c>
      <c r="H7" s="4">
        <f t="shared" si="0"/>
        <v>0.27665756038333117</v>
      </c>
      <c r="I7" s="3">
        <f t="shared" si="1"/>
        <v>21</v>
      </c>
      <c r="J7" s="27"/>
      <c r="N7" s="20">
        <f>SUM(N3:N6)</f>
        <v>24091</v>
      </c>
    </row>
    <row r="8" spans="1:17" x14ac:dyDescent="0.3">
      <c r="A8" s="19" t="s">
        <v>13</v>
      </c>
      <c r="B8" s="19">
        <v>102</v>
      </c>
      <c r="C8" s="19">
        <f>J64</f>
        <v>104</v>
      </c>
      <c r="E8" s="3" t="s">
        <v>48</v>
      </c>
      <c r="F8" s="3" t="s">
        <v>54</v>
      </c>
      <c r="G8" s="3">
        <v>3803</v>
      </c>
      <c r="H8" s="4">
        <f t="shared" si="0"/>
        <v>8.245522744026712E-2</v>
      </c>
      <c r="I8" s="3">
        <f t="shared" si="1"/>
        <v>7</v>
      </c>
      <c r="J8" s="28"/>
    </row>
    <row r="9" spans="1:17" x14ac:dyDescent="0.3">
      <c r="A9" s="19" t="s">
        <v>15</v>
      </c>
      <c r="B9" s="19">
        <v>77</v>
      </c>
      <c r="C9" s="19">
        <f>J74</f>
        <v>79</v>
      </c>
      <c r="G9" s="18">
        <f>SUM(G3:G8)</f>
        <v>46122</v>
      </c>
    </row>
    <row r="10" spans="1:17" x14ac:dyDescent="0.3">
      <c r="A10" s="19" t="s">
        <v>16</v>
      </c>
      <c r="B10" s="19">
        <v>28</v>
      </c>
      <c r="C10" s="19">
        <f>Q3</f>
        <v>30</v>
      </c>
    </row>
    <row r="11" spans="1:17" x14ac:dyDescent="0.3">
      <c r="A11" s="19" t="s">
        <v>17</v>
      </c>
      <c r="B11" s="19">
        <v>52</v>
      </c>
      <c r="C11" s="19">
        <f>Q13</f>
        <v>55</v>
      </c>
      <c r="E11" s="13" t="s">
        <v>4</v>
      </c>
      <c r="F11" s="14">
        <f>B3</f>
        <v>79</v>
      </c>
      <c r="G11" s="14"/>
      <c r="H11" s="14"/>
      <c r="I11" s="15"/>
      <c r="J11" s="22" t="s">
        <v>230</v>
      </c>
      <c r="L11" s="13" t="s">
        <v>17</v>
      </c>
      <c r="M11" s="14">
        <f>B11</f>
        <v>52</v>
      </c>
      <c r="N11" s="14"/>
      <c r="O11" s="14"/>
      <c r="P11" s="15"/>
      <c r="Q11" s="22" t="s">
        <v>230</v>
      </c>
    </row>
    <row r="12" spans="1:17" x14ac:dyDescent="0.3">
      <c r="A12" s="19" t="s">
        <v>20</v>
      </c>
      <c r="B12" s="19">
        <v>76</v>
      </c>
      <c r="C12" s="19">
        <f>Q24</f>
        <v>79</v>
      </c>
      <c r="E12" s="1" t="s">
        <v>35</v>
      </c>
      <c r="F12" s="1" t="s">
        <v>36</v>
      </c>
      <c r="G12" s="1" t="s">
        <v>37</v>
      </c>
      <c r="H12" s="1" t="s">
        <v>224</v>
      </c>
      <c r="I12" s="1" t="s">
        <v>226</v>
      </c>
      <c r="J12" s="23"/>
      <c r="L12" s="1" t="s">
        <v>35</v>
      </c>
      <c r="M12" s="1" t="s">
        <v>36</v>
      </c>
      <c r="N12" s="1" t="s">
        <v>37</v>
      </c>
      <c r="O12" s="1" t="s">
        <v>224</v>
      </c>
      <c r="P12" s="1" t="s">
        <v>226</v>
      </c>
      <c r="Q12" s="23"/>
    </row>
    <row r="13" spans="1:17" x14ac:dyDescent="0.3">
      <c r="A13" s="19" t="s">
        <v>21</v>
      </c>
      <c r="B13" s="19">
        <v>48</v>
      </c>
      <c r="C13" s="19">
        <f>Q34</f>
        <v>50</v>
      </c>
      <c r="E13" s="3" t="s">
        <v>55</v>
      </c>
      <c r="F13" s="3" t="s">
        <v>56</v>
      </c>
      <c r="G13" s="3">
        <v>7772</v>
      </c>
      <c r="H13" s="4">
        <f t="shared" ref="H13:H18" si="4">G13/$G$19</f>
        <v>0.1369636091285576</v>
      </c>
      <c r="I13" s="3">
        <f t="shared" ref="I13:I18" si="5">ROUNDUP(H13*$F$11,0)</f>
        <v>11</v>
      </c>
      <c r="J13" s="27">
        <f>SUM(I13:I18)</f>
        <v>81</v>
      </c>
      <c r="L13" s="3" t="s">
        <v>157</v>
      </c>
      <c r="M13" s="3" t="s">
        <v>158</v>
      </c>
      <c r="N13" s="3">
        <v>3524</v>
      </c>
      <c r="O13" s="4">
        <f>N13/$N$19</f>
        <v>0.16497354992743785</v>
      </c>
      <c r="P13" s="3">
        <f>ROUNDUP(O13*$M$11,0)</f>
        <v>9</v>
      </c>
      <c r="Q13" s="27">
        <f>SUM(P13:P18)</f>
        <v>55</v>
      </c>
    </row>
    <row r="14" spans="1:17" x14ac:dyDescent="0.3">
      <c r="A14" s="19" t="s">
        <v>22</v>
      </c>
      <c r="B14" s="19">
        <v>84</v>
      </c>
      <c r="C14" s="19">
        <f>Q44</f>
        <v>87</v>
      </c>
      <c r="E14" s="3" t="s">
        <v>55</v>
      </c>
      <c r="F14" s="3" t="s">
        <v>57</v>
      </c>
      <c r="G14" s="3">
        <v>10630</v>
      </c>
      <c r="H14" s="4">
        <f t="shared" si="4"/>
        <v>0.18732928011278527</v>
      </c>
      <c r="I14" s="3">
        <f t="shared" si="5"/>
        <v>15</v>
      </c>
      <c r="J14" s="27"/>
      <c r="L14" s="3" t="s">
        <v>157</v>
      </c>
      <c r="M14" s="3" t="s">
        <v>159</v>
      </c>
      <c r="N14" s="3">
        <v>4046</v>
      </c>
      <c r="O14" s="4">
        <f t="shared" ref="O14:O18" si="6">N14/$N$19</f>
        <v>0.1894106081175975</v>
      </c>
      <c r="P14" s="3">
        <f t="shared" ref="P14:P18" si="7">ROUNDUP(O14*$M$11,0)</f>
        <v>10</v>
      </c>
      <c r="Q14" s="27"/>
    </row>
    <row r="15" spans="1:17" x14ac:dyDescent="0.3">
      <c r="A15" s="19" t="s">
        <v>23</v>
      </c>
      <c r="B15" s="19">
        <v>73</v>
      </c>
      <c r="C15" s="19">
        <f>Q54</f>
        <v>77</v>
      </c>
      <c r="E15" s="3" t="s">
        <v>55</v>
      </c>
      <c r="F15" s="3" t="s">
        <v>58</v>
      </c>
      <c r="G15" s="3">
        <v>7815</v>
      </c>
      <c r="H15" s="4">
        <f t="shared" si="4"/>
        <v>0.13772138514406557</v>
      </c>
      <c r="I15" s="3">
        <f t="shared" si="5"/>
        <v>11</v>
      </c>
      <c r="J15" s="27"/>
      <c r="L15" s="3" t="s">
        <v>157</v>
      </c>
      <c r="M15" s="3" t="s">
        <v>160</v>
      </c>
      <c r="N15" s="3">
        <v>3303</v>
      </c>
      <c r="O15" s="4">
        <f t="shared" si="6"/>
        <v>0.15462759234118253</v>
      </c>
      <c r="P15" s="3">
        <f t="shared" si="7"/>
        <v>9</v>
      </c>
      <c r="Q15" s="27"/>
    </row>
    <row r="16" spans="1:17" x14ac:dyDescent="0.3">
      <c r="A16" s="19" t="s">
        <v>25</v>
      </c>
      <c r="B16" s="19">
        <v>63</v>
      </c>
      <c r="C16" s="19">
        <f>Q64</f>
        <v>65</v>
      </c>
      <c r="E16" s="3" t="s">
        <v>55</v>
      </c>
      <c r="F16" s="3" t="s">
        <v>59</v>
      </c>
      <c r="G16" s="3">
        <v>13532</v>
      </c>
      <c r="H16" s="4">
        <f t="shared" si="4"/>
        <v>0.23847034981055601</v>
      </c>
      <c r="I16" s="3">
        <f t="shared" si="5"/>
        <v>19</v>
      </c>
      <c r="J16" s="27"/>
      <c r="L16" s="3" t="s">
        <v>157</v>
      </c>
      <c r="M16" s="3" t="s">
        <v>161</v>
      </c>
      <c r="N16" s="3">
        <v>4935</v>
      </c>
      <c r="O16" s="4">
        <f t="shared" si="6"/>
        <v>0.23102850990122184</v>
      </c>
      <c r="P16" s="3">
        <f t="shared" si="7"/>
        <v>13</v>
      </c>
      <c r="Q16" s="27"/>
    </row>
    <row r="17" spans="5:17" x14ac:dyDescent="0.3">
      <c r="E17" s="3" t="s">
        <v>55</v>
      </c>
      <c r="F17" s="3" t="s">
        <v>60</v>
      </c>
      <c r="G17" s="3">
        <v>12657</v>
      </c>
      <c r="H17" s="4">
        <f t="shared" si="4"/>
        <v>0.22305048902987049</v>
      </c>
      <c r="I17" s="3">
        <f t="shared" si="5"/>
        <v>18</v>
      </c>
      <c r="J17" s="27"/>
      <c r="L17" s="3" t="s">
        <v>157</v>
      </c>
      <c r="M17" s="3" t="s">
        <v>162</v>
      </c>
      <c r="N17" s="3">
        <v>2871</v>
      </c>
      <c r="O17" s="4">
        <f t="shared" si="6"/>
        <v>0.134403820045878</v>
      </c>
      <c r="P17" s="3">
        <f t="shared" si="7"/>
        <v>7</v>
      </c>
      <c r="Q17" s="27"/>
    </row>
    <row r="18" spans="5:17" x14ac:dyDescent="0.3">
      <c r="E18" s="3" t="s">
        <v>55</v>
      </c>
      <c r="F18" s="3" t="s">
        <v>61</v>
      </c>
      <c r="G18" s="3">
        <v>4339</v>
      </c>
      <c r="H18" s="4">
        <f t="shared" si="4"/>
        <v>7.6464886774165131E-2</v>
      </c>
      <c r="I18" s="3">
        <f t="shared" si="5"/>
        <v>7</v>
      </c>
      <c r="J18" s="28"/>
      <c r="L18" s="3" t="s">
        <v>157</v>
      </c>
      <c r="M18" s="3" t="s">
        <v>163</v>
      </c>
      <c r="N18" s="3">
        <v>2682</v>
      </c>
      <c r="O18" s="4">
        <f t="shared" si="6"/>
        <v>0.12555591966668228</v>
      </c>
      <c r="P18" s="3">
        <f t="shared" si="7"/>
        <v>7</v>
      </c>
      <c r="Q18" s="28"/>
    </row>
    <row r="19" spans="5:17" x14ac:dyDescent="0.3">
      <c r="G19" s="18">
        <f>SUM(G13:G18)</f>
        <v>56745</v>
      </c>
      <c r="N19" s="18">
        <f>SUM(N13:N18)</f>
        <v>21361</v>
      </c>
    </row>
    <row r="22" spans="5:17" x14ac:dyDescent="0.3">
      <c r="E22" s="13" t="s">
        <v>5</v>
      </c>
      <c r="F22" s="14">
        <f>B4</f>
        <v>53</v>
      </c>
      <c r="G22" s="14"/>
      <c r="H22" s="14"/>
      <c r="I22" s="15"/>
      <c r="J22" s="22" t="s">
        <v>230</v>
      </c>
      <c r="L22" s="13" t="s">
        <v>20</v>
      </c>
      <c r="M22" s="14">
        <f>B12</f>
        <v>76</v>
      </c>
      <c r="N22" s="14"/>
      <c r="O22" s="14"/>
      <c r="P22" s="15"/>
      <c r="Q22" s="22" t="s">
        <v>230</v>
      </c>
    </row>
    <row r="23" spans="5:17" x14ac:dyDescent="0.3">
      <c r="E23" s="1" t="s">
        <v>35</v>
      </c>
      <c r="F23" s="1" t="s">
        <v>36</v>
      </c>
      <c r="G23" s="1" t="s">
        <v>37</v>
      </c>
      <c r="H23" s="1" t="s">
        <v>224</v>
      </c>
      <c r="I23" s="1" t="s">
        <v>226</v>
      </c>
      <c r="J23" s="23"/>
      <c r="L23" s="1" t="s">
        <v>35</v>
      </c>
      <c r="M23" s="1" t="s">
        <v>36</v>
      </c>
      <c r="N23" s="1" t="s">
        <v>37</v>
      </c>
      <c r="O23" s="1" t="s">
        <v>224</v>
      </c>
      <c r="P23" s="1" t="s">
        <v>226</v>
      </c>
      <c r="Q23" s="23"/>
    </row>
    <row r="24" spans="5:17" x14ac:dyDescent="0.3">
      <c r="E24" s="3" t="s">
        <v>62</v>
      </c>
      <c r="F24" s="3" t="s">
        <v>63</v>
      </c>
      <c r="G24" s="3">
        <v>5914</v>
      </c>
      <c r="H24" s="4">
        <f t="shared" ref="H24:H29" si="8">G24/$G$30</f>
        <v>0.13464471916763426</v>
      </c>
      <c r="I24" s="3">
        <f t="shared" ref="I24:I29" si="9">ROUNDUP(H24*$F$22,0)</f>
        <v>8</v>
      </c>
      <c r="J24" s="27">
        <f>SUM(I24:I29)</f>
        <v>56</v>
      </c>
      <c r="L24" s="3" t="s">
        <v>184</v>
      </c>
      <c r="M24" s="3" t="s">
        <v>185</v>
      </c>
      <c r="N24" s="3">
        <v>2990</v>
      </c>
      <c r="O24" s="4">
        <f>N24/$N$30</f>
        <v>0.12939241821014366</v>
      </c>
      <c r="P24" s="3">
        <f>ROUNDUP(O24*$M$22,0)</f>
        <v>10</v>
      </c>
      <c r="Q24" s="27">
        <f>SUM(P24:P29)</f>
        <v>79</v>
      </c>
    </row>
    <row r="25" spans="5:17" x14ac:dyDescent="0.3">
      <c r="E25" s="3" t="s">
        <v>62</v>
      </c>
      <c r="F25" s="3" t="s">
        <v>64</v>
      </c>
      <c r="G25" s="3">
        <v>12649</v>
      </c>
      <c r="H25" s="4">
        <f t="shared" si="8"/>
        <v>0.28798123989709262</v>
      </c>
      <c r="I25" s="3">
        <f t="shared" si="9"/>
        <v>16</v>
      </c>
      <c r="J25" s="27"/>
      <c r="L25" s="3" t="s">
        <v>184</v>
      </c>
      <c r="M25" s="3" t="s">
        <v>186</v>
      </c>
      <c r="N25" s="3">
        <v>2667</v>
      </c>
      <c r="O25" s="4">
        <f t="shared" ref="O25:O29" si="10">N25/$N$30</f>
        <v>0.11541457503894754</v>
      </c>
      <c r="P25" s="3">
        <f t="shared" ref="P25:P29" si="11">ROUNDUP(O25*$M$22,0)</f>
        <v>9</v>
      </c>
      <c r="Q25" s="27"/>
    </row>
    <row r="26" spans="5:17" x14ac:dyDescent="0.3">
      <c r="E26" s="3" t="s">
        <v>62</v>
      </c>
      <c r="F26" s="3" t="s">
        <v>65</v>
      </c>
      <c r="G26" s="3">
        <v>6913</v>
      </c>
      <c r="H26" s="4">
        <f t="shared" si="8"/>
        <v>0.15738906723129112</v>
      </c>
      <c r="I26" s="3">
        <f t="shared" si="9"/>
        <v>9</v>
      </c>
      <c r="J26" s="27"/>
      <c r="L26" s="3" t="s">
        <v>184</v>
      </c>
      <c r="M26" s="3" t="s">
        <v>187</v>
      </c>
      <c r="N26" s="3">
        <v>3124</v>
      </c>
      <c r="O26" s="4">
        <f t="shared" si="10"/>
        <v>0.13519127574865847</v>
      </c>
      <c r="P26" s="3">
        <f t="shared" si="11"/>
        <v>11</v>
      </c>
      <c r="Q26" s="27"/>
    </row>
    <row r="27" spans="5:17" x14ac:dyDescent="0.3">
      <c r="E27" s="3" t="s">
        <v>62</v>
      </c>
      <c r="F27" s="3" t="s">
        <v>66</v>
      </c>
      <c r="G27" s="3">
        <v>5418</v>
      </c>
      <c r="H27" s="4">
        <f t="shared" si="8"/>
        <v>0.12335223003893177</v>
      </c>
      <c r="I27" s="3">
        <f t="shared" si="9"/>
        <v>7</v>
      </c>
      <c r="J27" s="27"/>
      <c r="L27" s="3" t="s">
        <v>184</v>
      </c>
      <c r="M27" s="3" t="s">
        <v>188</v>
      </c>
      <c r="N27" s="3">
        <v>2905</v>
      </c>
      <c r="O27" s="4">
        <f t="shared" si="10"/>
        <v>0.12571403842824996</v>
      </c>
      <c r="P27" s="3">
        <f t="shared" si="11"/>
        <v>10</v>
      </c>
      <c r="Q27" s="27"/>
    </row>
    <row r="28" spans="5:17" x14ac:dyDescent="0.3">
      <c r="E28" s="3" t="s">
        <v>62</v>
      </c>
      <c r="F28" s="3" t="s">
        <v>67</v>
      </c>
      <c r="G28" s="3">
        <v>8284</v>
      </c>
      <c r="H28" s="4">
        <f t="shared" si="8"/>
        <v>0.18860278214147486</v>
      </c>
      <c r="I28" s="3">
        <f t="shared" si="9"/>
        <v>10</v>
      </c>
      <c r="J28" s="27"/>
      <c r="L28" s="3" t="s">
        <v>184</v>
      </c>
      <c r="M28" s="3" t="s">
        <v>189</v>
      </c>
      <c r="N28" s="3">
        <v>6104</v>
      </c>
      <c r="O28" s="4">
        <f t="shared" si="10"/>
        <v>0.26415094339622641</v>
      </c>
      <c r="P28" s="3">
        <f t="shared" si="11"/>
        <v>21</v>
      </c>
      <c r="Q28" s="27"/>
    </row>
    <row r="29" spans="5:17" x14ac:dyDescent="0.3">
      <c r="E29" s="3" t="s">
        <v>62</v>
      </c>
      <c r="F29" s="3" t="s">
        <v>68</v>
      </c>
      <c r="G29" s="3">
        <v>4745</v>
      </c>
      <c r="H29" s="4">
        <f t="shared" si="8"/>
        <v>0.10802996152357534</v>
      </c>
      <c r="I29" s="3">
        <f t="shared" si="9"/>
        <v>6</v>
      </c>
      <c r="J29" s="28"/>
      <c r="L29" s="3" t="s">
        <v>184</v>
      </c>
      <c r="M29" s="3" t="s">
        <v>190</v>
      </c>
      <c r="N29" s="3">
        <v>5318</v>
      </c>
      <c r="O29" s="4">
        <f t="shared" si="10"/>
        <v>0.23013674917777394</v>
      </c>
      <c r="P29" s="3">
        <f t="shared" si="11"/>
        <v>18</v>
      </c>
      <c r="Q29" s="28"/>
    </row>
    <row r="30" spans="5:17" x14ac:dyDescent="0.3">
      <c r="G30" s="18">
        <f>SUM(G24:G29)</f>
        <v>43923</v>
      </c>
      <c r="N30" s="18">
        <f>SUM(N24:N29)</f>
        <v>23108</v>
      </c>
    </row>
    <row r="32" spans="5:17" x14ac:dyDescent="0.3">
      <c r="E32" s="13" t="s">
        <v>6</v>
      </c>
      <c r="F32" s="14">
        <f>B5</f>
        <v>98</v>
      </c>
      <c r="G32" s="14"/>
      <c r="H32" s="14"/>
      <c r="I32" s="15"/>
      <c r="J32" s="22" t="s">
        <v>230</v>
      </c>
      <c r="L32" s="13" t="s">
        <v>21</v>
      </c>
      <c r="M32" s="14">
        <f>B13</f>
        <v>48</v>
      </c>
      <c r="N32" s="14"/>
      <c r="O32" s="14"/>
      <c r="P32" s="15"/>
      <c r="Q32" s="22" t="s">
        <v>230</v>
      </c>
    </row>
    <row r="33" spans="5:17" x14ac:dyDescent="0.3">
      <c r="E33" s="1" t="s">
        <v>35</v>
      </c>
      <c r="F33" s="1" t="s">
        <v>36</v>
      </c>
      <c r="G33" s="1" t="s">
        <v>37</v>
      </c>
      <c r="H33" s="1" t="s">
        <v>224</v>
      </c>
      <c r="I33" s="1" t="s">
        <v>226</v>
      </c>
      <c r="J33" s="23"/>
      <c r="L33" s="1" t="s">
        <v>35</v>
      </c>
      <c r="M33" s="1" t="s">
        <v>36</v>
      </c>
      <c r="N33" s="1" t="s">
        <v>37</v>
      </c>
      <c r="O33" s="1" t="s">
        <v>224</v>
      </c>
      <c r="P33" s="1" t="s">
        <v>226</v>
      </c>
      <c r="Q33" s="23"/>
    </row>
    <row r="34" spans="5:17" x14ac:dyDescent="0.3">
      <c r="E34" s="3" t="s">
        <v>69</v>
      </c>
      <c r="F34" s="3" t="s">
        <v>70</v>
      </c>
      <c r="G34" s="3">
        <v>4237</v>
      </c>
      <c r="H34" s="4">
        <f t="shared" ref="H34:H39" si="12">G34/$G$40</f>
        <v>4.2284585138021198E-2</v>
      </c>
      <c r="I34" s="3">
        <f t="shared" ref="I34:I39" si="13">ROUNDUP(H34*$F$32,0)</f>
        <v>5</v>
      </c>
      <c r="J34" s="27">
        <f>SUM(I34:I39)</f>
        <v>101</v>
      </c>
      <c r="L34" s="19" t="s">
        <v>191</v>
      </c>
      <c r="M34" s="19" t="s">
        <v>192</v>
      </c>
      <c r="N34" s="19">
        <v>4151</v>
      </c>
      <c r="O34" s="19">
        <f>N34/$N$37</f>
        <v>0.48720657276995305</v>
      </c>
      <c r="P34" s="19">
        <f>ROUNDUP(O34*$M$32,0)</f>
        <v>24</v>
      </c>
      <c r="Q34" s="26">
        <f>+SUM(P34:P36)</f>
        <v>50</v>
      </c>
    </row>
    <row r="35" spans="5:17" x14ac:dyDescent="0.3">
      <c r="E35" s="3" t="s">
        <v>69</v>
      </c>
      <c r="F35" s="3" t="s">
        <v>71</v>
      </c>
      <c r="G35" s="3">
        <v>16837</v>
      </c>
      <c r="H35" s="4">
        <f t="shared" si="12"/>
        <v>0.16803057823197143</v>
      </c>
      <c r="I35" s="3">
        <f t="shared" si="13"/>
        <v>17</v>
      </c>
      <c r="J35" s="27"/>
      <c r="L35" s="19" t="s">
        <v>191</v>
      </c>
      <c r="M35" s="19" t="s">
        <v>193</v>
      </c>
      <c r="N35" s="19">
        <v>2885</v>
      </c>
      <c r="O35" s="19">
        <f t="shared" ref="O35:O36" si="14">N35/$N$37</f>
        <v>0.33861502347417838</v>
      </c>
      <c r="P35" s="19">
        <f t="shared" ref="P35:P36" si="15">ROUNDUP(O35*$M$32,0)</f>
        <v>17</v>
      </c>
      <c r="Q35" s="27"/>
    </row>
    <row r="36" spans="5:17" x14ac:dyDescent="0.3">
      <c r="E36" s="3" t="s">
        <v>69</v>
      </c>
      <c r="F36" s="3" t="s">
        <v>72</v>
      </c>
      <c r="G36" s="3">
        <v>13044</v>
      </c>
      <c r="H36" s="4">
        <f t="shared" si="12"/>
        <v>0.1301770423744037</v>
      </c>
      <c r="I36" s="3">
        <f t="shared" si="13"/>
        <v>13</v>
      </c>
      <c r="J36" s="27"/>
      <c r="L36" s="19" t="s">
        <v>191</v>
      </c>
      <c r="M36" s="19" t="s">
        <v>194</v>
      </c>
      <c r="N36" s="19">
        <v>1484</v>
      </c>
      <c r="O36" s="19">
        <f t="shared" si="14"/>
        <v>0.17417840375586854</v>
      </c>
      <c r="P36" s="19">
        <f t="shared" si="15"/>
        <v>9</v>
      </c>
      <c r="Q36" s="28"/>
    </row>
    <row r="37" spans="5:17" x14ac:dyDescent="0.3">
      <c r="E37" s="3" t="s">
        <v>69</v>
      </c>
      <c r="F37" s="3" t="s">
        <v>73</v>
      </c>
      <c r="G37" s="3">
        <v>26237</v>
      </c>
      <c r="H37" s="4">
        <f t="shared" si="12"/>
        <v>0.26184108101634695</v>
      </c>
      <c r="I37" s="3">
        <f t="shared" si="13"/>
        <v>26</v>
      </c>
      <c r="J37" s="27"/>
      <c r="N37" s="20">
        <f>SUM(N34:N36)</f>
        <v>8520</v>
      </c>
    </row>
    <row r="38" spans="5:17" x14ac:dyDescent="0.3">
      <c r="E38" s="3" t="s">
        <v>69</v>
      </c>
      <c r="F38" s="3" t="s">
        <v>74</v>
      </c>
      <c r="G38" s="3">
        <v>25420</v>
      </c>
      <c r="H38" s="4">
        <f t="shared" si="12"/>
        <v>0.25368755114668368</v>
      </c>
      <c r="I38" s="3">
        <f t="shared" si="13"/>
        <v>25</v>
      </c>
      <c r="J38" s="27"/>
    </row>
    <row r="39" spans="5:17" x14ac:dyDescent="0.3">
      <c r="E39" s="3" t="s">
        <v>69</v>
      </c>
      <c r="F39" s="3" t="s">
        <v>75</v>
      </c>
      <c r="G39" s="3">
        <v>14427</v>
      </c>
      <c r="H39" s="4">
        <f t="shared" si="12"/>
        <v>0.143979162092573</v>
      </c>
      <c r="I39" s="3">
        <f t="shared" si="13"/>
        <v>15</v>
      </c>
      <c r="J39" s="28"/>
    </row>
    <row r="40" spans="5:17" x14ac:dyDescent="0.3">
      <c r="G40" s="8">
        <f>SUM(G34:G39)</f>
        <v>100202</v>
      </c>
    </row>
    <row r="42" spans="5:17" x14ac:dyDescent="0.3">
      <c r="E42" s="13" t="s">
        <v>7</v>
      </c>
      <c r="F42" s="14">
        <f>B6</f>
        <v>84</v>
      </c>
      <c r="G42" s="14"/>
      <c r="H42" s="14"/>
      <c r="I42" s="15"/>
      <c r="J42" s="22" t="s">
        <v>230</v>
      </c>
      <c r="L42" s="13" t="s">
        <v>22</v>
      </c>
      <c r="M42" s="14">
        <f>B14</f>
        <v>84</v>
      </c>
      <c r="N42" s="14"/>
      <c r="O42" s="14"/>
      <c r="P42" s="15"/>
      <c r="Q42" s="22" t="s">
        <v>230</v>
      </c>
    </row>
    <row r="43" spans="5:17" x14ac:dyDescent="0.3">
      <c r="E43" s="1" t="s">
        <v>35</v>
      </c>
      <c r="F43" s="1" t="s">
        <v>36</v>
      </c>
      <c r="G43" s="1" t="s">
        <v>37</v>
      </c>
      <c r="H43" s="1" t="s">
        <v>224</v>
      </c>
      <c r="I43" s="1" t="s">
        <v>226</v>
      </c>
      <c r="J43" s="23"/>
      <c r="L43" s="1" t="s">
        <v>35</v>
      </c>
      <c r="M43" s="1" t="s">
        <v>36</v>
      </c>
      <c r="N43" s="1" t="s">
        <v>37</v>
      </c>
      <c r="O43" s="1" t="s">
        <v>224</v>
      </c>
      <c r="P43" s="1" t="s">
        <v>226</v>
      </c>
      <c r="Q43" s="23"/>
    </row>
    <row r="44" spans="5:17" x14ac:dyDescent="0.3">
      <c r="E44" s="3" t="s">
        <v>76</v>
      </c>
      <c r="F44" s="3" t="s">
        <v>77</v>
      </c>
      <c r="G44" s="3">
        <v>10518</v>
      </c>
      <c r="H44" s="4">
        <f t="shared" ref="H44:H49" si="16">G44/$G$50</f>
        <v>9.1782507395481563E-2</v>
      </c>
      <c r="I44" s="3">
        <f t="shared" ref="I44:I49" si="17">ROUNDUP(H44*$F$42,0)</f>
        <v>8</v>
      </c>
      <c r="J44" s="27">
        <f>SUM(I44:I49)</f>
        <v>87</v>
      </c>
      <c r="L44" s="3" t="s">
        <v>195</v>
      </c>
      <c r="M44" s="3" t="s">
        <v>196</v>
      </c>
      <c r="N44" s="3">
        <v>5841</v>
      </c>
      <c r="O44" s="4">
        <f>N44/$N$50</f>
        <v>0.13510200305315262</v>
      </c>
      <c r="P44" s="3">
        <f>ROUNDUP(O44*$M$42,0)</f>
        <v>12</v>
      </c>
      <c r="Q44" s="27">
        <f>SUM(P44:P49)</f>
        <v>87</v>
      </c>
    </row>
    <row r="45" spans="5:17" x14ac:dyDescent="0.3">
      <c r="E45" s="3" t="s">
        <v>76</v>
      </c>
      <c r="F45" s="3" t="s">
        <v>78</v>
      </c>
      <c r="G45" s="3">
        <v>26197</v>
      </c>
      <c r="H45" s="4">
        <f t="shared" si="16"/>
        <v>0.22860109775997625</v>
      </c>
      <c r="I45" s="3">
        <f t="shared" si="17"/>
        <v>20</v>
      </c>
      <c r="J45" s="27"/>
      <c r="L45" s="3" t="s">
        <v>195</v>
      </c>
      <c r="M45" s="3" t="s">
        <v>197</v>
      </c>
      <c r="N45" s="3">
        <v>9385</v>
      </c>
      <c r="O45" s="4">
        <f t="shared" ref="O45:O49" si="18">N45/$N$50</f>
        <v>0.21707452467965027</v>
      </c>
      <c r="P45" s="3">
        <f t="shared" ref="P45:P49" si="19">ROUNDUP(O45*$M$42,0)</f>
        <v>19</v>
      </c>
      <c r="Q45" s="27"/>
    </row>
    <row r="46" spans="5:17" x14ac:dyDescent="0.3">
      <c r="E46" s="3" t="s">
        <v>76</v>
      </c>
      <c r="F46" s="3" t="s">
        <v>79</v>
      </c>
      <c r="G46" s="3">
        <v>16139</v>
      </c>
      <c r="H46" s="4">
        <f t="shared" si="16"/>
        <v>0.14083265705035908</v>
      </c>
      <c r="I46" s="3">
        <f t="shared" si="17"/>
        <v>12</v>
      </c>
      <c r="J46" s="27"/>
      <c r="L46" s="3" t="s">
        <v>195</v>
      </c>
      <c r="M46" s="3" t="s">
        <v>198</v>
      </c>
      <c r="N46" s="3">
        <v>6362</v>
      </c>
      <c r="O46" s="4">
        <f t="shared" si="18"/>
        <v>0.14715270389045659</v>
      </c>
      <c r="P46" s="3">
        <f t="shared" si="19"/>
        <v>13</v>
      </c>
      <c r="Q46" s="27"/>
    </row>
    <row r="47" spans="5:17" x14ac:dyDescent="0.3">
      <c r="E47" s="3" t="s">
        <v>76</v>
      </c>
      <c r="F47" s="3" t="s">
        <v>80</v>
      </c>
      <c r="G47" s="3">
        <v>34750</v>
      </c>
      <c r="H47" s="4">
        <f t="shared" si="16"/>
        <v>0.30323655942127631</v>
      </c>
      <c r="I47" s="3">
        <f t="shared" si="17"/>
        <v>26</v>
      </c>
      <c r="J47" s="27"/>
      <c r="L47" s="3" t="s">
        <v>195</v>
      </c>
      <c r="M47" s="3" t="s">
        <v>199</v>
      </c>
      <c r="N47" s="3">
        <v>7608</v>
      </c>
      <c r="O47" s="4">
        <f t="shared" si="18"/>
        <v>0.17597261414627377</v>
      </c>
      <c r="P47" s="3">
        <f t="shared" si="19"/>
        <v>15</v>
      </c>
      <c r="Q47" s="27"/>
    </row>
    <row r="48" spans="5:17" x14ac:dyDescent="0.3">
      <c r="E48" s="3" t="s">
        <v>76</v>
      </c>
      <c r="F48" s="3" t="s">
        <v>81</v>
      </c>
      <c r="G48" s="3">
        <v>19949</v>
      </c>
      <c r="H48" s="4">
        <f t="shared" si="16"/>
        <v>0.17407960068762707</v>
      </c>
      <c r="I48" s="3">
        <f t="shared" si="17"/>
        <v>15</v>
      </c>
      <c r="J48" s="27"/>
      <c r="L48" s="3" t="s">
        <v>195</v>
      </c>
      <c r="M48" s="3" t="s">
        <v>200</v>
      </c>
      <c r="N48" s="3">
        <v>9161</v>
      </c>
      <c r="O48" s="4">
        <f t="shared" si="18"/>
        <v>0.21189341721793034</v>
      </c>
      <c r="P48" s="3">
        <f t="shared" si="19"/>
        <v>18</v>
      </c>
      <c r="Q48" s="27"/>
    </row>
    <row r="49" spans="5:17" x14ac:dyDescent="0.3">
      <c r="E49" s="3" t="s">
        <v>76</v>
      </c>
      <c r="F49" s="3" t="s">
        <v>82</v>
      </c>
      <c r="G49" s="3">
        <v>7044</v>
      </c>
      <c r="H49" s="4">
        <f t="shared" si="16"/>
        <v>6.1467577685279717E-2</v>
      </c>
      <c r="I49" s="3">
        <f t="shared" si="17"/>
        <v>6</v>
      </c>
      <c r="J49" s="28"/>
      <c r="L49" s="3" t="s">
        <v>195</v>
      </c>
      <c r="M49" s="3" t="s">
        <v>201</v>
      </c>
      <c r="N49" s="3">
        <v>4877</v>
      </c>
      <c r="O49" s="4">
        <f t="shared" si="18"/>
        <v>0.11280473701253643</v>
      </c>
      <c r="P49" s="3">
        <f t="shared" si="19"/>
        <v>10</v>
      </c>
      <c r="Q49" s="28"/>
    </row>
    <row r="50" spans="5:17" x14ac:dyDescent="0.3">
      <c r="G50" s="18">
        <f>SUM(G44:G49)</f>
        <v>114597</v>
      </c>
      <c r="N50" s="8">
        <f>SUM(N44:N49)</f>
        <v>43234</v>
      </c>
    </row>
    <row r="52" spans="5:17" x14ac:dyDescent="0.3">
      <c r="E52" s="13" t="s">
        <v>11</v>
      </c>
      <c r="F52" s="14">
        <f>B7</f>
        <v>62</v>
      </c>
      <c r="G52" s="14"/>
      <c r="H52" s="14"/>
      <c r="I52" s="15"/>
      <c r="J52" s="22" t="s">
        <v>230</v>
      </c>
      <c r="L52" s="13" t="s">
        <v>23</v>
      </c>
      <c r="M52" s="14">
        <f>B15</f>
        <v>73</v>
      </c>
      <c r="N52" s="14"/>
      <c r="O52" s="14"/>
      <c r="P52" s="15"/>
      <c r="Q52" s="22" t="s">
        <v>230</v>
      </c>
    </row>
    <row r="53" spans="5:17" x14ac:dyDescent="0.3">
      <c r="E53" s="1" t="s">
        <v>35</v>
      </c>
      <c r="F53" s="1" t="s">
        <v>36</v>
      </c>
      <c r="G53" s="1" t="s">
        <v>37</v>
      </c>
      <c r="H53" s="1" t="s">
        <v>224</v>
      </c>
      <c r="I53" s="1" t="s">
        <v>226</v>
      </c>
      <c r="J53" s="23"/>
      <c r="L53" s="1" t="s">
        <v>35</v>
      </c>
      <c r="M53" s="1" t="s">
        <v>36</v>
      </c>
      <c r="N53" s="1" t="s">
        <v>37</v>
      </c>
      <c r="O53" s="1" t="s">
        <v>224</v>
      </c>
      <c r="P53" s="1" t="s">
        <v>226</v>
      </c>
      <c r="Q53" s="23"/>
    </row>
    <row r="54" spans="5:17" x14ac:dyDescent="0.3">
      <c r="E54" s="3" t="s">
        <v>113</v>
      </c>
      <c r="F54" s="3" t="s">
        <v>114</v>
      </c>
      <c r="G54" s="3">
        <v>11041</v>
      </c>
      <c r="H54" s="4">
        <f t="shared" ref="H54:H59" si="20">G54/$G$60</f>
        <v>0.10555651159678005</v>
      </c>
      <c r="I54" s="3">
        <f t="shared" ref="I54:I59" si="21">ROUNDUP(H54*$F$52,0)</f>
        <v>7</v>
      </c>
      <c r="J54" s="27">
        <f>SUM(I54:I59)</f>
        <v>65</v>
      </c>
      <c r="L54" s="3" t="s">
        <v>202</v>
      </c>
      <c r="M54" s="3" t="s">
        <v>203</v>
      </c>
      <c r="N54" s="3">
        <v>1626</v>
      </c>
      <c r="O54" s="4">
        <f>N54/$N$60</f>
        <v>4.8803913917819734E-2</v>
      </c>
      <c r="P54" s="3">
        <f>ROUNDUP(O54*$M$52,0)</f>
        <v>4</v>
      </c>
      <c r="Q54" s="27">
        <f>SUM(P54:P59)</f>
        <v>77</v>
      </c>
    </row>
    <row r="55" spans="5:17" x14ac:dyDescent="0.3">
      <c r="E55" s="3" t="s">
        <v>113</v>
      </c>
      <c r="F55" s="3" t="s">
        <v>115</v>
      </c>
      <c r="G55" s="3">
        <v>28078</v>
      </c>
      <c r="H55" s="4">
        <f t="shared" si="20"/>
        <v>0.26843725501443622</v>
      </c>
      <c r="I55" s="3">
        <f t="shared" si="21"/>
        <v>17</v>
      </c>
      <c r="J55" s="27"/>
      <c r="L55" s="3" t="s">
        <v>202</v>
      </c>
      <c r="M55" s="3" t="s">
        <v>204</v>
      </c>
      <c r="N55" s="3">
        <v>9009</v>
      </c>
      <c r="O55" s="4">
        <f t="shared" ref="O55:O59" si="22">N55/$N$60</f>
        <v>0.27040249722363957</v>
      </c>
      <c r="P55" s="3">
        <f t="shared" ref="P55:P59" si="23">ROUNDUP(O55*$M$52,0)</f>
        <v>20</v>
      </c>
      <c r="Q55" s="27"/>
    </row>
    <row r="56" spans="5:17" x14ac:dyDescent="0.3">
      <c r="E56" s="3" t="s">
        <v>113</v>
      </c>
      <c r="F56" s="3" t="s">
        <v>116</v>
      </c>
      <c r="G56" s="3">
        <v>34083</v>
      </c>
      <c r="H56" s="4">
        <f t="shared" si="20"/>
        <v>0.32584753054551713</v>
      </c>
      <c r="I56" s="3">
        <f t="shared" si="21"/>
        <v>21</v>
      </c>
      <c r="J56" s="27"/>
      <c r="L56" s="3" t="s">
        <v>202</v>
      </c>
      <c r="M56" s="3" t="s">
        <v>205</v>
      </c>
      <c r="N56" s="3">
        <v>5986</v>
      </c>
      <c r="O56" s="4">
        <f t="shared" si="22"/>
        <v>0.17966803733829576</v>
      </c>
      <c r="P56" s="3">
        <f t="shared" si="23"/>
        <v>14</v>
      </c>
      <c r="Q56" s="27"/>
    </row>
    <row r="57" spans="5:17" x14ac:dyDescent="0.3">
      <c r="E57" s="3" t="s">
        <v>113</v>
      </c>
      <c r="F57" s="3" t="s">
        <v>117</v>
      </c>
      <c r="G57" s="3">
        <v>9607</v>
      </c>
      <c r="H57" s="4">
        <f t="shared" si="20"/>
        <v>9.1846880437484471E-2</v>
      </c>
      <c r="I57" s="3">
        <f t="shared" si="21"/>
        <v>6</v>
      </c>
      <c r="J57" s="27"/>
      <c r="L57" s="3" t="s">
        <v>202</v>
      </c>
      <c r="M57" s="3" t="s">
        <v>206</v>
      </c>
      <c r="N57" s="3">
        <v>7022</v>
      </c>
      <c r="O57" s="4">
        <f t="shared" si="22"/>
        <v>0.21076327400426209</v>
      </c>
      <c r="P57" s="3">
        <f t="shared" si="23"/>
        <v>16</v>
      </c>
      <c r="Q57" s="27"/>
    </row>
    <row r="58" spans="5:17" x14ac:dyDescent="0.3">
      <c r="E58" s="3" t="s">
        <v>113</v>
      </c>
      <c r="F58" s="3" t="s">
        <v>118</v>
      </c>
      <c r="G58" s="3">
        <v>12750</v>
      </c>
      <c r="H58" s="4">
        <f t="shared" si="20"/>
        <v>0.12189525612344404</v>
      </c>
      <c r="I58" s="3">
        <f t="shared" si="21"/>
        <v>8</v>
      </c>
      <c r="J58" s="27"/>
      <c r="L58" s="3" t="s">
        <v>202</v>
      </c>
      <c r="M58" s="3" t="s">
        <v>207</v>
      </c>
      <c r="N58" s="3">
        <v>6429</v>
      </c>
      <c r="O58" s="4">
        <f t="shared" si="22"/>
        <v>0.1929645526307891</v>
      </c>
      <c r="P58" s="3">
        <f t="shared" si="23"/>
        <v>15</v>
      </c>
      <c r="Q58" s="27"/>
    </row>
    <row r="59" spans="5:17" x14ac:dyDescent="0.3">
      <c r="E59" s="3" t="s">
        <v>113</v>
      </c>
      <c r="F59" s="3" t="s">
        <v>119</v>
      </c>
      <c r="G59" s="3">
        <v>9039</v>
      </c>
      <c r="H59" s="4">
        <f t="shared" si="20"/>
        <v>8.6416566282338098E-2</v>
      </c>
      <c r="I59" s="3">
        <f t="shared" si="21"/>
        <v>6</v>
      </c>
      <c r="J59" s="28"/>
      <c r="L59" s="3" t="s">
        <v>202</v>
      </c>
      <c r="M59" s="3" t="s">
        <v>208</v>
      </c>
      <c r="N59" s="3">
        <v>3245</v>
      </c>
      <c r="O59" s="4">
        <f t="shared" si="22"/>
        <v>9.7397724885193743E-2</v>
      </c>
      <c r="P59" s="3">
        <f t="shared" si="23"/>
        <v>8</v>
      </c>
      <c r="Q59" s="28"/>
    </row>
    <row r="60" spans="5:17" x14ac:dyDescent="0.3">
      <c r="G60" s="18">
        <f>SUM(G54:G59)</f>
        <v>104598</v>
      </c>
      <c r="N60" s="18">
        <f>SUM(N54:N59)</f>
        <v>33317</v>
      </c>
    </row>
    <row r="62" spans="5:17" x14ac:dyDescent="0.3">
      <c r="E62" s="13" t="s">
        <v>13</v>
      </c>
      <c r="F62" s="14">
        <f>B8</f>
        <v>102</v>
      </c>
      <c r="G62" s="14"/>
      <c r="H62" s="14"/>
      <c r="I62" s="15"/>
      <c r="J62" s="22" t="s">
        <v>230</v>
      </c>
      <c r="L62" s="13" t="s">
        <v>25</v>
      </c>
      <c r="M62" s="14">
        <f>B16</f>
        <v>63</v>
      </c>
      <c r="N62" s="14"/>
      <c r="O62" s="14"/>
      <c r="P62" s="15"/>
      <c r="Q62" s="22" t="s">
        <v>230</v>
      </c>
    </row>
    <row r="63" spans="5:17" x14ac:dyDescent="0.3">
      <c r="E63" s="1" t="s">
        <v>35</v>
      </c>
      <c r="F63" s="1" t="s">
        <v>36</v>
      </c>
      <c r="G63" s="1" t="s">
        <v>37</v>
      </c>
      <c r="H63" s="1" t="s">
        <v>224</v>
      </c>
      <c r="I63" s="1" t="s">
        <v>226</v>
      </c>
      <c r="J63" s="23"/>
      <c r="L63" s="1" t="s">
        <v>35</v>
      </c>
      <c r="M63" s="1" t="s">
        <v>36</v>
      </c>
      <c r="N63" s="1" t="s">
        <v>37</v>
      </c>
      <c r="O63" s="1" t="s">
        <v>224</v>
      </c>
      <c r="P63" s="1" t="s">
        <v>226</v>
      </c>
      <c r="Q63" s="23"/>
    </row>
    <row r="64" spans="5:17" x14ac:dyDescent="0.3">
      <c r="E64" s="3" t="s">
        <v>130</v>
      </c>
      <c r="F64" s="3" t="s">
        <v>131</v>
      </c>
      <c r="G64" s="3">
        <v>51545</v>
      </c>
      <c r="H64" s="4">
        <f t="shared" ref="H64:H69" si="24">G64/$G$70</f>
        <v>0.27172709732516581</v>
      </c>
      <c r="I64" s="3">
        <f t="shared" ref="I64:I69" si="25">ROUNDUP(H64*$F$62,0)</f>
        <v>28</v>
      </c>
      <c r="J64" s="27">
        <f>SUM(I64:I69)</f>
        <v>104</v>
      </c>
      <c r="L64" s="19" t="s">
        <v>219</v>
      </c>
      <c r="M64" s="19" t="s">
        <v>220</v>
      </c>
      <c r="N64" s="19">
        <v>23406</v>
      </c>
      <c r="O64" s="19">
        <f>N64/$N$68</f>
        <v>0.34589977389273946</v>
      </c>
      <c r="P64" s="19">
        <f>ROUNDUP(O64*$M$62,0)</f>
        <v>22</v>
      </c>
      <c r="Q64" s="24">
        <f>SUM(P64:P67)</f>
        <v>65</v>
      </c>
    </row>
    <row r="65" spans="5:17" x14ac:dyDescent="0.3">
      <c r="E65" s="3" t="s">
        <v>130</v>
      </c>
      <c r="F65" s="3" t="s">
        <v>132</v>
      </c>
      <c r="G65" s="3">
        <v>32417</v>
      </c>
      <c r="H65" s="4">
        <f t="shared" si="24"/>
        <v>0.17089101394878067</v>
      </c>
      <c r="I65" s="3">
        <f t="shared" si="25"/>
        <v>18</v>
      </c>
      <c r="J65" s="27"/>
      <c r="L65" s="19" t="s">
        <v>219</v>
      </c>
      <c r="M65" s="19" t="s">
        <v>221</v>
      </c>
      <c r="N65" s="19">
        <v>24674</v>
      </c>
      <c r="O65" s="19">
        <f t="shared" ref="O65:O67" si="26">N65/$N$68</f>
        <v>0.36463859783941949</v>
      </c>
      <c r="P65" s="19">
        <f t="shared" ref="P65:P67" si="27">ROUNDUP(O65*$M$62,0)</f>
        <v>23</v>
      </c>
      <c r="Q65" s="24"/>
    </row>
    <row r="66" spans="5:17" x14ac:dyDescent="0.3">
      <c r="E66" s="3" t="s">
        <v>130</v>
      </c>
      <c r="F66" s="3" t="s">
        <v>133</v>
      </c>
      <c r="G66" s="3">
        <v>36931</v>
      </c>
      <c r="H66" s="4">
        <f t="shared" si="24"/>
        <v>0.19468723312281885</v>
      </c>
      <c r="I66" s="3">
        <f t="shared" si="25"/>
        <v>20</v>
      </c>
      <c r="J66" s="27"/>
      <c r="L66" s="19" t="s">
        <v>219</v>
      </c>
      <c r="M66" s="19" t="s">
        <v>222</v>
      </c>
      <c r="N66" s="19">
        <v>15273</v>
      </c>
      <c r="O66" s="19">
        <f t="shared" si="26"/>
        <v>0.22570824774262196</v>
      </c>
      <c r="P66" s="19">
        <f t="shared" si="27"/>
        <v>15</v>
      </c>
      <c r="Q66" s="24"/>
    </row>
    <row r="67" spans="5:17" x14ac:dyDescent="0.3">
      <c r="E67" s="3" t="s">
        <v>130</v>
      </c>
      <c r="F67" s="3" t="s">
        <v>134</v>
      </c>
      <c r="G67" s="3">
        <v>33232</v>
      </c>
      <c r="H67" s="4">
        <f t="shared" si="24"/>
        <v>0.17518740708720359</v>
      </c>
      <c r="I67" s="3">
        <f t="shared" si="25"/>
        <v>18</v>
      </c>
      <c r="J67" s="27"/>
      <c r="L67" s="19" t="s">
        <v>219</v>
      </c>
      <c r="M67" s="19" t="s">
        <v>223</v>
      </c>
      <c r="N67" s="19">
        <v>4314</v>
      </c>
      <c r="O67" s="19">
        <f t="shared" si="26"/>
        <v>6.3753380525219089E-2</v>
      </c>
      <c r="P67" s="19">
        <f t="shared" si="27"/>
        <v>5</v>
      </c>
      <c r="Q67" s="24"/>
    </row>
    <row r="68" spans="5:17" x14ac:dyDescent="0.3">
      <c r="E68" s="3" t="s">
        <v>130</v>
      </c>
      <c r="F68" s="3" t="s">
        <v>135</v>
      </c>
      <c r="G68" s="3">
        <v>29457</v>
      </c>
      <c r="H68" s="4">
        <f t="shared" si="24"/>
        <v>0.15528693580187039</v>
      </c>
      <c r="I68" s="3">
        <f t="shared" si="25"/>
        <v>16</v>
      </c>
      <c r="J68" s="27"/>
      <c r="N68" s="20">
        <f>SUM(N64:N67)</f>
        <v>67667</v>
      </c>
    </row>
    <row r="69" spans="5:17" x14ac:dyDescent="0.3">
      <c r="E69" s="3" t="s">
        <v>130</v>
      </c>
      <c r="F69" s="3" t="s">
        <v>136</v>
      </c>
      <c r="G69" s="3">
        <v>6112</v>
      </c>
      <c r="H69" s="4">
        <f t="shared" si="24"/>
        <v>3.2220312714160704E-2</v>
      </c>
      <c r="I69" s="3">
        <f t="shared" si="25"/>
        <v>4</v>
      </c>
      <c r="J69" s="28"/>
    </row>
    <row r="70" spans="5:17" x14ac:dyDescent="0.3">
      <c r="G70" s="18">
        <f>SUM(G64:G69)</f>
        <v>189694</v>
      </c>
    </row>
    <row r="72" spans="5:17" x14ac:dyDescent="0.3">
      <c r="E72" s="13" t="s">
        <v>15</v>
      </c>
      <c r="F72" s="14">
        <f>B9</f>
        <v>77</v>
      </c>
      <c r="G72" s="14"/>
      <c r="H72" s="14"/>
      <c r="I72" s="15"/>
      <c r="J72" s="22" t="s">
        <v>230</v>
      </c>
    </row>
    <row r="73" spans="5:17" x14ac:dyDescent="0.3">
      <c r="E73" s="1" t="s">
        <v>35</v>
      </c>
      <c r="F73" s="1" t="s">
        <v>36</v>
      </c>
      <c r="G73" s="1" t="s">
        <v>37</v>
      </c>
      <c r="H73" s="1" t="s">
        <v>224</v>
      </c>
      <c r="I73" s="1" t="s">
        <v>226</v>
      </c>
      <c r="J73" s="23"/>
    </row>
    <row r="74" spans="5:17" x14ac:dyDescent="0.3">
      <c r="E74" s="19" t="s">
        <v>147</v>
      </c>
      <c r="F74" s="19" t="s">
        <v>148</v>
      </c>
      <c r="G74" s="19">
        <v>12373</v>
      </c>
      <c r="H74" s="19">
        <f>G74/$G$78</f>
        <v>0.35798397129878773</v>
      </c>
      <c r="I74" s="19">
        <f>ROUNDUP(H74*$F$72,0)</f>
        <v>28</v>
      </c>
      <c r="J74" s="24">
        <f>SUM(I74:I77)</f>
        <v>79</v>
      </c>
    </row>
    <row r="75" spans="5:17" x14ac:dyDescent="0.3">
      <c r="E75" s="19" t="s">
        <v>147</v>
      </c>
      <c r="F75" s="19" t="s">
        <v>149</v>
      </c>
      <c r="G75" s="19">
        <v>11421</v>
      </c>
      <c r="H75" s="19">
        <f>G75/$G$78</f>
        <v>0.33044006596649594</v>
      </c>
      <c r="I75" s="19">
        <f>ROUNDUP(H75*$F$72,0)</f>
        <v>26</v>
      </c>
      <c r="J75" s="24"/>
    </row>
    <row r="76" spans="5:17" x14ac:dyDescent="0.3">
      <c r="E76" s="19" t="s">
        <v>147</v>
      </c>
      <c r="F76" s="19" t="s">
        <v>150</v>
      </c>
      <c r="G76" s="19">
        <v>5821</v>
      </c>
      <c r="H76" s="19">
        <f>G76/$G$78</f>
        <v>0.16841709342360328</v>
      </c>
      <c r="I76" s="19">
        <f>ROUNDUP(H76*$F$72,0)</f>
        <v>13</v>
      </c>
      <c r="J76" s="24"/>
    </row>
    <row r="77" spans="5:17" x14ac:dyDescent="0.3">
      <c r="E77" s="19" t="s">
        <v>147</v>
      </c>
      <c r="F77" s="19" t="s">
        <v>151</v>
      </c>
      <c r="G77" s="19">
        <v>4948</v>
      </c>
      <c r="H77" s="19">
        <f>G77/$G$78</f>
        <v>0.14315886931111305</v>
      </c>
      <c r="I77" s="19">
        <f>ROUNDUP(H77*$F$72,0)</f>
        <v>12</v>
      </c>
      <c r="J77" s="24"/>
    </row>
    <row r="78" spans="5:17" x14ac:dyDescent="0.3">
      <c r="G78" s="18">
        <f>SUM(G74:G77)</f>
        <v>34563</v>
      </c>
    </row>
  </sheetData>
  <mergeCells count="30">
    <mergeCell ref="J24:J29"/>
    <mergeCell ref="J1:J2"/>
    <mergeCell ref="J3:J8"/>
    <mergeCell ref="J11:J12"/>
    <mergeCell ref="J13:J18"/>
    <mergeCell ref="J22:J23"/>
    <mergeCell ref="J62:J63"/>
    <mergeCell ref="J64:J69"/>
    <mergeCell ref="Q52:Q53"/>
    <mergeCell ref="Q54:Q59"/>
    <mergeCell ref="J32:J33"/>
    <mergeCell ref="J34:J39"/>
    <mergeCell ref="J42:J43"/>
    <mergeCell ref="J44:J49"/>
    <mergeCell ref="Q1:Q2"/>
    <mergeCell ref="Q32:Q33"/>
    <mergeCell ref="Q62:Q63"/>
    <mergeCell ref="J72:J73"/>
    <mergeCell ref="J74:J77"/>
    <mergeCell ref="Q64:Q67"/>
    <mergeCell ref="Q3:Q6"/>
    <mergeCell ref="Q34:Q36"/>
    <mergeCell ref="Q42:Q43"/>
    <mergeCell ref="Q44:Q49"/>
    <mergeCell ref="Q22:Q23"/>
    <mergeCell ref="Q24:Q29"/>
    <mergeCell ref="Q11:Q12"/>
    <mergeCell ref="Q13:Q18"/>
    <mergeCell ref="J52:J53"/>
    <mergeCell ref="J54:J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Muestra</vt:lpstr>
      <vt:lpstr>Viviendas por estrato</vt:lpstr>
      <vt:lpstr>Distribución Ciudades</vt:lpstr>
      <vt:lpstr>Distribución provincias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2023-07-28T15:24:06Z</dcterms:created>
  <dcterms:modified xsi:type="dcterms:W3CDTF">2023-08-02T21:21:40Z</dcterms:modified>
</cp:coreProperties>
</file>