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"/>
    </mc:Choice>
  </mc:AlternateContent>
  <bookViews>
    <workbookView xWindow="-108" yWindow="-108" windowWidth="15468" windowHeight="8052"/>
  </bookViews>
  <sheets>
    <sheet name="Mer final" sheetId="3" r:id="rId1"/>
    <sheet name="Hoja1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3"/>
  <c r="G34" i="3" l="1"/>
  <c r="H34" i="3" s="1"/>
  <c r="I34" i="3" s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U2" i="4" l="1"/>
  <c r="Q2" i="4"/>
  <c r="S2" i="4" s="1"/>
  <c r="T2" i="4" s="1"/>
  <c r="R2" i="4"/>
  <c r="O3" i="4"/>
  <c r="O4" i="4"/>
  <c r="O5" i="4"/>
  <c r="O6" i="4"/>
  <c r="O7" i="4"/>
  <c r="O8" i="4"/>
  <c r="O9" i="4"/>
  <c r="R9" i="4" s="1"/>
  <c r="O10" i="4"/>
  <c r="R10" i="4" s="1"/>
  <c r="O11" i="4"/>
  <c r="O12" i="4"/>
  <c r="O13" i="4"/>
  <c r="O14" i="4"/>
  <c r="O15" i="4"/>
  <c r="O16" i="4"/>
  <c r="O17" i="4"/>
  <c r="R17" i="4" s="1"/>
  <c r="O18" i="4"/>
  <c r="R18" i="4" s="1"/>
  <c r="O19" i="4"/>
  <c r="O20" i="4"/>
  <c r="O21" i="4"/>
  <c r="O22" i="4"/>
  <c r="O23" i="4"/>
  <c r="O24" i="4"/>
  <c r="O25" i="4"/>
  <c r="R25" i="4" s="1"/>
  <c r="O26" i="4"/>
  <c r="R26" i="4" s="1"/>
  <c r="O27" i="4"/>
  <c r="O28" i="4"/>
  <c r="O29" i="4"/>
  <c r="O30" i="4"/>
  <c r="O31" i="4"/>
  <c r="O32" i="4"/>
  <c r="O33" i="4"/>
  <c r="R33" i="4" s="1"/>
  <c r="O34" i="4"/>
  <c r="R34" i="4" s="1"/>
  <c r="O2" i="4"/>
  <c r="R3" i="4"/>
  <c r="R4" i="4"/>
  <c r="R5" i="4"/>
  <c r="R6" i="4"/>
  <c r="R7" i="4"/>
  <c r="R8" i="4"/>
  <c r="R11" i="4"/>
  <c r="R12" i="4"/>
  <c r="R13" i="4"/>
  <c r="R14" i="4"/>
  <c r="R15" i="4"/>
  <c r="R16" i="4"/>
  <c r="R19" i="4"/>
  <c r="R20" i="4"/>
  <c r="R21" i="4"/>
  <c r="R22" i="4"/>
  <c r="R23" i="4"/>
  <c r="R24" i="4"/>
  <c r="R27" i="4"/>
  <c r="R28" i="4"/>
  <c r="R29" i="4"/>
  <c r="R30" i="4"/>
  <c r="R31" i="4"/>
  <c r="R3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G3" i="3" l="1"/>
  <c r="H3" i="3" s="1"/>
  <c r="I3" i="3" s="1"/>
  <c r="G4" i="3"/>
  <c r="H4" i="3"/>
  <c r="I4" i="3" s="1"/>
  <c r="G5" i="3"/>
  <c r="H5" i="3" s="1"/>
  <c r="I5" i="3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I27" i="3" s="1"/>
  <c r="G28" i="3"/>
  <c r="H28" i="3" s="1"/>
  <c r="I28" i="3" s="1"/>
  <c r="G29" i="3"/>
  <c r="H29" i="3" s="1"/>
  <c r="I29" i="3" s="1"/>
  <c r="G30" i="3"/>
  <c r="H30" i="3" s="1"/>
  <c r="I30" i="3" s="1"/>
  <c r="G31" i="3"/>
  <c r="H31" i="3"/>
  <c r="I31" i="3" s="1"/>
  <c r="G32" i="3"/>
  <c r="H32" i="3" s="1"/>
  <c r="I32" i="3" s="1"/>
  <c r="G33" i="3"/>
  <c r="H33" i="3" s="1"/>
  <c r="I33" i="3" s="1"/>
  <c r="C35" i="3"/>
</calcChain>
</file>

<file path=xl/sharedStrings.xml><?xml version="1.0" encoding="utf-8"?>
<sst xmlns="http://schemas.openxmlformats.org/spreadsheetml/2006/main" count="97" uniqueCount="95">
  <si>
    <t>dominio</t>
  </si>
  <si>
    <t>TAMAÑO FINAL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</si>
  <si>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</si>
  <si>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</si>
  <si>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</si>
  <si>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</si>
  <si>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</si>
  <si>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</si>
  <si>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</si>
  <si>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</si>
  <si>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</si>
  <si>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</si>
  <si>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</si>
  <si>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</si>
  <si>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</si>
  <si>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</si>
  <si>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</si>
  <si>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</si>
  <si>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</si>
  <si>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</si>
  <si>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</si>
  <si>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</si>
  <si>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</si>
  <si>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</si>
  <si>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</si>
  <si>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</si>
  <si>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</si>
  <si>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</si>
  <si>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</si>
  <si>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</si>
  <si>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</si>
  <si>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</si>
  <si>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</si>
  <si>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</si>
  <si>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</si>
  <si>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</si>
  <si>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Muestra</t>
  </si>
  <si>
    <t>CV1</t>
  </si>
  <si>
    <t>CV2</t>
  </si>
  <si>
    <t>MER</t>
  </si>
  <si>
    <t>MER2</t>
  </si>
  <si>
    <t>d1</t>
  </si>
  <si>
    <t>sd</t>
  </si>
  <si>
    <t>d1_se</t>
  </si>
  <si>
    <t>mer</t>
  </si>
  <si>
    <t>d1_deff</t>
  </si>
  <si>
    <t>N</t>
  </si>
  <si>
    <t>upm_pobl</t>
  </si>
  <si>
    <t>upm_efect</t>
  </si>
  <si>
    <t>prom_hogares_upm</t>
  </si>
  <si>
    <t>b</t>
  </si>
  <si>
    <t>tnr</t>
  </si>
  <si>
    <t>conf</t>
  </si>
  <si>
    <t>rho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</si>
  <si>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</si>
  <si>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</si>
  <si>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</si>
  <si>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</si>
  <si>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</si>
  <si>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</si>
  <si>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</si>
  <si>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</si>
  <si>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</si>
  <si>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10_p</t>
  </si>
  <si>
    <t>11_p</t>
  </si>
  <si>
    <t>12_p</t>
  </si>
  <si>
    <t>13_p</t>
  </si>
  <si>
    <t>14_p</t>
  </si>
  <si>
    <t>15_p</t>
  </si>
  <si>
    <t>16_p</t>
  </si>
  <si>
    <t>17_p</t>
  </si>
  <si>
    <t>18_p</t>
  </si>
  <si>
    <t>19_p</t>
  </si>
  <si>
    <t>20_p</t>
  </si>
  <si>
    <t>21_p</t>
  </si>
  <si>
    <t>22_p</t>
  </si>
  <si>
    <t>23_p</t>
  </si>
  <si>
    <t>24_p</t>
  </si>
  <si>
    <t>1_c</t>
  </si>
  <si>
    <t>2_c</t>
  </si>
  <si>
    <t>3_c</t>
  </si>
  <si>
    <t>4_c</t>
  </si>
  <si>
    <t>5_c</t>
  </si>
  <si>
    <t>6_c</t>
  </si>
  <si>
    <t>7_c</t>
  </si>
  <si>
    <t>8_c</t>
  </si>
  <si>
    <t>9_c</t>
  </si>
  <si>
    <t>S^2</t>
  </si>
  <si>
    <t>n</t>
  </si>
  <si>
    <t>FACTOR 1</t>
  </si>
  <si>
    <t>FACTOR 2</t>
  </si>
  <si>
    <t>n/N</t>
  </si>
  <si>
    <t>TAMAÑO PREVIO</t>
  </si>
  <si>
    <t>DIFF</t>
  </si>
  <si>
    <t>MER E4M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</si>
</sst>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10" fontId="0" fillId="0" borderId="1" xfId="0" applyNumberFormat="1" applyBorder="1"/>
    <xf numFmtId="0" fontId="2" fillId="0" borderId="0" xfId="1"/>
    <xf numFmtId="10" fontId="0" fillId="0" borderId="1" xfId="0" applyNumberFormat="1" applyBorder="1" applyAlignment="1">
      <alignment horizontal="center"/>
    </xf>
    <xf numFmtId="0" fontId="2" fillId="0" borderId="0" xfId="1" applyFill="1"/>
    <xf numFmtId="10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120" zoomScaleNormal="120" workbookViewId="0">
      <pane ySplit="1" topLeftCell="A2" activePane="bottomLeft" state="frozen"/>
      <selection pane="bottomLeft" activeCell="I3" sqref="I3"/>
    </sheetView>
  </sheetViews>
  <sheetFormatPr baseColWidth="10" defaultRowHeight="14.4" x14ac:dyDescent="0.3"/>
  <cols>
    <col min="3" max="3" width="14.21875" bestFit="1" customWidth="1"/>
    <col min="5" max="5" width="11.5546875" style="16"/>
  </cols>
  <sheetData>
    <row r="1" spans="1:10" x14ac:dyDescent="0.3">
      <c r="A1" s="1" t="s">
        <v>0</v>
      </c>
      <c r="B1" s="1" t="s">
        <v>36</v>
      </c>
      <c r="C1" s="1" t="s">
        <v>1</v>
      </c>
      <c r="D1" s="14" t="s">
        <v>92</v>
      </c>
      <c r="E1" s="15" t="s">
        <v>93</v>
      </c>
      <c r="F1" s="1" t="s">
        <v>39</v>
      </c>
      <c r="G1" s="1" t="s">
        <v>37</v>
      </c>
      <c r="H1" s="1" t="s">
        <v>38</v>
      </c>
      <c r="I1" s="1" t="s">
        <v>40</v>
      </c>
      <c r="J1" s="17" t="s">
        <v>94</v>
      </c>
    </row>
    <row r="2" spans="1:10" x14ac:dyDescent="0.3">
      <c r="A2" s="3" t="s">
        <v>2</v>
      </c>
      <c r="B2" s="4">
        <v>118</v>
      </c>
      <c r="C2" s="2">
        <v>69</v>
      </c>
      <c r="D2" s="14">
        <v>62</v>
      </c>
      <c r="E2" s="15">
        <f>C2-D2</f>
        <v>7</v>
      </c>
      <c r="F2" s="11">
        <v>5.9725E-2</v>
      </c>
      <c r="G2" s="3">
        <f>F2/1.96</f>
        <v>3.0471938775510205E-2</v>
      </c>
      <c r="H2" s="4">
        <f>G2/SQRT(C2/B2)</f>
        <v>3.9848919070157279E-2</v>
      </c>
      <c r="I2" s="9">
        <f>H2*1.96</f>
        <v>7.8103881377508261E-2</v>
      </c>
      <c r="J2" s="13">
        <v>6.1559234183497902E-2</v>
      </c>
    </row>
    <row r="3" spans="1:10" x14ac:dyDescent="0.3">
      <c r="A3" s="3" t="s">
        <v>3</v>
      </c>
      <c r="B3" s="4">
        <v>93</v>
      </c>
      <c r="C3" s="2">
        <v>95</v>
      </c>
      <c r="D3" s="14">
        <v>121</v>
      </c>
      <c r="E3" s="15">
        <f t="shared" ref="E3:E34" si="0">C3-D3</f>
        <v>-26</v>
      </c>
      <c r="F3" s="11">
        <v>0.11945</v>
      </c>
      <c r="G3" s="3">
        <f t="shared" ref="G3:G33" si="1">F3/1.96</f>
        <v>6.094387755102041E-2</v>
      </c>
      <c r="H3" s="4">
        <f t="shared" ref="H2:H33" si="2">G3/SQRT(C3/B3)</f>
        <v>6.0298950642759128E-2</v>
      </c>
      <c r="I3" s="9">
        <f t="shared" ref="I3:I33" si="3">H3*1.96</f>
        <v>0.11818594325980789</v>
      </c>
      <c r="J3" s="13">
        <v>9.3565143820255992E-2</v>
      </c>
    </row>
    <row r="4" spans="1:10" x14ac:dyDescent="0.3">
      <c r="A4" s="3" t="s">
        <v>4</v>
      </c>
      <c r="B4" s="4">
        <v>82</v>
      </c>
      <c r="C4" s="2">
        <v>92</v>
      </c>
      <c r="D4" s="14">
        <v>108</v>
      </c>
      <c r="E4" s="15">
        <f t="shared" si="0"/>
        <v>-16</v>
      </c>
      <c r="F4" s="11">
        <v>0.102175004659083</v>
      </c>
      <c r="G4" s="3">
        <f t="shared" si="1"/>
        <v>5.2130104417899489E-2</v>
      </c>
      <c r="H4" s="4">
        <f t="shared" si="2"/>
        <v>4.9215466650642956E-2</v>
      </c>
      <c r="I4" s="9">
        <f t="shared" si="3"/>
        <v>9.6462314635260185E-2</v>
      </c>
      <c r="J4" s="13">
        <v>7.6520516929797E-2</v>
      </c>
    </row>
    <row r="5" spans="1:10" x14ac:dyDescent="0.3">
      <c r="A5" s="3" t="s">
        <v>5</v>
      </c>
      <c r="B5" s="4">
        <v>75</v>
      </c>
      <c r="C5" s="2">
        <v>83</v>
      </c>
      <c r="D5" s="14">
        <v>139</v>
      </c>
      <c r="E5" s="15">
        <f t="shared" si="0"/>
        <v>-56</v>
      </c>
      <c r="F5" s="11">
        <v>7.9486646960710297E-2</v>
      </c>
      <c r="G5" s="3">
        <f t="shared" si="1"/>
        <v>4.055441171464811E-2</v>
      </c>
      <c r="H5" s="4">
        <f t="shared" si="2"/>
        <v>3.8550471253989721E-2</v>
      </c>
      <c r="I5" s="9">
        <f t="shared" si="3"/>
        <v>7.5558923657819854E-2</v>
      </c>
      <c r="J5" s="13">
        <v>5.9685680773653403E-2</v>
      </c>
    </row>
    <row r="6" spans="1:10" x14ac:dyDescent="0.3">
      <c r="A6" s="3" t="s">
        <v>6</v>
      </c>
      <c r="B6" s="4">
        <v>95</v>
      </c>
      <c r="C6" s="2">
        <v>97</v>
      </c>
      <c r="D6" s="14">
        <v>122</v>
      </c>
      <c r="E6" s="15">
        <f t="shared" si="0"/>
        <v>-25</v>
      </c>
      <c r="F6" s="11">
        <v>8.7928466555722701E-2</v>
      </c>
      <c r="G6" s="3">
        <f t="shared" si="1"/>
        <v>4.486146252842995E-2</v>
      </c>
      <c r="H6" s="4">
        <f t="shared" si="2"/>
        <v>4.439656436020626E-2</v>
      </c>
      <c r="I6" s="9">
        <f t="shared" si="3"/>
        <v>8.7017266146004274E-2</v>
      </c>
      <c r="J6" s="13">
        <v>6.8211900088633495E-2</v>
      </c>
    </row>
    <row r="7" spans="1:10" x14ac:dyDescent="0.3">
      <c r="A7" s="3" t="s">
        <v>7</v>
      </c>
      <c r="B7" s="4">
        <v>101</v>
      </c>
      <c r="C7" s="2">
        <v>104</v>
      </c>
      <c r="D7" s="14">
        <v>123</v>
      </c>
      <c r="E7" s="15">
        <f t="shared" si="0"/>
        <v>-19</v>
      </c>
      <c r="F7" s="11">
        <v>9.6537043025586897E-2</v>
      </c>
      <c r="G7" s="3">
        <f t="shared" si="1"/>
        <v>4.9253593380401479E-2</v>
      </c>
      <c r="H7" s="4">
        <f t="shared" si="2"/>
        <v>4.8538006772357381E-2</v>
      </c>
      <c r="I7" s="9">
        <f t="shared" si="3"/>
        <v>9.5134493273820467E-2</v>
      </c>
      <c r="J7" s="13">
        <v>7.4276470599535904E-2</v>
      </c>
    </row>
    <row r="8" spans="1:10" x14ac:dyDescent="0.3">
      <c r="A8" s="3" t="s">
        <v>8</v>
      </c>
      <c r="B8" s="4">
        <v>99</v>
      </c>
      <c r="C8" s="2">
        <v>65</v>
      </c>
      <c r="D8" s="14">
        <v>80</v>
      </c>
      <c r="E8" s="15">
        <f t="shared" si="0"/>
        <v>-15</v>
      </c>
      <c r="F8" s="11">
        <v>5.9725E-2</v>
      </c>
      <c r="G8" s="3">
        <f t="shared" si="1"/>
        <v>3.0471938775510205E-2</v>
      </c>
      <c r="H8" s="4">
        <f t="shared" si="2"/>
        <v>3.7606334618008545E-2</v>
      </c>
      <c r="I8" s="9">
        <f t="shared" si="3"/>
        <v>7.3708415851296741E-2</v>
      </c>
      <c r="J8" s="13">
        <v>5.7836392060402704E-2</v>
      </c>
    </row>
    <row r="9" spans="1:10" x14ac:dyDescent="0.3">
      <c r="A9" s="3" t="s">
        <v>9</v>
      </c>
      <c r="B9" s="4">
        <v>112</v>
      </c>
      <c r="C9" s="2">
        <v>77</v>
      </c>
      <c r="D9" s="14">
        <v>69</v>
      </c>
      <c r="E9" s="15">
        <f t="shared" si="0"/>
        <v>8</v>
      </c>
      <c r="F9" s="11">
        <v>7.2059399999999996E-2</v>
      </c>
      <c r="G9" s="3">
        <f t="shared" si="1"/>
        <v>3.6764999999999999E-2</v>
      </c>
      <c r="H9" s="4">
        <f t="shared" si="2"/>
        <v>4.4340258333605921E-2</v>
      </c>
      <c r="I9" s="9">
        <f t="shared" si="3"/>
        <v>8.6906906333867606E-2</v>
      </c>
      <c r="J9" s="13">
        <v>6.7665446220871298E-2</v>
      </c>
    </row>
    <row r="10" spans="1:10" x14ac:dyDescent="0.3">
      <c r="A10" s="3" t="s">
        <v>10</v>
      </c>
      <c r="B10" s="4">
        <v>334</v>
      </c>
      <c r="C10" s="2">
        <v>126</v>
      </c>
      <c r="D10" s="14">
        <v>96</v>
      </c>
      <c r="E10" s="15">
        <f t="shared" si="0"/>
        <v>30</v>
      </c>
      <c r="F10" s="11">
        <v>3.0523499999999999E-2</v>
      </c>
      <c r="G10" s="3">
        <f t="shared" si="1"/>
        <v>1.5573214285714286E-2</v>
      </c>
      <c r="H10" s="4">
        <f t="shared" si="2"/>
        <v>2.5355152111780282E-2</v>
      </c>
      <c r="I10" s="9">
        <f t="shared" si="3"/>
        <v>4.9696098139089352E-2</v>
      </c>
      <c r="J10" s="13">
        <v>3.8976915891220799E-2</v>
      </c>
    </row>
    <row r="11" spans="1:10" x14ac:dyDescent="0.3">
      <c r="A11" s="3" t="s">
        <v>11</v>
      </c>
      <c r="B11" s="4">
        <v>88</v>
      </c>
      <c r="C11" s="2">
        <v>95</v>
      </c>
      <c r="D11" s="14">
        <v>108</v>
      </c>
      <c r="E11" s="15">
        <f t="shared" si="0"/>
        <v>-13</v>
      </c>
      <c r="F11" s="11">
        <v>6.6692612101713303E-2</v>
      </c>
      <c r="G11" s="3">
        <f t="shared" si="1"/>
        <v>3.4026842909037402E-2</v>
      </c>
      <c r="H11" s="4">
        <f t="shared" si="2"/>
        <v>3.2749237255136378E-2</v>
      </c>
      <c r="I11" s="9">
        <f t="shared" si="3"/>
        <v>6.4188505020067302E-2</v>
      </c>
      <c r="J11" s="13">
        <v>5.0191297064287495E-2</v>
      </c>
    </row>
    <row r="12" spans="1:10" x14ac:dyDescent="0.3">
      <c r="A12" s="3" t="s">
        <v>12</v>
      </c>
      <c r="B12" s="4">
        <v>109</v>
      </c>
      <c r="C12" s="2">
        <v>74</v>
      </c>
      <c r="D12" s="14">
        <v>60</v>
      </c>
      <c r="E12" s="15">
        <f t="shared" si="0"/>
        <v>14</v>
      </c>
      <c r="F12" s="11">
        <v>8.3614999999999995E-2</v>
      </c>
      <c r="G12" s="3">
        <f t="shared" si="1"/>
        <v>4.2660714285714281E-2</v>
      </c>
      <c r="H12" s="4">
        <f t="shared" si="2"/>
        <v>5.1775644282866788E-2</v>
      </c>
      <c r="I12" s="9">
        <f t="shared" si="3"/>
        <v>0.10148026279441891</v>
      </c>
      <c r="J12" s="13">
        <v>7.9722248719068703E-2</v>
      </c>
    </row>
    <row r="13" spans="1:10" x14ac:dyDescent="0.3">
      <c r="A13" s="3" t="s">
        <v>13</v>
      </c>
      <c r="B13" s="4">
        <v>110</v>
      </c>
      <c r="C13" s="2">
        <v>111</v>
      </c>
      <c r="D13" s="14">
        <v>57</v>
      </c>
      <c r="E13" s="15">
        <f t="shared" si="0"/>
        <v>54</v>
      </c>
      <c r="F13" s="11">
        <v>5.1154992458845E-2</v>
      </c>
      <c r="G13" s="3">
        <f t="shared" si="1"/>
        <v>2.6099485948390306E-2</v>
      </c>
      <c r="H13" s="4">
        <f t="shared" si="2"/>
        <v>2.5981654710275959E-2</v>
      </c>
      <c r="I13" s="9">
        <f t="shared" si="3"/>
        <v>5.0924043232140878E-2</v>
      </c>
      <c r="J13" s="13">
        <v>3.9772975217551097E-2</v>
      </c>
    </row>
    <row r="14" spans="1:10" x14ac:dyDescent="0.3">
      <c r="A14" s="3" t="s">
        <v>14</v>
      </c>
      <c r="B14" s="4">
        <v>180</v>
      </c>
      <c r="C14" s="2">
        <v>150</v>
      </c>
      <c r="D14" s="14">
        <v>48</v>
      </c>
      <c r="E14" s="15">
        <f t="shared" si="0"/>
        <v>102</v>
      </c>
      <c r="F14" s="11">
        <v>4.7780000000000003E-2</v>
      </c>
      <c r="G14" s="3">
        <f t="shared" si="1"/>
        <v>2.4377551020408166E-2</v>
      </c>
      <c r="H14" s="4">
        <f t="shared" si="2"/>
        <v>2.6704269181221263E-2</v>
      </c>
      <c r="I14" s="9">
        <f t="shared" si="3"/>
        <v>5.2340367595193678E-2</v>
      </c>
      <c r="J14" s="13">
        <v>4.1215724597120695E-2</v>
      </c>
    </row>
    <row r="15" spans="1:10" x14ac:dyDescent="0.3">
      <c r="A15" s="3" t="s">
        <v>15</v>
      </c>
      <c r="B15" s="4">
        <v>90</v>
      </c>
      <c r="C15" s="2">
        <v>98</v>
      </c>
      <c r="D15" s="14">
        <v>119</v>
      </c>
      <c r="E15" s="15">
        <f t="shared" si="0"/>
        <v>-21</v>
      </c>
      <c r="F15" s="11">
        <v>0.1636465</v>
      </c>
      <c r="G15" s="3">
        <f t="shared" si="1"/>
        <v>8.3493112244897957E-2</v>
      </c>
      <c r="H15" s="4">
        <f t="shared" si="2"/>
        <v>8.0012689128262232E-2</v>
      </c>
      <c r="I15" s="9">
        <f t="shared" si="3"/>
        <v>0.15682487069139397</v>
      </c>
      <c r="J15" s="13">
        <v>0.12133991928729398</v>
      </c>
    </row>
    <row r="16" spans="1:10" x14ac:dyDescent="0.3">
      <c r="A16" s="3" t="s">
        <v>16</v>
      </c>
      <c r="B16" s="4">
        <v>64</v>
      </c>
      <c r="C16" s="2">
        <v>66</v>
      </c>
      <c r="D16" s="14">
        <v>122</v>
      </c>
      <c r="E16" s="15">
        <f t="shared" si="0"/>
        <v>-56</v>
      </c>
      <c r="F16" s="11">
        <v>9.1323256475501199E-2</v>
      </c>
      <c r="G16" s="3">
        <f t="shared" si="1"/>
        <v>4.6593498201786328E-2</v>
      </c>
      <c r="H16" s="4">
        <f t="shared" si="2"/>
        <v>4.5882105308805897E-2</v>
      </c>
      <c r="I16" s="9">
        <f t="shared" si="3"/>
        <v>8.9928926405259554E-2</v>
      </c>
      <c r="J16" s="13">
        <v>7.0499033913917097E-2</v>
      </c>
    </row>
    <row r="17" spans="1:10" x14ac:dyDescent="0.3">
      <c r="A17" s="3" t="s">
        <v>17</v>
      </c>
      <c r="B17" s="4">
        <v>81</v>
      </c>
      <c r="C17" s="2">
        <v>83</v>
      </c>
      <c r="D17" s="14">
        <v>122</v>
      </c>
      <c r="E17" s="15">
        <f t="shared" si="0"/>
        <v>-39</v>
      </c>
      <c r="F17" s="11">
        <v>0.1197</v>
      </c>
      <c r="G17" s="3">
        <f t="shared" si="1"/>
        <v>6.1071428571428575E-2</v>
      </c>
      <c r="H17" s="4">
        <f t="shared" si="2"/>
        <v>6.0331141472904803E-2</v>
      </c>
      <c r="I17" s="9">
        <f t="shared" si="3"/>
        <v>0.11824903728689341</v>
      </c>
      <c r="J17" s="13">
        <v>9.3682562166243211E-2</v>
      </c>
    </row>
    <row r="18" spans="1:10" x14ac:dyDescent="0.3">
      <c r="A18" s="3" t="s">
        <v>18</v>
      </c>
      <c r="B18" s="4">
        <v>250</v>
      </c>
      <c r="C18" s="2">
        <v>92</v>
      </c>
      <c r="D18" s="14">
        <v>53</v>
      </c>
      <c r="E18" s="15">
        <f t="shared" si="0"/>
        <v>39</v>
      </c>
      <c r="F18" s="11">
        <v>3.9501000000000001E-2</v>
      </c>
      <c r="G18" s="3">
        <f t="shared" si="1"/>
        <v>2.015357142857143E-2</v>
      </c>
      <c r="H18" s="4">
        <f t="shared" si="2"/>
        <v>3.3222178672968089E-2</v>
      </c>
      <c r="I18" s="9">
        <f t="shared" si="3"/>
        <v>6.511547019901745E-2</v>
      </c>
      <c r="J18" s="13">
        <v>5.0776411032995697E-2</v>
      </c>
    </row>
    <row r="19" spans="1:10" x14ac:dyDescent="0.3">
      <c r="A19" s="3" t="s">
        <v>19</v>
      </c>
      <c r="B19" s="4">
        <v>120</v>
      </c>
      <c r="C19" s="2">
        <v>81</v>
      </c>
      <c r="D19" s="14">
        <v>47</v>
      </c>
      <c r="E19" s="15">
        <f t="shared" si="0"/>
        <v>34</v>
      </c>
      <c r="F19" s="11">
        <v>7.7642500000000003E-2</v>
      </c>
      <c r="G19" s="3">
        <f t="shared" si="1"/>
        <v>3.9613520408163266E-2</v>
      </c>
      <c r="H19" s="4">
        <f t="shared" si="2"/>
        <v>4.8216041577205056E-2</v>
      </c>
      <c r="I19" s="9">
        <f t="shared" si="3"/>
        <v>9.4503441491321907E-2</v>
      </c>
      <c r="J19" s="13">
        <v>7.4858676190917101E-2</v>
      </c>
    </row>
    <row r="20" spans="1:10" x14ac:dyDescent="0.3">
      <c r="A20" s="3" t="s">
        <v>20</v>
      </c>
      <c r="B20" s="4">
        <v>86</v>
      </c>
      <c r="C20" s="2">
        <v>94</v>
      </c>
      <c r="D20" s="14">
        <v>120</v>
      </c>
      <c r="E20" s="15">
        <f t="shared" si="0"/>
        <v>-26</v>
      </c>
      <c r="F20" s="11">
        <v>0.1205379</v>
      </c>
      <c r="G20" s="3">
        <f t="shared" si="1"/>
        <v>6.1498928571428572E-2</v>
      </c>
      <c r="H20" s="4">
        <f t="shared" si="2"/>
        <v>5.8823769125415371E-2</v>
      </c>
      <c r="I20" s="9">
        <f t="shared" si="3"/>
        <v>0.11529458748581413</v>
      </c>
      <c r="J20" s="13">
        <v>9.1738461412065306E-2</v>
      </c>
    </row>
    <row r="21" spans="1:10" x14ac:dyDescent="0.3">
      <c r="A21" s="3" t="s">
        <v>21</v>
      </c>
      <c r="B21" s="4">
        <v>47</v>
      </c>
      <c r="C21" s="2">
        <v>104</v>
      </c>
      <c r="D21" s="14">
        <v>104</v>
      </c>
      <c r="E21" s="15">
        <f t="shared" si="0"/>
        <v>0</v>
      </c>
      <c r="F21" s="11">
        <v>9.6957000000000002E-2</v>
      </c>
      <c r="G21" s="3">
        <f t="shared" si="1"/>
        <v>4.9467857142857147E-2</v>
      </c>
      <c r="H21" s="4">
        <f t="shared" si="2"/>
        <v>3.3254877873026126E-2</v>
      </c>
      <c r="I21" s="9">
        <f t="shared" si="3"/>
        <v>6.51795606311312E-2</v>
      </c>
      <c r="J21" s="13">
        <v>5.1450453394395301E-2</v>
      </c>
    </row>
    <row r="22" spans="1:10" x14ac:dyDescent="0.3">
      <c r="A22" s="3" t="s">
        <v>22</v>
      </c>
      <c r="B22" s="4">
        <v>69</v>
      </c>
      <c r="C22" s="2">
        <v>76</v>
      </c>
      <c r="D22" s="14">
        <v>121</v>
      </c>
      <c r="E22" s="15">
        <f t="shared" si="0"/>
        <v>-45</v>
      </c>
      <c r="F22" s="11">
        <v>0.116109</v>
      </c>
      <c r="G22" s="3">
        <f t="shared" si="1"/>
        <v>5.9239285714285717E-2</v>
      </c>
      <c r="H22" s="4">
        <f t="shared" si="2"/>
        <v>5.6445271008829463E-2</v>
      </c>
      <c r="I22" s="9">
        <f t="shared" si="3"/>
        <v>0.11063273117730575</v>
      </c>
      <c r="J22" s="13">
        <v>8.654316377124889E-2</v>
      </c>
    </row>
    <row r="23" spans="1:10" x14ac:dyDescent="0.3">
      <c r="A23" s="3" t="s">
        <v>23</v>
      </c>
      <c r="B23" s="4">
        <v>64</v>
      </c>
      <c r="C23" s="2">
        <v>67</v>
      </c>
      <c r="D23" s="14">
        <v>121</v>
      </c>
      <c r="E23" s="15">
        <f t="shared" si="0"/>
        <v>-54</v>
      </c>
      <c r="F23" s="11">
        <v>0.109468078150405</v>
      </c>
      <c r="G23" s="3">
        <f t="shared" si="1"/>
        <v>5.5851060280818883E-2</v>
      </c>
      <c r="H23" s="4">
        <f t="shared" si="2"/>
        <v>5.4586344009745207E-2</v>
      </c>
      <c r="I23" s="9">
        <f t="shared" si="3"/>
        <v>0.1069892342591006</v>
      </c>
      <c r="J23" s="13">
        <v>8.3614492372646204E-2</v>
      </c>
    </row>
    <row r="24" spans="1:10" x14ac:dyDescent="0.3">
      <c r="A24" s="3" t="s">
        <v>24</v>
      </c>
      <c r="B24" s="4">
        <v>78</v>
      </c>
      <c r="C24" s="2">
        <v>27</v>
      </c>
      <c r="D24" s="14">
        <v>56</v>
      </c>
      <c r="E24" s="15">
        <f t="shared" si="0"/>
        <v>-29</v>
      </c>
      <c r="F24" s="11">
        <v>7.1819999999999995E-2</v>
      </c>
      <c r="G24" s="3">
        <f t="shared" si="1"/>
        <v>3.6642857142857144E-2</v>
      </c>
      <c r="H24" s="4">
        <f t="shared" si="2"/>
        <v>6.228088120174044E-2</v>
      </c>
      <c r="I24" s="9">
        <f t="shared" si="3"/>
        <v>0.12207052715541127</v>
      </c>
      <c r="J24" s="13">
        <v>9.593900279915131E-2</v>
      </c>
    </row>
    <row r="25" spans="1:10" x14ac:dyDescent="0.3">
      <c r="A25" s="3" t="s">
        <v>25</v>
      </c>
      <c r="B25" s="4">
        <v>59</v>
      </c>
      <c r="C25" s="2">
        <v>60</v>
      </c>
      <c r="D25" s="14">
        <v>105</v>
      </c>
      <c r="E25" s="15">
        <f t="shared" si="0"/>
        <v>-45</v>
      </c>
      <c r="F25" s="11">
        <v>7.1901617813887903E-2</v>
      </c>
      <c r="G25" s="3">
        <f t="shared" si="1"/>
        <v>3.6684498884636686E-2</v>
      </c>
      <c r="H25" s="4">
        <f t="shared" si="2"/>
        <v>3.6377510233338246E-2</v>
      </c>
      <c r="I25" s="9">
        <f t="shared" si="3"/>
        <v>7.1299920057342966E-2</v>
      </c>
      <c r="J25" s="13">
        <v>5.5513886317663207E-2</v>
      </c>
    </row>
    <row r="26" spans="1:10" x14ac:dyDescent="0.3">
      <c r="A26" s="3" t="s">
        <v>26</v>
      </c>
      <c r="B26" s="4">
        <v>156</v>
      </c>
      <c r="C26" s="2">
        <v>164</v>
      </c>
      <c r="D26" s="14">
        <v>149</v>
      </c>
      <c r="E26" s="15">
        <f t="shared" si="0"/>
        <v>15</v>
      </c>
      <c r="F26" s="11">
        <v>4.87519072556519E-2</v>
      </c>
      <c r="G26" s="3">
        <f t="shared" si="1"/>
        <v>2.4873422069210154E-2</v>
      </c>
      <c r="H26" s="4">
        <f t="shared" si="2"/>
        <v>2.4259168692596367E-2</v>
      </c>
      <c r="I26" s="9">
        <f t="shared" si="3"/>
        <v>4.7547970637488876E-2</v>
      </c>
      <c r="J26" s="13">
        <v>3.6746942805298402E-2</v>
      </c>
    </row>
    <row r="27" spans="1:10" x14ac:dyDescent="0.3">
      <c r="A27" s="3" t="s">
        <v>27</v>
      </c>
      <c r="B27" s="4">
        <v>177</v>
      </c>
      <c r="C27" s="2">
        <v>210</v>
      </c>
      <c r="D27" s="14">
        <v>223</v>
      </c>
      <c r="E27" s="15">
        <f t="shared" si="0"/>
        <v>-13</v>
      </c>
      <c r="F27" s="11">
        <v>3.9240117671394702E-2</v>
      </c>
      <c r="G27" s="3">
        <f t="shared" si="1"/>
        <v>2.0020468199691176E-2</v>
      </c>
      <c r="H27" s="4">
        <f t="shared" si="2"/>
        <v>1.8380241592208232E-2</v>
      </c>
      <c r="I27" s="9">
        <f t="shared" si="3"/>
        <v>3.6025273520728138E-2</v>
      </c>
      <c r="J27" s="13">
        <v>2.79152382780401E-2</v>
      </c>
    </row>
    <row r="28" spans="1:10" x14ac:dyDescent="0.3">
      <c r="A28" s="3" t="s">
        <v>28</v>
      </c>
      <c r="B28" s="4">
        <v>127</v>
      </c>
      <c r="C28" s="2">
        <v>131</v>
      </c>
      <c r="D28" s="14">
        <v>111</v>
      </c>
      <c r="E28" s="15">
        <f t="shared" si="0"/>
        <v>20</v>
      </c>
      <c r="F28" s="11">
        <v>4.4289000000000002E-2</v>
      </c>
      <c r="G28" s="3">
        <f t="shared" si="1"/>
        <v>2.2596428571428573E-2</v>
      </c>
      <c r="H28" s="4">
        <f t="shared" si="2"/>
        <v>2.224877047659151E-2</v>
      </c>
      <c r="I28" s="9">
        <f t="shared" si="3"/>
        <v>4.3607590134119356E-2</v>
      </c>
      <c r="J28" s="13">
        <v>3.3813971872119701E-2</v>
      </c>
    </row>
    <row r="29" spans="1:10" x14ac:dyDescent="0.3">
      <c r="A29" s="3" t="s">
        <v>29</v>
      </c>
      <c r="B29" s="4">
        <v>120</v>
      </c>
      <c r="C29" s="2">
        <v>124</v>
      </c>
      <c r="D29" s="14">
        <v>90</v>
      </c>
      <c r="E29" s="15">
        <f t="shared" si="0"/>
        <v>34</v>
      </c>
      <c r="F29" s="11">
        <v>4.3928688642543602E-2</v>
      </c>
      <c r="G29" s="3">
        <f t="shared" si="1"/>
        <v>2.2412596246195716E-2</v>
      </c>
      <c r="H29" s="4">
        <f t="shared" si="2"/>
        <v>2.2048139497874389E-2</v>
      </c>
      <c r="I29" s="9">
        <f t="shared" si="3"/>
        <v>4.3214353415833802E-2</v>
      </c>
      <c r="J29" s="13">
        <v>3.3694291637334797E-2</v>
      </c>
    </row>
    <row r="30" spans="1:10" x14ac:dyDescent="0.3">
      <c r="A30" s="3" t="s">
        <v>30</v>
      </c>
      <c r="B30" s="4">
        <v>135</v>
      </c>
      <c r="C30" s="2">
        <v>135</v>
      </c>
      <c r="D30" s="14">
        <v>87</v>
      </c>
      <c r="E30" s="15">
        <f t="shared" si="0"/>
        <v>48</v>
      </c>
      <c r="F30" s="11">
        <v>5.8293900000000003E-2</v>
      </c>
      <c r="G30" s="3">
        <f t="shared" si="1"/>
        <v>2.9741785714285717E-2</v>
      </c>
      <c r="H30" s="4">
        <f t="shared" si="2"/>
        <v>2.9741785714285717E-2</v>
      </c>
      <c r="I30" s="9">
        <f t="shared" si="3"/>
        <v>5.8293900000000003E-2</v>
      </c>
      <c r="J30" s="13">
        <v>4.5715686129564198E-2</v>
      </c>
    </row>
    <row r="31" spans="1:10" x14ac:dyDescent="0.3">
      <c r="A31" s="3" t="s">
        <v>31</v>
      </c>
      <c r="B31" s="4">
        <v>138</v>
      </c>
      <c r="C31" s="2">
        <v>141</v>
      </c>
      <c r="D31" s="14">
        <v>75</v>
      </c>
      <c r="E31" s="15">
        <f t="shared" si="0"/>
        <v>66</v>
      </c>
      <c r="F31" s="11">
        <v>4.36905E-2</v>
      </c>
      <c r="G31" s="3">
        <f t="shared" si="1"/>
        <v>2.2291071428571427E-2</v>
      </c>
      <c r="H31" s="4">
        <f t="shared" si="2"/>
        <v>2.205265739279556E-2</v>
      </c>
      <c r="I31" s="9">
        <f t="shared" si="3"/>
        <v>4.3223208489879296E-2</v>
      </c>
      <c r="J31" s="13">
        <v>3.4011962115814698E-2</v>
      </c>
    </row>
    <row r="32" spans="1:10" x14ac:dyDescent="0.3">
      <c r="A32" s="3" t="s">
        <v>32</v>
      </c>
      <c r="B32" s="4">
        <v>119</v>
      </c>
      <c r="C32" s="2">
        <v>120</v>
      </c>
      <c r="D32" s="14">
        <v>94</v>
      </c>
      <c r="E32" s="15">
        <f t="shared" si="0"/>
        <v>26</v>
      </c>
      <c r="F32" s="11">
        <v>5.3317631343163301E-2</v>
      </c>
      <c r="G32" s="3">
        <f t="shared" si="1"/>
        <v>2.7202873134266992E-2</v>
      </c>
      <c r="H32" s="4">
        <f t="shared" si="2"/>
        <v>2.7089290704434592E-2</v>
      </c>
      <c r="I32" s="9">
        <f t="shared" si="3"/>
        <v>5.3095009780691801E-2</v>
      </c>
      <c r="J32" s="13">
        <v>4.17529740129641E-2</v>
      </c>
    </row>
    <row r="33" spans="1:10" x14ac:dyDescent="0.3">
      <c r="A33" s="3" t="s">
        <v>33</v>
      </c>
      <c r="B33" s="4">
        <v>130</v>
      </c>
      <c r="C33" s="2">
        <v>132</v>
      </c>
      <c r="D33" s="14">
        <v>108</v>
      </c>
      <c r="E33" s="15">
        <f t="shared" si="0"/>
        <v>24</v>
      </c>
      <c r="F33" s="11">
        <v>3.5538858462388301E-2</v>
      </c>
      <c r="G33" s="3">
        <f t="shared" si="1"/>
        <v>1.8132070644075664E-2</v>
      </c>
      <c r="H33" s="4">
        <f t="shared" si="2"/>
        <v>1.7994182174160503E-2</v>
      </c>
      <c r="I33" s="9">
        <f t="shared" si="3"/>
        <v>3.5268597061354587E-2</v>
      </c>
      <c r="J33" s="13">
        <v>2.7450155926465901E-2</v>
      </c>
    </row>
    <row r="34" spans="1:10" x14ac:dyDescent="0.3">
      <c r="A34" s="3" t="s">
        <v>34</v>
      </c>
      <c r="B34" s="4">
        <v>132</v>
      </c>
      <c r="C34" s="2">
        <v>137</v>
      </c>
      <c r="D34" s="18">
        <v>90</v>
      </c>
      <c r="E34" s="15">
        <f t="shared" si="0"/>
        <v>47</v>
      </c>
      <c r="F34" s="11">
        <v>4.2613199999999997E-2</v>
      </c>
      <c r="G34" s="4">
        <f t="shared" ref="G34" si="4">F34/1.96</f>
        <v>2.1741428571428571E-2</v>
      </c>
      <c r="H34" s="9">
        <f t="shared" ref="H34" si="5">G34/SQRT(C34/B34)</f>
        <v>2.1340999667905959E-2</v>
      </c>
      <c r="I34" s="9">
        <f t="shared" ref="I34" si="6">H34*1.96</f>
        <v>4.1828359349095678E-2</v>
      </c>
      <c r="J34" s="13">
        <v>3.2780984640894496E-2</v>
      </c>
    </row>
    <row r="35" spans="1:10" x14ac:dyDescent="0.3">
      <c r="A35" s="1" t="s">
        <v>35</v>
      </c>
      <c r="B35" s="1"/>
      <c r="C35" s="1">
        <f>SUM(C2:C34)</f>
        <v>3380</v>
      </c>
      <c r="D35">
        <v>3310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C1" workbookViewId="0">
      <selection activeCell="P2" sqref="P2"/>
    </sheetView>
  </sheetViews>
  <sheetFormatPr baseColWidth="10" defaultRowHeight="14.4" x14ac:dyDescent="0.3"/>
  <cols>
    <col min="1" max="1" width="7.6640625" bestFit="1" customWidth="1"/>
    <col min="2" max="7" width="12" bestFit="1" customWidth="1"/>
    <col min="8" max="8" width="9.109375" bestFit="1" customWidth="1"/>
    <col min="9" max="9" width="9.77734375" bestFit="1" customWidth="1"/>
    <col min="10" max="10" width="17.44140625" bestFit="1" customWidth="1"/>
    <col min="11" max="11" width="2" bestFit="1" customWidth="1"/>
    <col min="12" max="12" width="4" bestFit="1" customWidth="1"/>
    <col min="13" max="13" width="5" bestFit="1" customWidth="1"/>
    <col min="14" max="14" width="12.6640625" bestFit="1" customWidth="1"/>
  </cols>
  <sheetData>
    <row r="1" spans="1:21" x14ac:dyDescent="0.3">
      <c r="A1" s="10" t="s">
        <v>0</v>
      </c>
      <c r="B1" s="10" t="s">
        <v>41</v>
      </c>
      <c r="C1" s="10" t="s">
        <v>42</v>
      </c>
      <c r="D1" s="10" t="s">
        <v>43</v>
      </c>
      <c r="E1" s="10" t="s">
        <v>44</v>
      </c>
      <c r="F1" s="10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2" t="s">
        <v>87</v>
      </c>
      <c r="P1" s="12" t="s">
        <v>88</v>
      </c>
      <c r="Q1" s="12" t="s">
        <v>91</v>
      </c>
      <c r="R1" s="12" t="s">
        <v>89</v>
      </c>
      <c r="S1" s="12" t="s">
        <v>90</v>
      </c>
      <c r="T1" s="12" t="s">
        <v>39</v>
      </c>
    </row>
    <row r="2" spans="1:21" x14ac:dyDescent="0.3">
      <c r="A2" s="10" t="s">
        <v>54</v>
      </c>
      <c r="B2" s="10">
        <v>158.52031181930101</v>
      </c>
      <c r="C2" s="10">
        <v>113.14790949778001</v>
      </c>
      <c r="D2" s="10">
        <v>3.12257918146741</v>
      </c>
      <c r="E2" s="5">
        <v>0.05</v>
      </c>
      <c r="F2" s="10">
        <v>1.9723256831115801</v>
      </c>
      <c r="G2" s="10">
        <v>194352.67724170399</v>
      </c>
      <c r="H2" s="10">
        <v>2629</v>
      </c>
      <c r="I2" s="10">
        <v>2602</v>
      </c>
      <c r="J2" s="10">
        <v>11.7901234567901</v>
      </c>
      <c r="K2" s="10">
        <v>1</v>
      </c>
      <c r="L2" s="10">
        <v>0.2</v>
      </c>
      <c r="M2" s="10">
        <v>0.95</v>
      </c>
      <c r="N2" s="10">
        <v>9.0112563308968094E-2</v>
      </c>
      <c r="O2">
        <f>+C2^2*F2</f>
        <v>25250.599805135695</v>
      </c>
      <c r="P2">
        <v>67</v>
      </c>
      <c r="Q2">
        <f>P2/G2</f>
        <v>3.447341243294343E-4</v>
      </c>
      <c r="R2">
        <f>(1.96^2*O2)/(B2^2)</f>
        <v>3.8602373251742033</v>
      </c>
      <c r="S2">
        <f>(1-Q2)*(1/P2)</f>
        <v>1.4920227848890605E-2</v>
      </c>
      <c r="T2" s="13">
        <f>SQRT(R2*S2)</f>
        <v>0.23999087574820657</v>
      </c>
      <c r="U2">
        <f>1.96*1.96*O2*(G2-P2)/(B2*B2*P2)</f>
        <v>11193.863030375729</v>
      </c>
    </row>
    <row r="3" spans="1:21" x14ac:dyDescent="0.3">
      <c r="A3" s="10" t="s">
        <v>55</v>
      </c>
      <c r="B3" s="10">
        <v>120.04093498581901</v>
      </c>
      <c r="C3" s="10">
        <v>103.95906279283901</v>
      </c>
      <c r="D3" s="10">
        <v>6.96618635073132</v>
      </c>
      <c r="E3">
        <v>0.1</v>
      </c>
      <c r="F3" s="10">
        <v>4.26866158740145</v>
      </c>
      <c r="G3" s="10">
        <v>46209.182257452099</v>
      </c>
      <c r="H3" s="10">
        <v>1279</v>
      </c>
      <c r="I3" s="10">
        <v>943</v>
      </c>
      <c r="J3" s="10">
        <v>11.493827160493799</v>
      </c>
      <c r="K3" s="10">
        <v>1</v>
      </c>
      <c r="L3" s="10">
        <v>0.2</v>
      </c>
      <c r="M3" s="10">
        <v>0.95</v>
      </c>
      <c r="N3" s="10">
        <v>0.31148422185825603</v>
      </c>
      <c r="O3">
        <f t="shared" ref="O3:O34" si="0">+C3^2*F3</f>
        <v>46133.503489581301</v>
      </c>
      <c r="P3">
        <v>96</v>
      </c>
      <c r="Q3">
        <f t="shared" ref="Q3:Q34" si="1">P3/G3</f>
        <v>2.0775091726389118E-3</v>
      </c>
      <c r="R3">
        <f t="shared" ref="R3:R34" si="2">1.96^2*O3/(B3^2)</f>
        <v>12.299001120258588</v>
      </c>
      <c r="S3">
        <f t="shared" ref="S3:S34" si="3">(1-Q3)*(1/P3)</f>
        <v>1.0395025946118344E-2</v>
      </c>
      <c r="T3" s="13">
        <f t="shared" ref="T3:T34" si="4">SQRT(R3*S3)</f>
        <v>0.35755899619003656</v>
      </c>
    </row>
    <row r="4" spans="1:21" x14ac:dyDescent="0.3">
      <c r="A4" s="10" t="s">
        <v>56</v>
      </c>
      <c r="B4" s="10">
        <v>160.266557405962</v>
      </c>
      <c r="C4" s="10">
        <v>116.383429002379</v>
      </c>
      <c r="D4" s="10">
        <v>6.9943175992214899</v>
      </c>
      <c r="E4">
        <v>8.5537885859424595E-2</v>
      </c>
      <c r="F4" s="10">
        <v>3.93009664356688</v>
      </c>
      <c r="G4" s="10">
        <v>62092.848643599602</v>
      </c>
      <c r="H4" s="10">
        <v>1596</v>
      </c>
      <c r="I4" s="10">
        <v>1086</v>
      </c>
      <c r="J4" s="10">
        <v>11.619565217391299</v>
      </c>
      <c r="K4" s="10">
        <v>1</v>
      </c>
      <c r="L4" s="10">
        <v>0.2</v>
      </c>
      <c r="M4" s="10">
        <v>0.95</v>
      </c>
      <c r="N4" s="10">
        <v>0.27591493470639999</v>
      </c>
      <c r="O4">
        <f t="shared" si="0"/>
        <v>53233.56205418639</v>
      </c>
      <c r="P4">
        <v>86</v>
      </c>
      <c r="Q4">
        <f t="shared" si="1"/>
        <v>1.3850226214233239E-3</v>
      </c>
      <c r="R4">
        <f t="shared" si="2"/>
        <v>7.9618108122736766</v>
      </c>
      <c r="S4">
        <f t="shared" si="3"/>
        <v>1.1611802062541589E-2</v>
      </c>
      <c r="T4" s="13">
        <f t="shared" si="4"/>
        <v>0.30405751299963862</v>
      </c>
    </row>
    <row r="5" spans="1:21" x14ac:dyDescent="0.3">
      <c r="A5" s="10" t="s">
        <v>57</v>
      </c>
      <c r="B5" s="10">
        <v>123.90297354854199</v>
      </c>
      <c r="C5" s="10">
        <v>85.835070646567601</v>
      </c>
      <c r="D5" s="10">
        <v>4.2066238609935098</v>
      </c>
      <c r="E5">
        <v>6.6543865182679199E-2</v>
      </c>
      <c r="F5" s="10">
        <v>2.3711015348362401</v>
      </c>
      <c r="G5" s="10">
        <v>45920.070738346301</v>
      </c>
      <c r="H5" s="10">
        <v>1288</v>
      </c>
      <c r="I5" s="10">
        <v>981</v>
      </c>
      <c r="J5" s="10">
        <v>11.638554216867499</v>
      </c>
      <c r="K5" s="10">
        <v>1</v>
      </c>
      <c r="L5" s="10">
        <v>0.2</v>
      </c>
      <c r="M5" s="10">
        <v>0.95</v>
      </c>
      <c r="N5" s="10">
        <v>0.128880438721866</v>
      </c>
      <c r="O5">
        <f t="shared" si="0"/>
        <v>17469.468399814734</v>
      </c>
      <c r="P5">
        <v>79</v>
      </c>
      <c r="Q5">
        <f t="shared" si="1"/>
        <v>1.720380625067935E-3</v>
      </c>
      <c r="R5">
        <f t="shared" si="2"/>
        <v>4.3714787734883389</v>
      </c>
      <c r="S5">
        <f t="shared" si="3"/>
        <v>1.2636450878163697E-2</v>
      </c>
      <c r="T5" s="13">
        <f t="shared" si="4"/>
        <v>0.23503186334223</v>
      </c>
    </row>
    <row r="6" spans="1:21" x14ac:dyDescent="0.3">
      <c r="A6" s="10" t="s">
        <v>58</v>
      </c>
      <c r="B6" s="10">
        <v>129.134752181794</v>
      </c>
      <c r="C6" s="10">
        <v>105.52900911504901</v>
      </c>
      <c r="D6" s="10">
        <v>4.83974423234889</v>
      </c>
      <c r="E6">
        <v>7.3457365543628E-2</v>
      </c>
      <c r="F6" s="10">
        <v>2.5986119216447001</v>
      </c>
      <c r="G6" s="10">
        <v>106776.75152778599</v>
      </c>
      <c r="H6" s="10">
        <v>2807</v>
      </c>
      <c r="I6" s="10">
        <v>1243</v>
      </c>
      <c r="J6" s="10">
        <v>11.411214953270999</v>
      </c>
      <c r="K6" s="10">
        <v>1</v>
      </c>
      <c r="L6" s="10">
        <v>0.2</v>
      </c>
      <c r="M6" s="10">
        <v>0.95</v>
      </c>
      <c r="N6" s="10">
        <v>0.153547105579877</v>
      </c>
      <c r="O6">
        <f t="shared" si="0"/>
        <v>28939.108431887355</v>
      </c>
      <c r="P6">
        <v>98</v>
      </c>
      <c r="Q6">
        <f t="shared" si="1"/>
        <v>9.1780278569813893E-4</v>
      </c>
      <c r="R6">
        <f t="shared" si="2"/>
        <v>6.6667016961986141</v>
      </c>
      <c r="S6">
        <f t="shared" si="3"/>
        <v>1.019471629810512E-2</v>
      </c>
      <c r="T6" s="13">
        <f t="shared" si="4"/>
        <v>0.26070123213525681</v>
      </c>
    </row>
    <row r="7" spans="1:21" x14ac:dyDescent="0.3">
      <c r="A7" s="10" t="s">
        <v>59</v>
      </c>
      <c r="B7" s="10">
        <v>108.353752936935</v>
      </c>
      <c r="C7" s="10">
        <v>91.656841509162803</v>
      </c>
      <c r="D7" s="10">
        <v>4.4678205846766597</v>
      </c>
      <c r="E7">
        <v>8.0817951465539495E-2</v>
      </c>
      <c r="F7" s="10">
        <v>3.08288013826636</v>
      </c>
      <c r="G7" s="10">
        <v>128916.155813615</v>
      </c>
      <c r="H7" s="10">
        <v>3196</v>
      </c>
      <c r="I7" s="10">
        <v>1315</v>
      </c>
      <c r="J7" s="10">
        <v>11.2631578947368</v>
      </c>
      <c r="K7" s="10">
        <v>1</v>
      </c>
      <c r="L7" s="10">
        <v>0.2</v>
      </c>
      <c r="M7" s="10">
        <v>0.95</v>
      </c>
      <c r="N7" s="10">
        <v>0.202947295523389</v>
      </c>
      <c r="O7">
        <f t="shared" si="0"/>
        <v>25899.203888109543</v>
      </c>
      <c r="P7">
        <v>105</v>
      </c>
      <c r="Q7">
        <f t="shared" si="1"/>
        <v>8.1448286552856413E-4</v>
      </c>
      <c r="R7">
        <f t="shared" si="2"/>
        <v>8.4744328162629277</v>
      </c>
      <c r="S7">
        <f t="shared" si="3"/>
        <v>9.5160525441378239E-3</v>
      </c>
      <c r="T7" s="13">
        <f t="shared" si="4"/>
        <v>0.28397737226991149</v>
      </c>
    </row>
    <row r="8" spans="1:21" x14ac:dyDescent="0.3">
      <c r="A8" s="10" t="s">
        <v>60</v>
      </c>
      <c r="B8" s="10">
        <v>160.65541154389999</v>
      </c>
      <c r="C8" s="10">
        <v>106.816451496106</v>
      </c>
      <c r="D8" s="10">
        <v>3.0761841385494302</v>
      </c>
      <c r="E8" s="5">
        <v>0.05</v>
      </c>
      <c r="F8" s="10">
        <v>1.89019129911535</v>
      </c>
      <c r="G8" s="10">
        <v>172741.67185381101</v>
      </c>
      <c r="H8" s="10">
        <v>2817</v>
      </c>
      <c r="I8" s="10">
        <v>2276</v>
      </c>
      <c r="J8" s="10">
        <v>11.730158730158699</v>
      </c>
      <c r="K8" s="10">
        <v>1</v>
      </c>
      <c r="L8" s="10">
        <v>0.2</v>
      </c>
      <c r="M8" s="10">
        <v>0.95</v>
      </c>
      <c r="N8" s="10">
        <v>8.2961615154241497E-2</v>
      </c>
      <c r="O8">
        <f t="shared" si="0"/>
        <v>21566.618322221639</v>
      </c>
      <c r="P8">
        <v>63</v>
      </c>
      <c r="Q8">
        <f t="shared" si="1"/>
        <v>3.647064389495782E-4</v>
      </c>
      <c r="R8">
        <f t="shared" si="2"/>
        <v>3.2099885048132251</v>
      </c>
      <c r="S8">
        <f t="shared" si="3"/>
        <v>1.5867226881921433E-2</v>
      </c>
      <c r="T8" s="13">
        <f t="shared" si="4"/>
        <v>0.22568477107290866</v>
      </c>
    </row>
    <row r="9" spans="1:21" x14ac:dyDescent="0.3">
      <c r="A9" s="10" t="s">
        <v>61</v>
      </c>
      <c r="B9" s="10">
        <v>135.85195659198601</v>
      </c>
      <c r="C9" s="10">
        <v>99.9173801369747</v>
      </c>
      <c r="D9" s="10">
        <v>3.0410684088828401</v>
      </c>
      <c r="E9" s="6">
        <v>0.06</v>
      </c>
      <c r="F9" s="10">
        <v>2.5051589562060599</v>
      </c>
      <c r="G9" s="10">
        <v>134446.02561945299</v>
      </c>
      <c r="H9" s="10">
        <v>2148</v>
      </c>
      <c r="I9" s="10">
        <v>2684</v>
      </c>
      <c r="J9" s="10">
        <v>11.275</v>
      </c>
      <c r="K9" s="10">
        <v>1</v>
      </c>
      <c r="L9" s="10">
        <v>0.2</v>
      </c>
      <c r="M9" s="10">
        <v>0.95</v>
      </c>
      <c r="N9" s="10">
        <v>0.14648748965509101</v>
      </c>
      <c r="O9">
        <f t="shared" si="0"/>
        <v>25010.211484416595</v>
      </c>
      <c r="P9">
        <v>76</v>
      </c>
      <c r="Q9">
        <f t="shared" si="1"/>
        <v>5.6528260801934458E-4</v>
      </c>
      <c r="R9">
        <f t="shared" si="2"/>
        <v>5.2059226551543567</v>
      </c>
      <c r="S9">
        <f t="shared" si="3"/>
        <v>1.3150456807789219E-2</v>
      </c>
      <c r="T9" s="13">
        <f t="shared" si="4"/>
        <v>0.26164911813590874</v>
      </c>
    </row>
    <row r="10" spans="1:21" x14ac:dyDescent="0.3">
      <c r="A10" s="10" t="s">
        <v>62</v>
      </c>
      <c r="B10" s="10">
        <v>170.02823839044501</v>
      </c>
      <c r="C10" s="10">
        <v>109.31893292156499</v>
      </c>
      <c r="D10" s="10">
        <v>2.3010415074415</v>
      </c>
      <c r="E10" s="7">
        <v>2.5499999999999998E-2</v>
      </c>
      <c r="F10" s="10">
        <v>1.77911781835199</v>
      </c>
      <c r="G10" s="10">
        <v>981875.83831024403</v>
      </c>
      <c r="H10" s="10">
        <v>10064</v>
      </c>
      <c r="I10" s="10">
        <v>4052</v>
      </c>
      <c r="J10" s="10">
        <v>11.7266666666667</v>
      </c>
      <c r="K10" s="10">
        <v>1</v>
      </c>
      <c r="L10" s="10">
        <v>0.2</v>
      </c>
      <c r="M10" s="10">
        <v>0.95</v>
      </c>
      <c r="N10" s="10">
        <v>7.2633730735113602E-2</v>
      </c>
      <c r="O10">
        <f t="shared" si="0"/>
        <v>21261.577163625258</v>
      </c>
      <c r="P10">
        <v>128</v>
      </c>
      <c r="Q10">
        <f t="shared" si="1"/>
        <v>1.3036271492359073E-4</v>
      </c>
      <c r="R10">
        <f t="shared" si="2"/>
        <v>2.8253061130046788</v>
      </c>
      <c r="S10">
        <f t="shared" si="3"/>
        <v>7.8114815412896593E-3</v>
      </c>
      <c r="T10" s="13">
        <f t="shared" si="4"/>
        <v>0.14855916851621406</v>
      </c>
    </row>
    <row r="11" spans="1:21" x14ac:dyDescent="0.3">
      <c r="A11" s="10" t="s">
        <v>63</v>
      </c>
      <c r="B11" s="10">
        <v>130.41171985672199</v>
      </c>
      <c r="C11" s="10">
        <v>96.801966044481603</v>
      </c>
      <c r="D11" s="10">
        <v>3.7149427417849101</v>
      </c>
      <c r="E11">
        <v>5.58330783605804E-2</v>
      </c>
      <c r="F11" s="10">
        <v>1.6700901254540099</v>
      </c>
      <c r="G11" s="10">
        <v>107930.340509072</v>
      </c>
      <c r="H11" s="10">
        <v>3076</v>
      </c>
      <c r="I11" s="10">
        <v>1140</v>
      </c>
      <c r="J11" s="10">
        <v>11.5670103092784</v>
      </c>
      <c r="K11" s="10">
        <v>1</v>
      </c>
      <c r="L11" s="10">
        <v>0.2</v>
      </c>
      <c r="M11" s="10">
        <v>0.95</v>
      </c>
      <c r="N11" s="10">
        <v>6.3413406994184698E-2</v>
      </c>
      <c r="O11">
        <f t="shared" si="0"/>
        <v>15649.78098366718</v>
      </c>
      <c r="P11">
        <v>91</v>
      </c>
      <c r="Q11">
        <f t="shared" si="1"/>
        <v>8.431364116038443E-4</v>
      </c>
      <c r="R11">
        <f t="shared" si="2"/>
        <v>3.5349816358685739</v>
      </c>
      <c r="S11">
        <f t="shared" si="3"/>
        <v>1.097974575371864E-2</v>
      </c>
      <c r="T11" s="13">
        <f t="shared" si="4"/>
        <v>0.19701065860988676</v>
      </c>
    </row>
    <row r="12" spans="1:21" x14ac:dyDescent="0.3">
      <c r="A12" s="10" t="s">
        <v>64</v>
      </c>
      <c r="B12" s="10">
        <v>151.65646736318001</v>
      </c>
      <c r="C12" s="10">
        <v>115.069938355614</v>
      </c>
      <c r="D12" s="10">
        <v>4.1053990759038603</v>
      </c>
      <c r="E12" s="8">
        <v>7.0000000000000007E-2</v>
      </c>
      <c r="F12" s="10">
        <v>3.1402093857700502</v>
      </c>
      <c r="G12" s="10">
        <v>124817.68325971899</v>
      </c>
      <c r="H12" s="10">
        <v>1879</v>
      </c>
      <c r="I12" s="10">
        <v>2459</v>
      </c>
      <c r="J12" s="10">
        <v>11.4769230769231</v>
      </c>
      <c r="K12" s="10">
        <v>1</v>
      </c>
      <c r="L12" s="10">
        <v>0.2</v>
      </c>
      <c r="M12" s="10">
        <v>0.95</v>
      </c>
      <c r="N12" s="10">
        <v>0.20427842889141401</v>
      </c>
      <c r="O12">
        <f t="shared" si="0"/>
        <v>41579.797335312767</v>
      </c>
      <c r="P12">
        <v>72</v>
      </c>
      <c r="Q12">
        <f t="shared" si="1"/>
        <v>5.7684134266603349E-4</v>
      </c>
      <c r="R12">
        <f t="shared" si="2"/>
        <v>6.9450062356031186</v>
      </c>
      <c r="S12">
        <f t="shared" si="3"/>
        <v>1.3880877203574083E-2</v>
      </c>
      <c r="T12" s="13">
        <f t="shared" si="4"/>
        <v>0.31048796874349766</v>
      </c>
    </row>
    <row r="13" spans="1:21" x14ac:dyDescent="0.3">
      <c r="A13" s="10" t="s">
        <v>65</v>
      </c>
      <c r="B13" s="10">
        <v>155.42584389871499</v>
      </c>
      <c r="C13" s="10">
        <v>103.116985429827</v>
      </c>
      <c r="D13" s="10">
        <v>3.3960105724999901</v>
      </c>
      <c r="E13">
        <v>4.2825443665839298E-2</v>
      </c>
      <c r="F13" s="10">
        <v>1.5333082832926901</v>
      </c>
      <c r="G13" s="10">
        <v>207709.327460428</v>
      </c>
      <c r="H13" s="10">
        <v>5459</v>
      </c>
      <c r="I13" s="10">
        <v>1422</v>
      </c>
      <c r="J13" s="10">
        <v>11.7</v>
      </c>
      <c r="K13" s="10">
        <v>1</v>
      </c>
      <c r="L13" s="10">
        <v>0.2</v>
      </c>
      <c r="M13" s="10">
        <v>0.95</v>
      </c>
      <c r="N13" s="10">
        <v>4.9841895634830498E-2</v>
      </c>
      <c r="O13">
        <f t="shared" si="0"/>
        <v>16303.839755768999</v>
      </c>
      <c r="P13">
        <v>113</v>
      </c>
      <c r="Q13">
        <f t="shared" si="1"/>
        <v>5.4402949247201393E-4</v>
      </c>
      <c r="R13">
        <f t="shared" si="2"/>
        <v>2.5927197307724432</v>
      </c>
      <c r="S13">
        <f t="shared" si="3"/>
        <v>8.8447431018365309E-3</v>
      </c>
      <c r="T13" s="13">
        <f t="shared" si="4"/>
        <v>0.1514329553094208</v>
      </c>
    </row>
    <row r="14" spans="1:21" x14ac:dyDescent="0.3">
      <c r="A14" s="10" t="s">
        <v>66</v>
      </c>
      <c r="B14" s="10">
        <v>154.108059740312</v>
      </c>
      <c r="C14" s="10">
        <v>98.963121814560097</v>
      </c>
      <c r="D14" s="10">
        <v>2.6151029941487001</v>
      </c>
      <c r="E14" s="5">
        <v>0.04</v>
      </c>
      <c r="F14" s="10">
        <v>2.3747491802234499</v>
      </c>
      <c r="G14" s="10">
        <v>353094.58488509501</v>
      </c>
      <c r="H14" s="10">
        <v>7564</v>
      </c>
      <c r="I14" s="10">
        <v>3409</v>
      </c>
      <c r="J14" s="10">
        <v>11.6466666666667</v>
      </c>
      <c r="K14" s="10">
        <v>1</v>
      </c>
      <c r="L14" s="10">
        <v>0.2</v>
      </c>
      <c r="M14" s="10">
        <v>0.95</v>
      </c>
      <c r="N14" s="10">
        <v>0.129124844729817</v>
      </c>
      <c r="O14">
        <f t="shared" si="0"/>
        <v>23257.579809783227</v>
      </c>
      <c r="P14">
        <v>152</v>
      </c>
      <c r="Q14">
        <f t="shared" si="1"/>
        <v>4.3047955563936004E-4</v>
      </c>
      <c r="R14">
        <f t="shared" si="2"/>
        <v>3.7620620767872923</v>
      </c>
      <c r="S14">
        <f t="shared" si="3"/>
        <v>6.5761152660813197E-3</v>
      </c>
      <c r="T14" s="13">
        <f t="shared" si="4"/>
        <v>0.15728875946839466</v>
      </c>
    </row>
    <row r="15" spans="1:21" x14ac:dyDescent="0.3">
      <c r="A15" s="10" t="s">
        <v>67</v>
      </c>
      <c r="B15" s="10">
        <v>139.42668736301201</v>
      </c>
      <c r="C15" s="10">
        <v>115.74791404207301</v>
      </c>
      <c r="D15" s="10">
        <v>11.4544511574993</v>
      </c>
      <c r="E15">
        <v>0.13700000000000001</v>
      </c>
      <c r="F15" s="10">
        <v>8.0660547866364904</v>
      </c>
      <c r="G15" s="10">
        <v>34095.704352926397</v>
      </c>
      <c r="H15" s="10">
        <v>975</v>
      </c>
      <c r="I15" s="10">
        <v>844</v>
      </c>
      <c r="J15" s="10">
        <v>10.8243243243243</v>
      </c>
      <c r="K15" s="10">
        <v>1</v>
      </c>
      <c r="L15" s="10">
        <v>0.2</v>
      </c>
      <c r="M15" s="10">
        <v>0.95</v>
      </c>
      <c r="N15" s="10">
        <v>0.71924078983645201</v>
      </c>
      <c r="O15">
        <f t="shared" si="0"/>
        <v>108065.61110298867</v>
      </c>
      <c r="P15">
        <v>92</v>
      </c>
      <c r="Q15">
        <f t="shared" si="1"/>
        <v>2.6982871228499418E-3</v>
      </c>
      <c r="R15">
        <f t="shared" si="2"/>
        <v>21.355406283777935</v>
      </c>
      <c r="S15">
        <f t="shared" si="3"/>
        <v>1.0840236009534239E-2</v>
      </c>
      <c r="T15" s="13">
        <f t="shared" si="4"/>
        <v>0.48114202081676816</v>
      </c>
    </row>
    <row r="16" spans="1:21" x14ac:dyDescent="0.3">
      <c r="A16" s="10" t="s">
        <v>68</v>
      </c>
      <c r="B16" s="10">
        <v>111.380377265745</v>
      </c>
      <c r="C16" s="10">
        <v>93.450303710277396</v>
      </c>
      <c r="D16" s="10">
        <v>4.3445805004987497</v>
      </c>
      <c r="E16">
        <v>7.6453123880704202E-2</v>
      </c>
      <c r="F16" s="10">
        <v>1.79565460355474</v>
      </c>
      <c r="G16" s="10">
        <v>21352.699892038701</v>
      </c>
      <c r="H16" s="10">
        <v>701</v>
      </c>
      <c r="I16" s="10">
        <v>815</v>
      </c>
      <c r="J16" s="10">
        <v>11.253521126760599</v>
      </c>
      <c r="K16" s="10">
        <v>1</v>
      </c>
      <c r="L16" s="10">
        <v>0.2</v>
      </c>
      <c r="M16" s="10">
        <v>0.95</v>
      </c>
      <c r="N16" s="10">
        <v>7.7598182489542394E-2</v>
      </c>
      <c r="O16">
        <f t="shared" si="0"/>
        <v>15681.378504237153</v>
      </c>
      <c r="P16">
        <v>67</v>
      </c>
      <c r="Q16">
        <f t="shared" si="1"/>
        <v>3.1377765031475376E-3</v>
      </c>
      <c r="R16">
        <f t="shared" si="2"/>
        <v>4.8560037239602973</v>
      </c>
      <c r="S16">
        <f t="shared" si="3"/>
        <v>1.4878540649206753E-2</v>
      </c>
      <c r="T16" s="13">
        <f t="shared" si="4"/>
        <v>0.26879406392188548</v>
      </c>
    </row>
    <row r="17" spans="1:20" x14ac:dyDescent="0.3">
      <c r="A17" s="10" t="s">
        <v>69</v>
      </c>
      <c r="B17" s="10">
        <v>132.99765619994801</v>
      </c>
      <c r="C17" s="10">
        <v>110.29973524351</v>
      </c>
      <c r="D17" s="10">
        <v>7.71190618558352</v>
      </c>
      <c r="E17">
        <v>0.1</v>
      </c>
      <c r="F17" s="10">
        <v>4.0844251181634403</v>
      </c>
      <c r="G17" s="10">
        <v>21444.892626373199</v>
      </c>
      <c r="H17" s="10">
        <v>617</v>
      </c>
      <c r="I17" s="10">
        <v>819</v>
      </c>
      <c r="J17" s="10">
        <v>11.309859154929599</v>
      </c>
      <c r="K17" s="10">
        <v>1</v>
      </c>
      <c r="L17" s="10">
        <v>0.2</v>
      </c>
      <c r="M17" s="10">
        <v>0.95</v>
      </c>
      <c r="N17" s="10">
        <v>0.29917238167978699</v>
      </c>
      <c r="O17">
        <f t="shared" si="0"/>
        <v>49691.245034123771</v>
      </c>
      <c r="P17">
        <v>84</v>
      </c>
      <c r="Q17">
        <f t="shared" si="1"/>
        <v>3.9170165812206373E-3</v>
      </c>
      <c r="R17">
        <f t="shared" si="2"/>
        <v>10.792052415493592</v>
      </c>
      <c r="S17">
        <f t="shared" si="3"/>
        <v>1.1858130754985468E-2</v>
      </c>
      <c r="T17" s="13">
        <f t="shared" si="4"/>
        <v>0.3577339355688523</v>
      </c>
    </row>
    <row r="18" spans="1:20" x14ac:dyDescent="0.3">
      <c r="A18" s="10" t="s">
        <v>70</v>
      </c>
      <c r="B18" s="10">
        <v>143.08115128174299</v>
      </c>
      <c r="C18" s="10">
        <v>102.494141163099</v>
      </c>
      <c r="D18" s="10">
        <v>2.36884242915851</v>
      </c>
      <c r="E18">
        <v>3.3000000000000002E-2</v>
      </c>
      <c r="F18" s="10">
        <v>1.77600418038102</v>
      </c>
      <c r="G18" s="10">
        <v>750500.43157178897</v>
      </c>
      <c r="H18" s="10">
        <v>7290</v>
      </c>
      <c r="I18" s="10">
        <v>3355</v>
      </c>
      <c r="J18" s="10">
        <v>11.415254237288099</v>
      </c>
      <c r="K18" s="10">
        <v>1</v>
      </c>
      <c r="L18" s="10">
        <v>0.2</v>
      </c>
      <c r="M18" s="10">
        <v>0.95</v>
      </c>
      <c r="N18" s="10">
        <v>7.4506503893377304E-2</v>
      </c>
      <c r="O18">
        <f t="shared" si="0"/>
        <v>18657.010890731348</v>
      </c>
      <c r="P18">
        <v>91</v>
      </c>
      <c r="Q18">
        <f t="shared" si="1"/>
        <v>1.2125242860875745E-4</v>
      </c>
      <c r="R18">
        <f t="shared" si="2"/>
        <v>3.5009777913439639</v>
      </c>
      <c r="S18">
        <f t="shared" si="3"/>
        <v>1.0987678544740564E-2</v>
      </c>
      <c r="T18" s="13">
        <f t="shared" si="4"/>
        <v>0.19613163580504619</v>
      </c>
    </row>
    <row r="19" spans="1:20" x14ac:dyDescent="0.3">
      <c r="A19" s="10" t="s">
        <v>71</v>
      </c>
      <c r="B19" s="10">
        <v>135.703734548933</v>
      </c>
      <c r="C19" s="10">
        <v>101.20678020470901</v>
      </c>
      <c r="D19" s="10">
        <v>3.51805884877471</v>
      </c>
      <c r="E19" s="6">
        <v>6.5000000000000002E-2</v>
      </c>
      <c r="F19" s="10">
        <v>3.1368085565886901</v>
      </c>
      <c r="G19" s="10">
        <v>145292.70810115099</v>
      </c>
      <c r="H19" s="10">
        <v>2448</v>
      </c>
      <c r="I19" s="10">
        <v>2571</v>
      </c>
      <c r="J19" s="10">
        <v>11.6805555555556</v>
      </c>
      <c r="K19" s="10">
        <v>1</v>
      </c>
      <c r="L19" s="10">
        <v>0.2</v>
      </c>
      <c r="M19" s="10">
        <v>0.95</v>
      </c>
      <c r="N19" s="10">
        <v>0.20006530048684701</v>
      </c>
      <c r="O19">
        <f t="shared" si="0"/>
        <v>32129.741452511731</v>
      </c>
      <c r="P19">
        <v>81</v>
      </c>
      <c r="Q19">
        <f t="shared" si="1"/>
        <v>5.5749528698720925E-4</v>
      </c>
      <c r="R19">
        <f t="shared" si="2"/>
        <v>6.7024838224630221</v>
      </c>
      <c r="S19">
        <f t="shared" si="3"/>
        <v>1.2338796354481638E-2</v>
      </c>
      <c r="T19" s="13">
        <f t="shared" si="4"/>
        <v>0.28757709045502716</v>
      </c>
    </row>
    <row r="20" spans="1:20" x14ac:dyDescent="0.3">
      <c r="A20" s="10" t="s">
        <v>72</v>
      </c>
      <c r="B20" s="10">
        <v>163.910597073627</v>
      </c>
      <c r="C20" s="10">
        <v>120.940265606395</v>
      </c>
      <c r="D20" s="10">
        <v>9.8334631949295801</v>
      </c>
      <c r="E20">
        <v>0.1</v>
      </c>
      <c r="F20" s="10">
        <v>5.6062541567183501</v>
      </c>
      <c r="G20" s="10">
        <v>22022.974233619701</v>
      </c>
      <c r="H20" s="10">
        <v>669</v>
      </c>
      <c r="I20" s="10">
        <v>830</v>
      </c>
      <c r="J20" s="10">
        <v>11.492957746478901</v>
      </c>
      <c r="K20" s="10">
        <v>1</v>
      </c>
      <c r="L20" s="10">
        <v>0.2</v>
      </c>
      <c r="M20" s="10">
        <v>0.95</v>
      </c>
      <c r="N20" s="10">
        <v>0.43898529547248699</v>
      </c>
      <c r="O20">
        <f t="shared" si="0"/>
        <v>82000.144654164804</v>
      </c>
      <c r="P20">
        <v>88</v>
      </c>
      <c r="Q20">
        <f t="shared" si="1"/>
        <v>3.9958272241749021E-3</v>
      </c>
      <c r="R20">
        <f t="shared" si="2"/>
        <v>11.724995822377187</v>
      </c>
      <c r="S20">
        <f t="shared" si="3"/>
        <v>1.1318229236088922E-2</v>
      </c>
      <c r="T20" s="13">
        <f t="shared" si="4"/>
        <v>0.36428860881154373</v>
      </c>
    </row>
    <row r="21" spans="1:20" x14ac:dyDescent="0.3">
      <c r="A21" s="10" t="s">
        <v>73</v>
      </c>
      <c r="B21" s="10">
        <v>234.23251565755001</v>
      </c>
      <c r="C21" s="10">
        <v>187.864475405848</v>
      </c>
      <c r="D21" s="10">
        <v>9.6321276351184206</v>
      </c>
      <c r="E21">
        <v>8.0599271675984394E-2</v>
      </c>
      <c r="F21" s="10">
        <v>1.66400916723763</v>
      </c>
      <c r="G21" s="10">
        <v>8693.4861756689297</v>
      </c>
      <c r="H21" s="10">
        <v>348</v>
      </c>
      <c r="I21" s="10">
        <v>605</v>
      </c>
      <c r="J21" s="10">
        <v>11.3269230769231</v>
      </c>
      <c r="K21" s="10">
        <v>1</v>
      </c>
      <c r="L21" s="10">
        <v>0.2</v>
      </c>
      <c r="M21" s="10">
        <v>0.95</v>
      </c>
      <c r="N21" s="10">
        <v>6.4298839285580403E-2</v>
      </c>
      <c r="O21">
        <f t="shared" si="0"/>
        <v>58727.977242750043</v>
      </c>
      <c r="P21">
        <v>104</v>
      </c>
      <c r="Q21">
        <f t="shared" si="1"/>
        <v>1.1962979856236742E-2</v>
      </c>
      <c r="R21">
        <f t="shared" si="2"/>
        <v>4.1120919753339678</v>
      </c>
      <c r="S21">
        <f t="shared" si="3"/>
        <v>9.5003559629208006E-3</v>
      </c>
      <c r="T21" s="13">
        <f t="shared" si="4"/>
        <v>0.19765206175990888</v>
      </c>
    </row>
    <row r="22" spans="1:20" x14ac:dyDescent="0.3">
      <c r="A22" s="10" t="s">
        <v>74</v>
      </c>
      <c r="B22" s="10">
        <v>144.201052661847</v>
      </c>
      <c r="C22" s="10">
        <v>118.71137461712</v>
      </c>
      <c r="D22" s="10">
        <v>7.0797774704377199</v>
      </c>
      <c r="E22">
        <v>9.6229282560080301E-2</v>
      </c>
      <c r="F22" s="10">
        <v>3.2318436859744701</v>
      </c>
      <c r="G22" s="10">
        <v>46730.850491714496</v>
      </c>
      <c r="H22" s="10">
        <v>1250</v>
      </c>
      <c r="I22" s="10">
        <v>903</v>
      </c>
      <c r="J22" s="10">
        <v>11.4230769230769</v>
      </c>
      <c r="K22" s="10">
        <v>1</v>
      </c>
      <c r="L22" s="10">
        <v>0.2</v>
      </c>
      <c r="M22" s="10">
        <v>0.95</v>
      </c>
      <c r="N22" s="10">
        <v>0.214125224484635</v>
      </c>
      <c r="O22">
        <f t="shared" si="0"/>
        <v>45544.403139704722</v>
      </c>
      <c r="P22">
        <v>72</v>
      </c>
      <c r="Q22">
        <f t="shared" si="1"/>
        <v>1.540738061524598E-3</v>
      </c>
      <c r="R22">
        <f t="shared" si="2"/>
        <v>8.4141508970841041</v>
      </c>
      <c r="S22">
        <f t="shared" si="3"/>
        <v>1.3867489749145492E-2</v>
      </c>
      <c r="T22" s="13">
        <f t="shared" si="4"/>
        <v>0.3415891557310875</v>
      </c>
    </row>
    <row r="23" spans="1:20" x14ac:dyDescent="0.3">
      <c r="A23" s="10" t="s">
        <v>75</v>
      </c>
      <c r="B23" s="10">
        <v>153.27810005952</v>
      </c>
      <c r="C23" s="10">
        <v>103.587140047159</v>
      </c>
      <c r="D23" s="10">
        <v>7.16680151205827</v>
      </c>
      <c r="E23">
        <v>9.1643430850066904E-2</v>
      </c>
      <c r="F23" s="10">
        <v>3.9478396269470899</v>
      </c>
      <c r="G23" s="10">
        <v>33832.315346471798</v>
      </c>
      <c r="H23" s="10">
        <v>982</v>
      </c>
      <c r="I23" s="10">
        <v>815</v>
      </c>
      <c r="J23" s="10">
        <v>11.1805555555556</v>
      </c>
      <c r="K23" s="10">
        <v>1</v>
      </c>
      <c r="L23" s="10">
        <v>0.2</v>
      </c>
      <c r="M23" s="10">
        <v>0.95</v>
      </c>
      <c r="N23" s="10">
        <v>0.28955587058688997</v>
      </c>
      <c r="O23">
        <f t="shared" si="0"/>
        <v>42361.486112013838</v>
      </c>
      <c r="P23">
        <v>68</v>
      </c>
      <c r="Q23">
        <f t="shared" si="1"/>
        <v>2.0099126915678676E-3</v>
      </c>
      <c r="R23">
        <f t="shared" si="2"/>
        <v>6.9266479207369285</v>
      </c>
      <c r="S23">
        <f t="shared" si="3"/>
        <v>1.4676324813359296E-2</v>
      </c>
      <c r="T23" s="13">
        <f t="shared" si="4"/>
        <v>0.31883810116188271</v>
      </c>
    </row>
    <row r="24" spans="1:20" x14ac:dyDescent="0.3">
      <c r="A24" s="10" t="s">
        <v>76</v>
      </c>
      <c r="B24" s="10">
        <v>136.799639017061</v>
      </c>
      <c r="C24" s="10">
        <v>94.951346739441803</v>
      </c>
      <c r="D24" s="10">
        <v>3.2344286054562601</v>
      </c>
      <c r="E24" s="5">
        <v>0.06</v>
      </c>
      <c r="F24" s="10">
        <v>1.98222468053262</v>
      </c>
      <c r="G24" s="10">
        <v>98611.130936400994</v>
      </c>
      <c r="H24" s="10">
        <v>755</v>
      </c>
      <c r="I24" s="10">
        <v>1689</v>
      </c>
      <c r="J24" s="10">
        <v>11.615384615384601</v>
      </c>
      <c r="K24" s="10">
        <v>1</v>
      </c>
      <c r="L24" s="10">
        <v>0.2</v>
      </c>
      <c r="M24" s="10">
        <v>0.95</v>
      </c>
      <c r="N24" s="10">
        <v>9.2528411934232405E-2</v>
      </c>
      <c r="O24">
        <f t="shared" si="0"/>
        <v>17871.258512175056</v>
      </c>
      <c r="P24">
        <v>27</v>
      </c>
      <c r="Q24">
        <f t="shared" si="1"/>
        <v>2.738027618546793E-4</v>
      </c>
      <c r="R24">
        <f t="shared" si="2"/>
        <v>3.6685747872440158</v>
      </c>
      <c r="S24">
        <f t="shared" si="3"/>
        <v>3.7026896194005385E-2</v>
      </c>
      <c r="T24" s="13">
        <f t="shared" si="4"/>
        <v>0.36855927315321962</v>
      </c>
    </row>
    <row r="25" spans="1:20" x14ac:dyDescent="0.3">
      <c r="A25" s="10" t="s">
        <v>77</v>
      </c>
      <c r="B25" s="10">
        <v>180.86295770757201</v>
      </c>
      <c r="C25" s="10">
        <v>112.041769366823</v>
      </c>
      <c r="D25" s="10">
        <v>5.5545139977358904</v>
      </c>
      <c r="E25">
        <v>6.0193903569600603E-2</v>
      </c>
      <c r="F25" s="10">
        <v>1.8525071097528001</v>
      </c>
      <c r="G25" s="10">
        <v>73662.809697295394</v>
      </c>
      <c r="H25" s="10">
        <v>2025</v>
      </c>
      <c r="I25" s="10">
        <v>759</v>
      </c>
      <c r="J25" s="10">
        <v>11.4769230769231</v>
      </c>
      <c r="K25" s="10">
        <v>1</v>
      </c>
      <c r="L25" s="10">
        <v>0.2</v>
      </c>
      <c r="M25" s="10">
        <v>0.95</v>
      </c>
      <c r="N25" s="10">
        <v>8.1369988449239594E-2</v>
      </c>
      <c r="O25">
        <f t="shared" si="0"/>
        <v>23255.18509974936</v>
      </c>
      <c r="P25">
        <v>61</v>
      </c>
      <c r="Q25">
        <f t="shared" si="1"/>
        <v>8.2809765539312136E-4</v>
      </c>
      <c r="R25">
        <f t="shared" si="2"/>
        <v>2.7310690833769433</v>
      </c>
      <c r="S25">
        <f t="shared" si="3"/>
        <v>1.6379867251550932E-2</v>
      </c>
      <c r="T25" s="13">
        <f t="shared" si="4"/>
        <v>0.21150543501416039</v>
      </c>
    </row>
    <row r="26" spans="1:20" x14ac:dyDescent="0.3">
      <c r="A26" s="10" t="s">
        <v>78</v>
      </c>
      <c r="B26" s="10">
        <v>146.674340217978</v>
      </c>
      <c r="C26" s="10">
        <v>104.79225975247201</v>
      </c>
      <c r="D26" s="10">
        <v>3.0477209413057702</v>
      </c>
      <c r="E26">
        <v>4.0728410405724197E-2</v>
      </c>
      <c r="F26" s="10">
        <v>1.6672302584488199</v>
      </c>
      <c r="G26" s="10">
        <v>483644.62174503802</v>
      </c>
      <c r="H26" s="10">
        <v>2437</v>
      </c>
      <c r="I26" s="10">
        <v>1982</v>
      </c>
      <c r="J26" s="10">
        <v>11.0280898876404</v>
      </c>
      <c r="K26" s="10">
        <v>1</v>
      </c>
      <c r="L26" s="10">
        <v>0.2</v>
      </c>
      <c r="M26" s="10">
        <v>0.95</v>
      </c>
      <c r="N26" s="10">
        <v>6.6536126612823598E-2</v>
      </c>
      <c r="O26">
        <f t="shared" si="0"/>
        <v>18308.551876823654</v>
      </c>
      <c r="P26">
        <v>162</v>
      </c>
      <c r="Q26">
        <f t="shared" si="1"/>
        <v>3.3495668661730974E-4</v>
      </c>
      <c r="R26">
        <f t="shared" si="2"/>
        <v>3.269323159892858</v>
      </c>
      <c r="S26">
        <f t="shared" si="3"/>
        <v>6.170771872304831E-3</v>
      </c>
      <c r="T26" s="13">
        <f t="shared" si="4"/>
        <v>0.14203607779906344</v>
      </c>
    </row>
    <row r="27" spans="1:20" x14ac:dyDescent="0.3">
      <c r="A27" s="10" t="s">
        <v>79</v>
      </c>
      <c r="B27" s="10">
        <v>175.25835547595599</v>
      </c>
      <c r="C27" s="10">
        <v>112.049283302025</v>
      </c>
      <c r="D27" s="10">
        <v>2.93110875840084</v>
      </c>
      <c r="E27">
        <v>3.2782053192476797E-2</v>
      </c>
      <c r="F27" s="10">
        <v>1.5385169962956999</v>
      </c>
      <c r="G27" s="10">
        <v>612674.65992726304</v>
      </c>
      <c r="H27" s="10">
        <v>1842</v>
      </c>
      <c r="I27" s="10">
        <v>2265</v>
      </c>
      <c r="J27" s="10">
        <v>11.2562814070352</v>
      </c>
      <c r="K27" s="10">
        <v>1</v>
      </c>
      <c r="L27" s="10">
        <v>0.2</v>
      </c>
      <c r="M27" s="10">
        <v>0.95</v>
      </c>
      <c r="N27" s="10">
        <v>5.2506066762784603E-2</v>
      </c>
      <c r="O27">
        <f t="shared" si="0"/>
        <v>19316.145334657802</v>
      </c>
      <c r="P27">
        <v>211</v>
      </c>
      <c r="Q27">
        <f t="shared" si="1"/>
        <v>3.4439158953472956E-4</v>
      </c>
      <c r="R27">
        <f t="shared" si="2"/>
        <v>2.4158787994333992</v>
      </c>
      <c r="S27">
        <f t="shared" si="3"/>
        <v>4.7377043052628694E-3</v>
      </c>
      <c r="T27" s="13">
        <f t="shared" si="4"/>
        <v>0.10698466894405435</v>
      </c>
    </row>
    <row r="28" spans="1:20" x14ac:dyDescent="0.3">
      <c r="A28" s="10" t="s">
        <v>80</v>
      </c>
      <c r="B28" s="10">
        <v>179.812572423528</v>
      </c>
      <c r="C28" s="10">
        <v>122.751434479807</v>
      </c>
      <c r="D28" s="10">
        <v>3.3819728443534598</v>
      </c>
      <c r="E28">
        <v>3.6864312019961001E-2</v>
      </c>
      <c r="F28" s="10">
        <v>1.2364650233234</v>
      </c>
      <c r="G28" s="10">
        <v>91966.041839229903</v>
      </c>
      <c r="H28" s="10">
        <v>1244</v>
      </c>
      <c r="I28" s="10">
        <v>1632</v>
      </c>
      <c r="J28" s="10">
        <v>11.188811188811201</v>
      </c>
      <c r="K28" s="10">
        <v>1</v>
      </c>
      <c r="L28" s="10">
        <v>0.2</v>
      </c>
      <c r="M28" s="10">
        <v>0.95</v>
      </c>
      <c r="N28" s="10">
        <v>2.32083035931679E-2</v>
      </c>
      <c r="O28">
        <f t="shared" si="0"/>
        <v>18630.949459982119</v>
      </c>
      <c r="P28">
        <v>128</v>
      </c>
      <c r="Q28">
        <f t="shared" si="1"/>
        <v>1.391818082415276E-3</v>
      </c>
      <c r="R28">
        <f t="shared" si="2"/>
        <v>2.2136401443508174</v>
      </c>
      <c r="S28">
        <f t="shared" si="3"/>
        <v>7.8016264212311306E-3</v>
      </c>
      <c r="T28" s="13">
        <f t="shared" si="4"/>
        <v>0.13141534703856028</v>
      </c>
    </row>
    <row r="29" spans="1:20" x14ac:dyDescent="0.3">
      <c r="A29" s="10" t="s">
        <v>81</v>
      </c>
      <c r="B29" s="10">
        <v>168.20845874073299</v>
      </c>
      <c r="C29" s="10">
        <v>113.271395147178</v>
      </c>
      <c r="D29" s="10">
        <v>3.1493485759659299</v>
      </c>
      <c r="E29">
        <v>3.6698988005466698E-2</v>
      </c>
      <c r="F29" s="10">
        <v>1.1948626628697101</v>
      </c>
      <c r="G29" s="10">
        <v>66030.429132432095</v>
      </c>
      <c r="H29" s="10">
        <v>16955</v>
      </c>
      <c r="I29" s="10">
        <v>1524</v>
      </c>
      <c r="J29" s="10">
        <v>11.526717557251899</v>
      </c>
      <c r="K29" s="10">
        <v>1</v>
      </c>
      <c r="L29" s="10">
        <v>0.2</v>
      </c>
      <c r="M29" s="10">
        <v>0.95</v>
      </c>
      <c r="N29" s="10">
        <v>1.8511246436499301E-2</v>
      </c>
      <c r="O29">
        <f t="shared" si="0"/>
        <v>15330.576613966008</v>
      </c>
      <c r="P29">
        <v>121</v>
      </c>
      <c r="Q29">
        <f t="shared" si="1"/>
        <v>1.8324884691771383E-3</v>
      </c>
      <c r="R29">
        <f t="shared" si="2"/>
        <v>2.0814930713648323</v>
      </c>
      <c r="S29">
        <f t="shared" si="3"/>
        <v>8.2493182771142381E-3</v>
      </c>
      <c r="T29" s="13">
        <f t="shared" si="4"/>
        <v>0.13103777637496969</v>
      </c>
    </row>
    <row r="30" spans="1:20" x14ac:dyDescent="0.3">
      <c r="A30" s="10" t="s">
        <v>82</v>
      </c>
      <c r="B30" s="10">
        <v>157.74690832412901</v>
      </c>
      <c r="C30" s="10">
        <v>111.989431556939</v>
      </c>
      <c r="D30" s="10">
        <v>3.90905316972546</v>
      </c>
      <c r="E30">
        <v>4.8571942028397097E-2</v>
      </c>
      <c r="F30" s="10">
        <v>2.1563328177385799</v>
      </c>
      <c r="G30" s="10">
        <v>50102.966401802703</v>
      </c>
      <c r="H30" s="10">
        <v>1315</v>
      </c>
      <c r="I30" s="10">
        <v>1722</v>
      </c>
      <c r="J30" s="10">
        <v>11.2434210526316</v>
      </c>
      <c r="K30" s="10">
        <v>1</v>
      </c>
      <c r="L30" s="10">
        <v>0.2</v>
      </c>
      <c r="M30" s="10">
        <v>0.95</v>
      </c>
      <c r="N30" s="10">
        <v>0.112885413163946</v>
      </c>
      <c r="O30">
        <f t="shared" si="0"/>
        <v>27043.934352502361</v>
      </c>
      <c r="P30">
        <v>136</v>
      </c>
      <c r="Q30">
        <f t="shared" si="1"/>
        <v>2.7144101390992035E-3</v>
      </c>
      <c r="R30">
        <f t="shared" si="2"/>
        <v>4.1750367554279393</v>
      </c>
      <c r="S30">
        <f t="shared" si="3"/>
        <v>7.332982278388976E-3</v>
      </c>
      <c r="T30" s="13">
        <f t="shared" si="4"/>
        <v>0.17497277085071178</v>
      </c>
    </row>
    <row r="31" spans="1:20" x14ac:dyDescent="0.3">
      <c r="A31" s="10" t="s">
        <v>83</v>
      </c>
      <c r="B31" s="10">
        <v>166.057867622548</v>
      </c>
      <c r="C31" s="10">
        <v>116.283455992653</v>
      </c>
      <c r="D31" s="10">
        <v>3.0794428683857098</v>
      </c>
      <c r="E31">
        <v>3.6347824043312202E-2</v>
      </c>
      <c r="F31" s="10">
        <v>1.28236785325285</v>
      </c>
      <c r="G31" s="10">
        <v>39964.906789742497</v>
      </c>
      <c r="H31" s="10">
        <v>1634</v>
      </c>
      <c r="I31" s="10">
        <v>1760</v>
      </c>
      <c r="J31" s="10">
        <v>11.6533333333333</v>
      </c>
      <c r="K31" s="10">
        <v>1</v>
      </c>
      <c r="L31" s="10">
        <v>0.2</v>
      </c>
      <c r="M31" s="10">
        <v>0.95</v>
      </c>
      <c r="N31" s="10">
        <v>2.65051176395045E-2</v>
      </c>
      <c r="O31">
        <f t="shared" si="0"/>
        <v>17339.97567401197</v>
      </c>
      <c r="P31">
        <v>139</v>
      </c>
      <c r="Q31">
        <f t="shared" si="1"/>
        <v>3.4780513997264249E-3</v>
      </c>
      <c r="R31">
        <f t="shared" si="2"/>
        <v>2.4156928453534472</v>
      </c>
      <c r="S31">
        <f t="shared" si="3"/>
        <v>7.1692226518005296E-3</v>
      </c>
      <c r="T31" s="13">
        <f t="shared" si="4"/>
        <v>0.1316003034445605</v>
      </c>
    </row>
    <row r="32" spans="1:20" x14ac:dyDescent="0.3">
      <c r="A32" s="10" t="s">
        <v>84</v>
      </c>
      <c r="B32" s="10">
        <v>144.37176109221599</v>
      </c>
      <c r="C32" s="10">
        <v>96.095086141697493</v>
      </c>
      <c r="D32" s="10">
        <v>3.2803442246430001</v>
      </c>
      <c r="E32">
        <v>4.4542716243244199E-2</v>
      </c>
      <c r="F32" s="10">
        <v>1.8168019412201299</v>
      </c>
      <c r="G32" s="10">
        <v>77014.982616586305</v>
      </c>
      <c r="H32" s="10">
        <v>13879</v>
      </c>
      <c r="I32" s="10">
        <v>1536</v>
      </c>
      <c r="J32" s="10">
        <v>11.575757575757599</v>
      </c>
      <c r="K32" s="10">
        <v>1</v>
      </c>
      <c r="L32" s="10">
        <v>0.2</v>
      </c>
      <c r="M32" s="10">
        <v>0.95</v>
      </c>
      <c r="N32" s="10">
        <v>7.7233421376115094E-2</v>
      </c>
      <c r="O32">
        <f t="shared" si="0"/>
        <v>16776.831632540452</v>
      </c>
      <c r="P32">
        <v>121</v>
      </c>
      <c r="Q32">
        <f t="shared" si="1"/>
        <v>1.5711228632276661E-3</v>
      </c>
      <c r="R32">
        <f t="shared" si="2"/>
        <v>3.0921288333551504</v>
      </c>
      <c r="S32">
        <f t="shared" si="3"/>
        <v>8.2514783234443993E-3</v>
      </c>
      <c r="T32" s="13">
        <f t="shared" si="4"/>
        <v>0.15973300861665207</v>
      </c>
    </row>
    <row r="33" spans="1:20" x14ac:dyDescent="0.3">
      <c r="A33" s="10" t="s">
        <v>85</v>
      </c>
      <c r="B33" s="10">
        <v>176.878262382689</v>
      </c>
      <c r="C33" s="10">
        <v>111.31768512354699</v>
      </c>
      <c r="D33" s="10">
        <v>2.6793393057011499</v>
      </c>
      <c r="E33">
        <v>2.9689940235913401E-2</v>
      </c>
      <c r="F33" s="10">
        <v>0.96694892563413104</v>
      </c>
      <c r="G33" s="10">
        <v>56981.032970062697</v>
      </c>
      <c r="H33" s="10">
        <v>1453</v>
      </c>
      <c r="I33" s="10">
        <v>1641</v>
      </c>
      <c r="J33" s="10">
        <v>11.6618705035971</v>
      </c>
      <c r="K33" s="10">
        <v>1</v>
      </c>
      <c r="L33" s="10">
        <v>0.2</v>
      </c>
      <c r="M33" s="10">
        <v>0.95</v>
      </c>
      <c r="N33" s="10">
        <v>-3.0999320761509901E-3</v>
      </c>
      <c r="O33">
        <f t="shared" si="0"/>
        <v>11982.070435071209</v>
      </c>
      <c r="P33">
        <v>132</v>
      </c>
      <c r="Q33">
        <f t="shared" si="1"/>
        <v>2.3165603205079059E-3</v>
      </c>
      <c r="R33">
        <f t="shared" si="2"/>
        <v>1.4712791639042522</v>
      </c>
      <c r="S33">
        <f t="shared" si="3"/>
        <v>7.5582078763597894E-3</v>
      </c>
      <c r="T33" s="13">
        <f t="shared" si="4"/>
        <v>0.10545251900711128</v>
      </c>
    </row>
    <row r="34" spans="1:20" x14ac:dyDescent="0.3">
      <c r="A34" s="10" t="s">
        <v>86</v>
      </c>
      <c r="B34" s="10">
        <v>188.903035903568</v>
      </c>
      <c r="C34" s="10">
        <v>118.819325707432</v>
      </c>
      <c r="D34" s="10">
        <v>3.4153709812904798</v>
      </c>
      <c r="E34">
        <v>3.5438493717874997E-2</v>
      </c>
      <c r="F34" s="10">
        <v>1.43373020703273</v>
      </c>
      <c r="G34" s="10">
        <v>46297.7667496957</v>
      </c>
      <c r="H34" s="10">
        <v>2378</v>
      </c>
      <c r="I34" s="10">
        <v>1688</v>
      </c>
      <c r="J34" s="10">
        <v>11.4520547945205</v>
      </c>
      <c r="K34" s="10">
        <v>1</v>
      </c>
      <c r="L34" s="10">
        <v>0.2</v>
      </c>
      <c r="M34" s="10">
        <v>0.95</v>
      </c>
      <c r="N34" s="10">
        <v>4.1497123346513003E-2</v>
      </c>
      <c r="O34">
        <f t="shared" si="0"/>
        <v>20241.449173900794</v>
      </c>
      <c r="P34">
        <v>134</v>
      </c>
      <c r="Q34">
        <f t="shared" si="1"/>
        <v>2.8943080715849159E-3</v>
      </c>
      <c r="R34">
        <f t="shared" si="2"/>
        <v>2.1790935228010047</v>
      </c>
      <c r="S34">
        <f t="shared" si="3"/>
        <v>7.4410872531971281E-3</v>
      </c>
      <c r="T34" s="13">
        <f t="shared" si="4"/>
        <v>0.1273374455375911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Mer final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yomai</dc:creator>
  <cp:lastModifiedBy>INEC Omar Llambo</cp:lastModifiedBy>
  <dcterms:created xsi:type="dcterms:W3CDTF">2023-08-24T00:52:23Z</dcterms:created>
  <dcterms:modified xsi:type="dcterms:W3CDTF">2023-08-30T21:04:09Z</dcterms:modified>
</cp:coreProperties>
</file>