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llambo\Desktop\GRUPO ENIGHUR\ENIGHUR\"/>
    </mc:Choice>
  </mc:AlternateContent>
  <bookViews>
    <workbookView xWindow="0" yWindow="0" windowWidth="19200" windowHeight="11196"/>
  </bookViews>
  <sheets>
    <sheet name="INSUMOS" sheetId="1" r:id="rId1"/>
    <sheet name="Hoja1" sheetId="3" r:id="rId2"/>
    <sheet name="Tipologías de DOMINIO " sheetId="2" r:id="rId3"/>
  </sheets>
  <definedNames>
    <definedName name="_xlnm._FilterDatabase" localSheetId="0" hidden="1">INSUMOS!$A$1:$AM$34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" i="1" l="1"/>
  <c r="AG2" i="1"/>
  <c r="X2" i="1"/>
  <c r="W2" i="1"/>
  <c r="V2" i="1"/>
  <c r="U2" i="1"/>
  <c r="AB2" i="1"/>
  <c r="P2" i="1"/>
  <c r="AG3" i="1" l="1"/>
  <c r="AH3" i="1"/>
  <c r="AI3" i="1" s="1"/>
  <c r="AG4" i="1"/>
  <c r="AH4" i="1"/>
  <c r="AI4" i="1" s="1"/>
  <c r="AG5" i="1"/>
  <c r="AH5" i="1"/>
  <c r="AJ5" i="1" s="1"/>
  <c r="AG6" i="1"/>
  <c r="AH6" i="1"/>
  <c r="AI6" i="1" s="1"/>
  <c r="AG7" i="1"/>
  <c r="AH7" i="1"/>
  <c r="AI7" i="1" s="1"/>
  <c r="AG8" i="1"/>
  <c r="AH8" i="1"/>
  <c r="AJ8" i="1" s="1"/>
  <c r="AG9" i="1"/>
  <c r="AH9" i="1"/>
  <c r="AI9" i="1" s="1"/>
  <c r="AG10" i="1"/>
  <c r="AH10" i="1"/>
  <c r="AJ10" i="1" s="1"/>
  <c r="AG11" i="1"/>
  <c r="AH11" i="1"/>
  <c r="AI11" i="1" s="1"/>
  <c r="AG12" i="1"/>
  <c r="AH12" i="1"/>
  <c r="AI12" i="1" s="1"/>
  <c r="AG13" i="1"/>
  <c r="AH13" i="1"/>
  <c r="AI13" i="1" s="1"/>
  <c r="AG14" i="1"/>
  <c r="AH14" i="1"/>
  <c r="AI14" i="1" s="1"/>
  <c r="AG15" i="1"/>
  <c r="AH15" i="1"/>
  <c r="AI15" i="1" s="1"/>
  <c r="AG16" i="1"/>
  <c r="AH16" i="1"/>
  <c r="AI16" i="1" s="1"/>
  <c r="AG17" i="1"/>
  <c r="AH17" i="1"/>
  <c r="AI17" i="1" s="1"/>
  <c r="AG18" i="1"/>
  <c r="AH18" i="1"/>
  <c r="AJ18" i="1" s="1"/>
  <c r="AG19" i="1"/>
  <c r="AH19" i="1"/>
  <c r="AI19" i="1" s="1"/>
  <c r="AG20" i="1"/>
  <c r="AH20" i="1"/>
  <c r="AI20" i="1" s="1"/>
  <c r="AG21" i="1"/>
  <c r="AH21" i="1"/>
  <c r="AJ21" i="1" s="1"/>
  <c r="AG22" i="1"/>
  <c r="AH22" i="1"/>
  <c r="AI22" i="1" s="1"/>
  <c r="AG23" i="1"/>
  <c r="AH23" i="1"/>
  <c r="AI23" i="1" s="1"/>
  <c r="AG24" i="1"/>
  <c r="AH24" i="1"/>
  <c r="AI24" i="1" s="1"/>
  <c r="AG25" i="1"/>
  <c r="AH25" i="1"/>
  <c r="AI25" i="1" s="1"/>
  <c r="AG26" i="1"/>
  <c r="AH26" i="1"/>
  <c r="AJ26" i="1" s="1"/>
  <c r="AG27" i="1"/>
  <c r="AH27" i="1"/>
  <c r="AI27" i="1" s="1"/>
  <c r="AG28" i="1"/>
  <c r="AH28" i="1"/>
  <c r="AJ28" i="1" s="1"/>
  <c r="AG29" i="1"/>
  <c r="AH29" i="1"/>
  <c r="AI29" i="1" s="1"/>
  <c r="AG30" i="1"/>
  <c r="AH30" i="1"/>
  <c r="AI30" i="1" s="1"/>
  <c r="AG31" i="1"/>
  <c r="AH31" i="1"/>
  <c r="AI31" i="1" s="1"/>
  <c r="AG32" i="1"/>
  <c r="AH32" i="1"/>
  <c r="AI32" i="1" s="1"/>
  <c r="AG33" i="1"/>
  <c r="AH33" i="1"/>
  <c r="AI33" i="1" s="1"/>
  <c r="AG34" i="1"/>
  <c r="AH34" i="1"/>
  <c r="AJ34" i="1" s="1"/>
  <c r="AI2" i="1"/>
  <c r="AC7" i="1"/>
  <c r="AB7" i="1"/>
  <c r="AE7" i="1" s="1"/>
  <c r="AB8" i="1"/>
  <c r="AE8" i="1" s="1"/>
  <c r="AB9" i="1"/>
  <c r="AD9" i="1" s="1"/>
  <c r="AB10" i="1"/>
  <c r="AD10" i="1" s="1"/>
  <c r="AB11" i="1"/>
  <c r="AE11" i="1" s="1"/>
  <c r="AB12" i="1"/>
  <c r="AD12" i="1" s="1"/>
  <c r="AB13" i="1"/>
  <c r="AD13" i="1" s="1"/>
  <c r="AB14" i="1"/>
  <c r="AC14" i="1" s="1"/>
  <c r="AB15" i="1"/>
  <c r="AD15" i="1" s="1"/>
  <c r="AB16" i="1"/>
  <c r="AE16" i="1" s="1"/>
  <c r="AB17" i="1"/>
  <c r="AD17" i="1" s="1"/>
  <c r="AB18" i="1"/>
  <c r="AD18" i="1" s="1"/>
  <c r="AB19" i="1"/>
  <c r="AE19" i="1" s="1"/>
  <c r="AB20" i="1"/>
  <c r="AD20" i="1" s="1"/>
  <c r="AB21" i="1"/>
  <c r="AD21" i="1" s="1"/>
  <c r="AB22" i="1"/>
  <c r="AE22" i="1" s="1"/>
  <c r="AB23" i="1"/>
  <c r="AD23" i="1" s="1"/>
  <c r="AB24" i="1"/>
  <c r="AE24" i="1" s="1"/>
  <c r="AB25" i="1"/>
  <c r="AE25" i="1" s="1"/>
  <c r="AB26" i="1"/>
  <c r="AD26" i="1" s="1"/>
  <c r="AB27" i="1"/>
  <c r="AE27" i="1" s="1"/>
  <c r="AB28" i="1"/>
  <c r="AD28" i="1" s="1"/>
  <c r="AB29" i="1"/>
  <c r="AD29" i="1" s="1"/>
  <c r="AB30" i="1"/>
  <c r="AC30" i="1" s="1"/>
  <c r="AB31" i="1"/>
  <c r="AD31" i="1" s="1"/>
  <c r="AB32" i="1"/>
  <c r="AE32" i="1" s="1"/>
  <c r="AB33" i="1"/>
  <c r="AE33" i="1" s="1"/>
  <c r="AB34" i="1"/>
  <c r="AE34" i="1" s="1"/>
  <c r="AD30" i="1" l="1"/>
  <c r="AE14" i="1"/>
  <c r="AE13" i="1"/>
  <c r="AJ29" i="1"/>
  <c r="AK29" i="1" s="1"/>
  <c r="AE28" i="1"/>
  <c r="AE12" i="1"/>
  <c r="AJ32" i="1"/>
  <c r="AI21" i="1"/>
  <c r="AK21" i="1" s="1"/>
  <c r="AC28" i="1"/>
  <c r="AF28" i="1" s="1"/>
  <c r="AF30" i="1"/>
  <c r="AD14" i="1"/>
  <c r="AF14" i="1" s="1"/>
  <c r="AE31" i="1"/>
  <c r="AC23" i="1"/>
  <c r="AF23" i="1" s="1"/>
  <c r="AE30" i="1"/>
  <c r="AC22" i="1"/>
  <c r="AE29" i="1"/>
  <c r="AI8" i="1"/>
  <c r="AJ4" i="1"/>
  <c r="AK4" i="1" s="1"/>
  <c r="AC12" i="1"/>
  <c r="AF12" i="1" s="1"/>
  <c r="AE15" i="1"/>
  <c r="AI5" i="1"/>
  <c r="AC21" i="1"/>
  <c r="AF21" i="1" s="1"/>
  <c r="AD27" i="1"/>
  <c r="AK32" i="1"/>
  <c r="AC20" i="1"/>
  <c r="AF20" i="1" s="1"/>
  <c r="AD22" i="1"/>
  <c r="AE23" i="1"/>
  <c r="AC31" i="1"/>
  <c r="AF31" i="1" s="1"/>
  <c r="AC15" i="1"/>
  <c r="AF15" i="1" s="1"/>
  <c r="AD19" i="1"/>
  <c r="AE21" i="1"/>
  <c r="AC29" i="1"/>
  <c r="AF29" i="1" s="1"/>
  <c r="AC13" i="1"/>
  <c r="AF13" i="1" s="1"/>
  <c r="AD11" i="1"/>
  <c r="AE20" i="1"/>
  <c r="AJ13" i="1"/>
  <c r="AK13" i="1" s="1"/>
  <c r="AK5" i="1"/>
  <c r="AJ20" i="1"/>
  <c r="AK20" i="1" s="1"/>
  <c r="AJ16" i="1"/>
  <c r="AK16" i="1" s="1"/>
  <c r="AD34" i="1"/>
  <c r="AD33" i="1"/>
  <c r="AD16" i="1"/>
  <c r="AC27" i="1"/>
  <c r="AC19" i="1"/>
  <c r="AC11" i="1"/>
  <c r="AD7" i="1"/>
  <c r="AF7" i="1" s="1"/>
  <c r="AJ27" i="1"/>
  <c r="AK27" i="1" s="1"/>
  <c r="AI18" i="1"/>
  <c r="AI10" i="1"/>
  <c r="AK10" i="1" s="1"/>
  <c r="AD8" i="1"/>
  <c r="AC18" i="1"/>
  <c r="AF18" i="1" s="1"/>
  <c r="AE18" i="1"/>
  <c r="AD25" i="1"/>
  <c r="AD24" i="1"/>
  <c r="AC26" i="1"/>
  <c r="AF26" i="1" s="1"/>
  <c r="AE26" i="1"/>
  <c r="AC33" i="1"/>
  <c r="AC25" i="1"/>
  <c r="AC17" i="1"/>
  <c r="AF17" i="1" s="1"/>
  <c r="AC9" i="1"/>
  <c r="AF9" i="1" s="1"/>
  <c r="AE17" i="1"/>
  <c r="AE9" i="1"/>
  <c r="AJ12" i="1"/>
  <c r="AK12" i="1" s="1"/>
  <c r="AD32" i="1"/>
  <c r="AC34" i="1"/>
  <c r="AC10" i="1"/>
  <c r="AF10" i="1" s="1"/>
  <c r="AE10" i="1"/>
  <c r="AK18" i="1"/>
  <c r="AC32" i="1"/>
  <c r="AC24" i="1"/>
  <c r="AC16" i="1"/>
  <c r="AC8" i="1"/>
  <c r="AJ3" i="1"/>
  <c r="AK3" i="1" s="1"/>
  <c r="AI28" i="1"/>
  <c r="AK28" i="1" s="1"/>
  <c r="AJ19" i="1"/>
  <c r="AK19" i="1" s="1"/>
  <c r="AK8" i="1"/>
  <c r="AJ24" i="1"/>
  <c r="AK24" i="1" s="1"/>
  <c r="AJ11" i="1"/>
  <c r="AK11" i="1" s="1"/>
  <c r="AI34" i="1"/>
  <c r="AK34" i="1" s="1"/>
  <c r="AI26" i="1"/>
  <c r="AK26" i="1" s="1"/>
  <c r="AJ2" i="1"/>
  <c r="AK2" i="1" s="1"/>
  <c r="AJ31" i="1"/>
  <c r="AK31" i="1" s="1"/>
  <c r="AJ23" i="1"/>
  <c r="AK23" i="1" s="1"/>
  <c r="AJ15" i="1"/>
  <c r="AK15" i="1" s="1"/>
  <c r="AJ7" i="1"/>
  <c r="AK7" i="1" s="1"/>
  <c r="AJ30" i="1"/>
  <c r="AK30" i="1" s="1"/>
  <c r="AJ22" i="1"/>
  <c r="AK22" i="1" s="1"/>
  <c r="AJ14" i="1"/>
  <c r="AK14" i="1" s="1"/>
  <c r="AJ6" i="1"/>
  <c r="AK6" i="1" s="1"/>
  <c r="AJ33" i="1"/>
  <c r="AK33" i="1" s="1"/>
  <c r="AJ25" i="1"/>
  <c r="AK25" i="1" s="1"/>
  <c r="AJ17" i="1"/>
  <c r="AK17" i="1" s="1"/>
  <c r="AJ9" i="1"/>
  <c r="AK9" i="1" s="1"/>
  <c r="U3" i="1"/>
  <c r="U4" i="1"/>
  <c r="V4" i="1"/>
  <c r="W4" i="1" s="1"/>
  <c r="U5" i="1"/>
  <c r="V5" i="1"/>
  <c r="X5" i="1" s="1"/>
  <c r="U6" i="1"/>
  <c r="V6" i="1"/>
  <c r="W6" i="1" s="1"/>
  <c r="U7" i="1"/>
  <c r="V7" i="1"/>
  <c r="W7" i="1" s="1"/>
  <c r="U8" i="1"/>
  <c r="V8" i="1"/>
  <c r="W8" i="1" s="1"/>
  <c r="U9" i="1"/>
  <c r="V9" i="1"/>
  <c r="W9" i="1" s="1"/>
  <c r="U10" i="1"/>
  <c r="V10" i="1"/>
  <c r="W10" i="1" s="1"/>
  <c r="U11" i="1"/>
  <c r="V11" i="1"/>
  <c r="W11" i="1" s="1"/>
  <c r="U12" i="1"/>
  <c r="V12" i="1"/>
  <c r="W12" i="1" s="1"/>
  <c r="U13" i="1"/>
  <c r="V13" i="1"/>
  <c r="X13" i="1" s="1"/>
  <c r="U14" i="1"/>
  <c r="V14" i="1"/>
  <c r="W14" i="1" s="1"/>
  <c r="U15" i="1"/>
  <c r="V15" i="1"/>
  <c r="W15" i="1" s="1"/>
  <c r="U16" i="1"/>
  <c r="V16" i="1"/>
  <c r="X16" i="1" s="1"/>
  <c r="U17" i="1"/>
  <c r="V17" i="1"/>
  <c r="W17" i="1" s="1"/>
  <c r="U18" i="1"/>
  <c r="V18" i="1"/>
  <c r="W18" i="1" s="1"/>
  <c r="U19" i="1"/>
  <c r="V19" i="1"/>
  <c r="W19" i="1" s="1"/>
  <c r="U20" i="1"/>
  <c r="V20" i="1"/>
  <c r="W20" i="1" s="1"/>
  <c r="U21" i="1"/>
  <c r="V21" i="1"/>
  <c r="X21" i="1" s="1"/>
  <c r="U22" i="1"/>
  <c r="V22" i="1"/>
  <c r="W22" i="1" s="1"/>
  <c r="U23" i="1"/>
  <c r="V23" i="1"/>
  <c r="W23" i="1" s="1"/>
  <c r="U24" i="1"/>
  <c r="V24" i="1"/>
  <c r="X24" i="1" s="1"/>
  <c r="U25" i="1"/>
  <c r="V25" i="1"/>
  <c r="X25" i="1" s="1"/>
  <c r="U26" i="1"/>
  <c r="V26" i="1"/>
  <c r="W26" i="1" s="1"/>
  <c r="U27" i="1"/>
  <c r="V27" i="1"/>
  <c r="X27" i="1" s="1"/>
  <c r="U28" i="1"/>
  <c r="V28" i="1"/>
  <c r="W28" i="1" s="1"/>
  <c r="U29" i="1"/>
  <c r="V29" i="1"/>
  <c r="X29" i="1" s="1"/>
  <c r="U30" i="1"/>
  <c r="V30" i="1"/>
  <c r="W30" i="1" s="1"/>
  <c r="U31" i="1"/>
  <c r="V31" i="1"/>
  <c r="W31" i="1" s="1"/>
  <c r="U32" i="1"/>
  <c r="V32" i="1"/>
  <c r="X32" i="1" s="1"/>
  <c r="U33" i="1"/>
  <c r="V33" i="1"/>
  <c r="X33" i="1" s="1"/>
  <c r="U34" i="1"/>
  <c r="V34" i="1"/>
  <c r="W34" i="1" s="1"/>
  <c r="AF19" i="1" l="1"/>
  <c r="W24" i="1"/>
  <c r="Y24" i="1"/>
  <c r="X30" i="1"/>
  <c r="AF27" i="1"/>
  <c r="X9" i="1"/>
  <c r="Y9" i="1" s="1"/>
  <c r="W27" i="1"/>
  <c r="AF25" i="1"/>
  <c r="X20" i="1"/>
  <c r="Y20" i="1" s="1"/>
  <c r="W16" i="1"/>
  <c r="Y16" i="1" s="1"/>
  <c r="AF22" i="1"/>
  <c r="X15" i="1"/>
  <c r="Y15" i="1" s="1"/>
  <c r="X31" i="1"/>
  <c r="Y31" i="1" s="1"/>
  <c r="AF11" i="1"/>
  <c r="Y27" i="1"/>
  <c r="X4" i="1"/>
  <c r="Y4" i="1" s="1"/>
  <c r="W33" i="1"/>
  <c r="Y33" i="1" s="1"/>
  <c r="W32" i="1"/>
  <c r="Y32" i="1" s="1"/>
  <c r="X23" i="1"/>
  <c r="Y23" i="1" s="1"/>
  <c r="X14" i="1"/>
  <c r="Y14" i="1" s="1"/>
  <c r="AF24" i="1"/>
  <c r="Y30" i="1"/>
  <c r="W25" i="1"/>
  <c r="Y25" i="1" s="1"/>
  <c r="X7" i="1"/>
  <c r="Y7" i="1" s="1"/>
  <c r="W29" i="1"/>
  <c r="Y29" i="1" s="1"/>
  <c r="X22" i="1"/>
  <c r="Y22" i="1" s="1"/>
  <c r="W13" i="1"/>
  <c r="Y13" i="1" s="1"/>
  <c r="X11" i="1"/>
  <c r="Y11" i="1" s="1"/>
  <c r="X6" i="1"/>
  <c r="Y6" i="1" s="1"/>
  <c r="AF8" i="1"/>
  <c r="X17" i="1"/>
  <c r="Y17" i="1" s="1"/>
  <c r="AF16" i="1"/>
  <c r="X28" i="1"/>
  <c r="Y28" i="1" s="1"/>
  <c r="W21" i="1"/>
  <c r="Y21" i="1" s="1"/>
  <c r="X19" i="1"/>
  <c r="Y19" i="1" s="1"/>
  <c r="X12" i="1"/>
  <c r="Y12" i="1" s="1"/>
  <c r="X8" i="1"/>
  <c r="Y8" i="1" s="1"/>
  <c r="AF32" i="1"/>
  <c r="AF33" i="1"/>
  <c r="W5" i="1"/>
  <c r="Y5" i="1" s="1"/>
  <c r="AF34" i="1"/>
  <c r="X34" i="1"/>
  <c r="Y34" i="1" s="1"/>
  <c r="X26" i="1"/>
  <c r="Y26" i="1" s="1"/>
  <c r="X18" i="1"/>
  <c r="Y18" i="1" s="1"/>
  <c r="X10" i="1"/>
  <c r="Y10" i="1" s="1"/>
  <c r="AB5" i="1" l="1"/>
  <c r="AD5" i="1" s="1"/>
  <c r="AB6" i="1"/>
  <c r="AC6" i="1" s="1"/>
  <c r="AB4" i="1"/>
  <c r="AD4" i="1" s="1"/>
  <c r="AB3" i="1"/>
  <c r="AD3" i="1" s="1"/>
  <c r="AD2" i="1"/>
  <c r="V3" i="1"/>
  <c r="W3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2" i="1"/>
  <c r="Q3" i="1"/>
  <c r="R3" i="1"/>
  <c r="Q4" i="1"/>
  <c r="R4" i="1"/>
  <c r="Q5" i="1"/>
  <c r="R5" i="1"/>
  <c r="S5" i="1" s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S13" i="1" s="1"/>
  <c r="Q14" i="1"/>
  <c r="R14" i="1"/>
  <c r="S14" i="1"/>
  <c r="Q15" i="1"/>
  <c r="R15" i="1"/>
  <c r="Q16" i="1"/>
  <c r="R16" i="1"/>
  <c r="Q17" i="1"/>
  <c r="R17" i="1"/>
  <c r="Q18" i="1"/>
  <c r="R18" i="1"/>
  <c r="S18" i="1" s="1"/>
  <c r="Q19" i="1"/>
  <c r="R19" i="1"/>
  <c r="Q20" i="1"/>
  <c r="R20" i="1"/>
  <c r="Q21" i="1"/>
  <c r="R21" i="1"/>
  <c r="S21" i="1" s="1"/>
  <c r="Q22" i="1"/>
  <c r="R22" i="1"/>
  <c r="Q23" i="1"/>
  <c r="R23" i="1"/>
  <c r="Q24" i="1"/>
  <c r="R24" i="1"/>
  <c r="S24" i="1" s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S11" i="1" l="1"/>
  <c r="S33" i="1"/>
  <c r="S25" i="1"/>
  <c r="S6" i="1"/>
  <c r="S27" i="1"/>
  <c r="S19" i="1"/>
  <c r="S15" i="1"/>
  <c r="S30" i="1"/>
  <c r="S26" i="1"/>
  <c r="S29" i="1"/>
  <c r="S23" i="1"/>
  <c r="S8" i="1"/>
  <c r="S4" i="1"/>
  <c r="S22" i="1"/>
  <c r="S7" i="1"/>
  <c r="S3" i="1"/>
  <c r="S32" i="1"/>
  <c r="S20" i="1"/>
  <c r="AE6" i="1"/>
  <c r="AE2" i="1"/>
  <c r="AC2" i="1"/>
  <c r="AF2" i="1" s="1"/>
  <c r="S16" i="1"/>
  <c r="S12" i="1"/>
  <c r="S34" i="1"/>
  <c r="S31" i="1"/>
  <c r="S28" i="1"/>
  <c r="S9" i="1"/>
  <c r="AD6" i="1"/>
  <c r="AF6" i="1" s="1"/>
  <c r="S17" i="1"/>
  <c r="S10" i="1"/>
  <c r="AC5" i="1"/>
  <c r="AF5" i="1" s="1"/>
  <c r="AE5" i="1"/>
  <c r="AE4" i="1"/>
  <c r="AC4" i="1"/>
  <c r="AF4" i="1" s="1"/>
  <c r="AE3" i="1"/>
  <c r="AC3" i="1"/>
  <c r="AF3" i="1" s="1"/>
  <c r="X3" i="1"/>
  <c r="Y3" i="1" s="1"/>
  <c r="Q2" i="1" l="1"/>
  <c r="R2" i="1"/>
  <c r="S2" i="1" l="1"/>
  <c r="P34" i="1"/>
  <c r="F34" i="1"/>
  <c r="P33" i="1"/>
  <c r="F33" i="1"/>
  <c r="P32" i="1"/>
  <c r="F32" i="1"/>
  <c r="P31" i="1"/>
  <c r="F31" i="1"/>
  <c r="P30" i="1"/>
  <c r="F30" i="1"/>
  <c r="P29" i="1"/>
  <c r="F29" i="1"/>
  <c r="P28" i="1"/>
  <c r="F28" i="1"/>
  <c r="P27" i="1"/>
  <c r="F27" i="1"/>
  <c r="P26" i="1"/>
  <c r="F26" i="1"/>
  <c r="P25" i="1"/>
  <c r="F25" i="1"/>
  <c r="P24" i="1"/>
  <c r="F24" i="1"/>
  <c r="P23" i="1"/>
  <c r="F23" i="1"/>
  <c r="P22" i="1"/>
  <c r="F22" i="1"/>
  <c r="P21" i="1"/>
  <c r="F21" i="1"/>
  <c r="P20" i="1"/>
  <c r="F20" i="1"/>
  <c r="P19" i="1"/>
  <c r="F19" i="1"/>
  <c r="P18" i="1"/>
  <c r="F18" i="1"/>
  <c r="P17" i="1"/>
  <c r="F17" i="1"/>
  <c r="P16" i="1"/>
  <c r="F16" i="1"/>
  <c r="P15" i="1"/>
  <c r="F15" i="1"/>
  <c r="P14" i="1"/>
  <c r="F14" i="1"/>
  <c r="P13" i="1"/>
  <c r="F13" i="1"/>
  <c r="P12" i="1"/>
  <c r="F12" i="1"/>
  <c r="P11" i="1"/>
  <c r="F11" i="1"/>
  <c r="P10" i="1"/>
  <c r="F10" i="1"/>
  <c r="P9" i="1"/>
  <c r="F9" i="1"/>
  <c r="P8" i="1"/>
  <c r="F8" i="1"/>
  <c r="P7" i="1"/>
  <c r="F7" i="1"/>
  <c r="P6" i="1"/>
  <c r="F6" i="1"/>
  <c r="P5" i="1"/>
  <c r="F5" i="1"/>
  <c r="P4" i="1"/>
  <c r="F4" i="1"/>
  <c r="P3" i="1"/>
  <c r="F3" i="1"/>
  <c r="F2" i="1"/>
  <c r="Y2" i="1" l="1"/>
</calcChain>
</file>

<file path=xl/sharedStrings.xml><?xml version="1.0" encoding="utf-8"?>
<sst xmlns="http://schemas.openxmlformats.org/spreadsheetml/2006/main" count="109" uniqueCount="75">
  <si>
    <t>DOMINIO</t>
  </si>
  <si>
    <t>ESTIMACION</t>
  </si>
  <si>
    <t>Sy_GASTOS</t>
  </si>
  <si>
    <t>ERROR _ESTANDAR</t>
  </si>
  <si>
    <t>MER</t>
  </si>
  <si>
    <t>DEFF_DOMINIO</t>
  </si>
  <si>
    <t>DEFF_ESTRATO</t>
  </si>
  <si>
    <t>POBLACION</t>
  </si>
  <si>
    <t>UPMS_POBLACION</t>
  </si>
  <si>
    <t>UPMS_EFECTIVAS</t>
  </si>
  <si>
    <t>PROMEDIO_HOGARES_UPM</t>
  </si>
  <si>
    <t>B</t>
  </si>
  <si>
    <t>TNR</t>
  </si>
  <si>
    <t>CONFIANZA</t>
  </si>
  <si>
    <t>RHO</t>
  </si>
  <si>
    <t>Azuay</t>
  </si>
  <si>
    <t>Bolívar</t>
  </si>
  <si>
    <t>Cañar</t>
  </si>
  <si>
    <t>Carchi</t>
  </si>
  <si>
    <t>Cotopaxi</t>
  </si>
  <si>
    <t>Chimborazo</t>
  </si>
  <si>
    <t>El Oro</t>
  </si>
  <si>
    <t>Esmeraldas</t>
  </si>
  <si>
    <t>Guayas</t>
  </si>
  <si>
    <t>Imbabura</t>
  </si>
  <si>
    <t>Loja</t>
  </si>
  <si>
    <t>Los Rios</t>
  </si>
  <si>
    <t>Manabí</t>
  </si>
  <si>
    <t>Morona Santiago</t>
  </si>
  <si>
    <t>Napo</t>
  </si>
  <si>
    <t>Pastaza</t>
  </si>
  <si>
    <t>Pichincha</t>
  </si>
  <si>
    <t>Tungurahua</t>
  </si>
  <si>
    <t>Zamora Chinchipe</t>
  </si>
  <si>
    <t>Galápagos</t>
  </si>
  <si>
    <t>Sucumbíos</t>
  </si>
  <si>
    <t>Orellana</t>
  </si>
  <si>
    <t>Santo Domingo de los Tsachilas</t>
  </si>
  <si>
    <t>Santa Elena</t>
  </si>
  <si>
    <t>Quito</t>
  </si>
  <si>
    <t>Guayaquil</t>
  </si>
  <si>
    <t>Cuenca</t>
  </si>
  <si>
    <t>Machala</t>
  </si>
  <si>
    <t>Ambato</t>
  </si>
  <si>
    <t>Santo Domingo</t>
  </si>
  <si>
    <t>Manta</t>
  </si>
  <si>
    <t>CIUDADES AUTOREPRESENTADAS</t>
  </si>
  <si>
    <t>AMAZONIA</t>
  </si>
  <si>
    <t xml:space="preserve">RESTO </t>
  </si>
  <si>
    <t>Loja Ciudad</t>
  </si>
  <si>
    <t>Esmeraldas Ciudad</t>
  </si>
  <si>
    <t>RANGO</t>
  </si>
  <si>
    <t>AMPLITUD</t>
  </si>
  <si>
    <t>DESV NUEVA</t>
  </si>
  <si>
    <t>GRUPOS</t>
  </si>
  <si>
    <t>MUESTRA</t>
  </si>
  <si>
    <t>L_INFERIOR</t>
  </si>
  <si>
    <t>L_SUPERIOR</t>
  </si>
  <si>
    <t>L_INFERIOR_N</t>
  </si>
  <si>
    <t>L_SUPERIOR_N</t>
  </si>
  <si>
    <t>MER_N</t>
  </si>
  <si>
    <t>AMPLITUD_N</t>
  </si>
  <si>
    <t>RANGO_N</t>
  </si>
  <si>
    <t xml:space="preserve">MER NUEVO </t>
  </si>
  <si>
    <t>DESV NUEV0</t>
  </si>
  <si>
    <t>LI NUEVO</t>
  </si>
  <si>
    <t>LS NUEVO</t>
  </si>
  <si>
    <t>RANGO NUEVO</t>
  </si>
  <si>
    <t>AMPLITUD NUEVO</t>
  </si>
  <si>
    <t>MER_N_2</t>
  </si>
  <si>
    <t>DESV NUEVA_2</t>
  </si>
  <si>
    <t>L_INFERIOR_N_2</t>
  </si>
  <si>
    <t>L_SUPERIOR_N_2</t>
  </si>
  <si>
    <t>AMPLITUD_N_2</t>
  </si>
  <si>
    <t>RANGO_N_2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</si>
</sst>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34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10" fontId="0" fillId="0" borderId="1" xfId="0" applyNumberFormat="1" applyBorder="1"/>
    <xf numFmtId="0" fontId="0" fillId="0" borderId="1" xfId="0" applyBorder="1" applyAlignment="1">
      <alignment horizontal="center"/>
    </xf>
    <xf numFmtId="9" fontId="1" fillId="0" borderId="1" xfId="0" applyNumberFormat="1" applyFont="1" applyBorder="1"/>
    <xf numFmtId="0" fontId="4" fillId="0" borderId="1" xfId="1" applyBorder="1"/>
    <xf numFmtId="10" fontId="0" fillId="0" borderId="0" xfId="0" applyNumberFormat="1"/>
    <xf numFmtId="0" fontId="0" fillId="8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9" borderId="1" xfId="0" applyFill="1" applyBorder="1"/>
    <xf numFmtId="0" fontId="0" fillId="9" borderId="2" xfId="0" applyFill="1" applyBorder="1"/>
    <xf numFmtId="10" fontId="2" fillId="0" borderId="1" xfId="0" applyNumberFormat="1" applyFont="1" applyBorder="1"/>
    <xf numFmtId="0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ont="1" applyFill="1" applyAlignment="1">
      <alignment vertical="center"/>
    </xf>
    <xf numFmtId="0" fontId="0" fillId="10" borderId="0" xfId="0" applyFont="1" applyFill="1" applyBorder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0" fillId="10" borderId="0" xfId="0" applyFont="1" applyFill="1" applyAlignment="1">
      <alignment vertical="center"/>
    </xf>
    <xf numFmtId="0" fontId="0" fillId="6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4"/>
  <sheetViews>
    <sheetView tabSelected="1" workbookViewId="0">
      <pane ySplit="1" topLeftCell="A2" activePane="bottomLeft" state="frozen"/>
      <selection pane="bottomLeft" activeCell="AM1" sqref="A1:AM1"/>
    </sheetView>
  </sheetViews>
  <sheetFormatPr baseColWidth="10" defaultRowHeight="14.4" x14ac:dyDescent="0.3"/>
  <cols>
    <col min="1" max="1" width="28.6640625" bestFit="1" customWidth="1"/>
    <col min="2" max="2" width="8.88671875" customWidth="1"/>
    <col min="3" max="3" width="22.6640625" customWidth="1"/>
    <col min="4" max="4" width="16.6640625" customWidth="1"/>
    <col min="5" max="5" width="19.88671875" customWidth="1"/>
    <col min="6" max="6" width="20.109375" style="8" customWidth="1"/>
    <col min="7" max="7" width="26" customWidth="1"/>
    <col min="8" max="8" width="24.6640625" customWidth="1"/>
    <col min="9" max="9" width="12" customWidth="1"/>
    <col min="10" max="10" width="18.33203125" customWidth="1"/>
    <col min="11" max="11" width="18.5546875" customWidth="1"/>
    <col min="12" max="12" width="20.6640625" customWidth="1"/>
    <col min="13" max="13" width="15.6640625" customWidth="1"/>
    <col min="14" max="20" width="11.5546875" customWidth="1"/>
    <col min="21" max="21" width="11.33203125" customWidth="1"/>
    <col min="22" max="22" width="12" customWidth="1"/>
    <col min="23" max="23" width="12.6640625" customWidth="1"/>
    <col min="24" max="26" width="12" customWidth="1"/>
    <col min="27" max="27" width="12.77734375" customWidth="1"/>
    <col min="28" max="30" width="11.5546875" customWidth="1"/>
    <col min="31" max="31" width="13.6640625" customWidth="1"/>
    <col min="32" max="36" width="16.44140625" customWidth="1"/>
    <col min="37" max="37" width="10.77734375" customWidth="1"/>
    <col min="38" max="38" width="9.5546875" customWidth="1"/>
  </cols>
  <sheetData>
    <row r="1" spans="1:39" ht="28.8" x14ac:dyDescent="0.3">
      <c r="A1" s="16" t="s">
        <v>0</v>
      </c>
      <c r="B1" s="17" t="s">
        <v>54</v>
      </c>
      <c r="C1" s="17" t="s">
        <v>1</v>
      </c>
      <c r="D1" s="18" t="s">
        <v>2</v>
      </c>
      <c r="E1" s="19" t="s">
        <v>3</v>
      </c>
      <c r="F1" s="20" t="s">
        <v>4</v>
      </c>
      <c r="G1" s="21" t="s">
        <v>5</v>
      </c>
      <c r="H1" s="22" t="s">
        <v>6</v>
      </c>
      <c r="I1" s="23" t="s">
        <v>7</v>
      </c>
      <c r="J1" s="23" t="s">
        <v>8</v>
      </c>
      <c r="K1" s="24" t="s">
        <v>9</v>
      </c>
      <c r="L1" s="23" t="s">
        <v>10</v>
      </c>
      <c r="M1" s="23" t="s">
        <v>11</v>
      </c>
      <c r="N1" s="25" t="s">
        <v>12</v>
      </c>
      <c r="O1" s="26" t="s">
        <v>13</v>
      </c>
      <c r="P1" s="2" t="s">
        <v>14</v>
      </c>
      <c r="Q1" s="27" t="s">
        <v>56</v>
      </c>
      <c r="R1" s="27" t="s">
        <v>57</v>
      </c>
      <c r="S1" s="27" t="s">
        <v>52</v>
      </c>
      <c r="T1" s="28" t="s">
        <v>51</v>
      </c>
      <c r="U1" s="29" t="s">
        <v>60</v>
      </c>
      <c r="V1" s="29" t="s">
        <v>53</v>
      </c>
      <c r="W1" s="30" t="s">
        <v>58</v>
      </c>
      <c r="X1" s="30" t="s">
        <v>59</v>
      </c>
      <c r="Y1" s="30" t="s">
        <v>61</v>
      </c>
      <c r="Z1" s="31" t="s">
        <v>62</v>
      </c>
      <c r="AA1" s="32" t="s">
        <v>63</v>
      </c>
      <c r="AB1" s="32" t="s">
        <v>64</v>
      </c>
      <c r="AC1" s="32" t="s">
        <v>65</v>
      </c>
      <c r="AD1" s="32" t="s">
        <v>66</v>
      </c>
      <c r="AE1" s="32" t="s">
        <v>67</v>
      </c>
      <c r="AF1" s="32" t="s">
        <v>68</v>
      </c>
      <c r="AG1" s="33" t="s">
        <v>69</v>
      </c>
      <c r="AH1" s="33" t="s">
        <v>70</v>
      </c>
      <c r="AI1" s="33" t="s">
        <v>71</v>
      </c>
      <c r="AJ1" s="33" t="s">
        <v>72</v>
      </c>
      <c r="AK1" s="33" t="s">
        <v>73</v>
      </c>
      <c r="AL1" s="33" t="s">
        <v>74</v>
      </c>
      <c r="AM1" s="30" t="s">
        <v>55</v>
      </c>
    </row>
    <row r="2" spans="1:39" x14ac:dyDescent="0.3">
      <c r="A2" s="12" t="s">
        <v>15</v>
      </c>
      <c r="B2" s="5">
        <v>1</v>
      </c>
      <c r="C2" s="3">
        <v>158.52031181930013</v>
      </c>
      <c r="D2" s="3">
        <v>113.14790949778001</v>
      </c>
      <c r="E2" s="3">
        <v>3.1699726321792352</v>
      </c>
      <c r="F2" s="14">
        <f t="shared" ref="F2:F34" si="0">(E2/C2)*1.96</f>
        <v>3.9194638767514958E-2</v>
      </c>
      <c r="G2" s="3">
        <v>1.530617487460844</v>
      </c>
      <c r="H2" s="3">
        <v>1.9837765576123401</v>
      </c>
      <c r="I2" s="3">
        <v>190833.86761405799</v>
      </c>
      <c r="J2" s="3">
        <v>2643</v>
      </c>
      <c r="K2" s="3">
        <v>224</v>
      </c>
      <c r="L2" s="3">
        <v>11.40625</v>
      </c>
      <c r="M2" s="5">
        <v>1</v>
      </c>
      <c r="N2" s="6"/>
      <c r="O2" s="4">
        <v>0.95</v>
      </c>
      <c r="P2" s="3">
        <f>(H2-1)/(L2-1)</f>
        <v>9.4537086617402052E-2</v>
      </c>
      <c r="Q2" s="3">
        <f t="shared" ref="Q2" si="1">C2-1.96*E2</f>
        <v>152.30716546022884</v>
      </c>
      <c r="R2" s="3">
        <f t="shared" ref="R2" si="2">C2+1.96*E2</f>
        <v>164.73345817837142</v>
      </c>
      <c r="S2" s="3">
        <f t="shared" ref="S2" si="3">R2-Q2</f>
        <v>12.426292718142577</v>
      </c>
      <c r="T2" s="3">
        <f>1.96*E2</f>
        <v>6.2131463590713008</v>
      </c>
      <c r="U2" s="15">
        <f>Z2/C2</f>
        <v>5.6775058645224252E-2</v>
      </c>
      <c r="V2" s="3">
        <f>Z2/1.96</f>
        <v>4.591836734693878</v>
      </c>
      <c r="W2" s="3">
        <f>C2-V2*1.96</f>
        <v>149.52031181930013</v>
      </c>
      <c r="X2" s="3">
        <f>C2+V2*1.96</f>
        <v>167.52031181930013</v>
      </c>
      <c r="Y2" s="3">
        <f t="shared" ref="Y2" si="4">X2-W2</f>
        <v>18</v>
      </c>
      <c r="Z2" s="3">
        <v>9</v>
      </c>
      <c r="AA2" s="3">
        <v>7.4319999999999997E-2</v>
      </c>
      <c r="AB2" s="3">
        <f>AA2*C2/1.96</f>
        <v>6.0108314155155034</v>
      </c>
      <c r="AC2" s="3">
        <f>C2-1.96*AB2</f>
        <v>146.73908224488974</v>
      </c>
      <c r="AD2" s="3">
        <f>C2+1.96*AB2</f>
        <v>170.30154139371052</v>
      </c>
      <c r="AE2" s="3">
        <f>AB2*1.96</f>
        <v>11.781229574410386</v>
      </c>
      <c r="AF2" s="3">
        <f>AD2-AC2</f>
        <v>23.562459148820778</v>
      </c>
      <c r="AG2" s="3">
        <f>AL2/C2</f>
        <v>7.5700078193632336E-2</v>
      </c>
      <c r="AH2" s="3">
        <f>AL2/1.96</f>
        <v>6.1224489795918364</v>
      </c>
      <c r="AI2" s="3">
        <f>C2-AH2*1.96</f>
        <v>146.52031181930013</v>
      </c>
      <c r="AJ2" s="3">
        <f>C2+AH2*1.96</f>
        <v>170.52031181930013</v>
      </c>
      <c r="AK2" s="3">
        <f t="shared" ref="AK2" si="5">AJ2-AI2</f>
        <v>24</v>
      </c>
      <c r="AL2" s="3">
        <v>12</v>
      </c>
      <c r="AM2" s="3">
        <v>62</v>
      </c>
    </row>
    <row r="3" spans="1:39" x14ac:dyDescent="0.3">
      <c r="A3" s="12" t="s">
        <v>16</v>
      </c>
      <c r="B3" s="5">
        <v>1</v>
      </c>
      <c r="C3" s="3">
        <v>120.0409349858194</v>
      </c>
      <c r="D3" s="3">
        <v>103.95906279283901</v>
      </c>
      <c r="E3" s="3">
        <v>7.5019780098328699</v>
      </c>
      <c r="F3" s="14">
        <f t="shared" si="0"/>
        <v>0.1224905229287777</v>
      </c>
      <c r="G3" s="3">
        <v>2.3969499739801963</v>
      </c>
      <c r="H3" s="3">
        <v>4.4410037818988704</v>
      </c>
      <c r="I3" s="3">
        <v>45013.431832764647</v>
      </c>
      <c r="J3" s="3">
        <v>1279</v>
      </c>
      <c r="K3" s="3">
        <v>81</v>
      </c>
      <c r="L3" s="3">
        <v>11.493827160493799</v>
      </c>
      <c r="M3" s="5">
        <v>1</v>
      </c>
      <c r="N3" s="6"/>
      <c r="O3" s="4">
        <v>0.95</v>
      </c>
      <c r="P3" s="3">
        <f t="shared" ref="P3:P34" si="6">(H3-1)/(L3-1)</f>
        <v>0.32790741921624617</v>
      </c>
      <c r="Q3" s="3">
        <f t="shared" ref="Q3:Q34" si="7">C3-1.96*E3</f>
        <v>105.33705808654697</v>
      </c>
      <c r="R3" s="3">
        <f t="shared" ref="R3:R34" si="8">C3+1.96*E3</f>
        <v>134.74481188509182</v>
      </c>
      <c r="S3" s="3">
        <f t="shared" ref="S3:S34" si="9">R3-Q3</f>
        <v>29.407753798544846</v>
      </c>
      <c r="T3" s="3">
        <f t="shared" ref="T3:T34" si="10">1.96*E3</f>
        <v>14.703876899272425</v>
      </c>
      <c r="U3" s="15">
        <f>Z3/C3</f>
        <v>7.4974424358350611E-2</v>
      </c>
      <c r="V3" s="3">
        <f t="shared" ref="V3" si="11">Z3/1.96</f>
        <v>4.591836734693878</v>
      </c>
      <c r="W3" s="3">
        <f t="shared" ref="W3" si="12">C3-V3*1.96</f>
        <v>111.0409349858194</v>
      </c>
      <c r="X3" s="3">
        <f t="shared" ref="X3" si="13">C3+V3*1.96</f>
        <v>129.0409349858194</v>
      </c>
      <c r="Y3" s="3">
        <f t="shared" ref="Y3" si="14">X3-W3</f>
        <v>18</v>
      </c>
      <c r="Z3" s="3">
        <v>9</v>
      </c>
      <c r="AA3" s="3">
        <v>9.4630000000000006E-2</v>
      </c>
      <c r="AB3" s="3">
        <f>AA3*C3/1.96</f>
        <v>5.795649835565353</v>
      </c>
      <c r="AC3" s="3">
        <f>C3-1.96*AB3</f>
        <v>108.68146130811131</v>
      </c>
      <c r="AD3" s="3">
        <f>C3+1.96*AB3</f>
        <v>131.40040866352749</v>
      </c>
      <c r="AE3" s="3">
        <f>AB3*1.96</f>
        <v>11.359473677708092</v>
      </c>
      <c r="AF3" s="3">
        <f t="shared" ref="AF3:AF4" si="15">AD3-AC3</f>
        <v>22.718947355416176</v>
      </c>
      <c r="AG3" s="3">
        <f t="shared" ref="AG3:AG34" si="16">AL3/C3</f>
        <v>7.4974424358350611E-2</v>
      </c>
      <c r="AH3" s="3">
        <f t="shared" ref="AH3:AH34" si="17">AL3/1.96</f>
        <v>4.591836734693878</v>
      </c>
      <c r="AI3" s="3">
        <f t="shared" ref="AI3:AI34" si="18">C3-AH3*1.96</f>
        <v>111.0409349858194</v>
      </c>
      <c r="AJ3" s="3">
        <f t="shared" ref="AJ3:AJ34" si="19">C3+AH3*1.96</f>
        <v>129.0409349858194</v>
      </c>
      <c r="AK3" s="3">
        <f t="shared" ref="AK3:AK34" si="20">AJ3-AI3</f>
        <v>18</v>
      </c>
      <c r="AL3" s="3">
        <v>9</v>
      </c>
      <c r="AM3" s="3">
        <v>121</v>
      </c>
    </row>
    <row r="4" spans="1:39" x14ac:dyDescent="0.3">
      <c r="A4" s="12" t="s">
        <v>17</v>
      </c>
      <c r="B4" s="5">
        <v>1</v>
      </c>
      <c r="C4" s="3">
        <v>160.26655740596456</v>
      </c>
      <c r="D4" s="3">
        <v>116.383429002379</v>
      </c>
      <c r="E4" s="3">
        <v>7.3998337802456122</v>
      </c>
      <c r="F4" s="14">
        <f t="shared" si="0"/>
        <v>9.0497196945104053E-2</v>
      </c>
      <c r="G4" s="3">
        <v>2.5087114042952368</v>
      </c>
      <c r="H4" s="3">
        <v>3.7434944752311199</v>
      </c>
      <c r="I4" s="3">
        <v>60695.901959805589</v>
      </c>
      <c r="J4" s="3">
        <v>1596</v>
      </c>
      <c r="K4" s="3">
        <v>92</v>
      </c>
      <c r="L4" s="3">
        <v>11.619565217391299</v>
      </c>
      <c r="M4" s="5">
        <v>1</v>
      </c>
      <c r="N4" s="6"/>
      <c r="O4" s="4">
        <v>0.95</v>
      </c>
      <c r="P4" s="3">
        <f t="shared" si="6"/>
        <v>0.25834338968399506</v>
      </c>
      <c r="Q4" s="3">
        <f t="shared" si="7"/>
        <v>145.76288319668316</v>
      </c>
      <c r="R4" s="3">
        <f t="shared" si="8"/>
        <v>174.77023161524596</v>
      </c>
      <c r="S4" s="3">
        <f t="shared" si="9"/>
        <v>29.007348418562799</v>
      </c>
      <c r="T4" s="3">
        <f t="shared" si="10"/>
        <v>14.503674209281399</v>
      </c>
      <c r="U4" s="15">
        <f t="shared" ref="U4:U34" si="21">Z4/C4</f>
        <v>5.6156444274287828E-2</v>
      </c>
      <c r="V4" s="3">
        <f t="shared" ref="V4:V34" si="22">Z4/1.96</f>
        <v>4.591836734693878</v>
      </c>
      <c r="W4" s="3">
        <f t="shared" ref="W4:W34" si="23">C4-V4*1.96</f>
        <v>151.26655740596456</v>
      </c>
      <c r="X4" s="3">
        <f t="shared" ref="X4:X34" si="24">C4+V4*1.96</f>
        <v>169.26655740596456</v>
      </c>
      <c r="Y4" s="3">
        <f t="shared" ref="Y4:Y34" si="25">X4-W4</f>
        <v>18</v>
      </c>
      <c r="Z4" s="3">
        <v>9</v>
      </c>
      <c r="AA4" s="3">
        <v>7.7240000000000003E-2</v>
      </c>
      <c r="AB4" s="3">
        <f>AA4*C4/1.96</f>
        <v>6.3158106602228079</v>
      </c>
      <c r="AC4" s="3">
        <f>C4-1.96*AB4</f>
        <v>147.88756851192787</v>
      </c>
      <c r="AD4" s="3">
        <f>C4+1.96*AB4</f>
        <v>172.64554630000126</v>
      </c>
      <c r="AE4" s="3">
        <f>AB4*1.96</f>
        <v>12.378988894036704</v>
      </c>
      <c r="AF4" s="3">
        <f t="shared" si="15"/>
        <v>24.75797778807339</v>
      </c>
      <c r="AG4" s="3">
        <f t="shared" si="16"/>
        <v>5.6156444274287828E-2</v>
      </c>
      <c r="AH4" s="3">
        <f t="shared" si="17"/>
        <v>4.591836734693878</v>
      </c>
      <c r="AI4" s="3">
        <f t="shared" si="18"/>
        <v>151.26655740596456</v>
      </c>
      <c r="AJ4" s="3">
        <f t="shared" si="19"/>
        <v>169.26655740596456</v>
      </c>
      <c r="AK4" s="3">
        <f t="shared" si="20"/>
        <v>18</v>
      </c>
      <c r="AL4" s="3">
        <v>9</v>
      </c>
      <c r="AM4" s="3">
        <v>108</v>
      </c>
    </row>
    <row r="5" spans="1:39" x14ac:dyDescent="0.3">
      <c r="A5" s="12" t="s">
        <v>18</v>
      </c>
      <c r="B5" s="5">
        <v>1</v>
      </c>
      <c r="C5" s="3">
        <v>123.90297354854157</v>
      </c>
      <c r="D5" s="3">
        <v>85.835070646567601</v>
      </c>
      <c r="E5" s="3">
        <v>5.0207869223019896</v>
      </c>
      <c r="F5" s="14">
        <f t="shared" si="0"/>
        <v>7.9422971748588284E-2</v>
      </c>
      <c r="G5" s="3">
        <v>1.5725571495819008</v>
      </c>
      <c r="H5" s="3">
        <v>2.1003180372691599</v>
      </c>
      <c r="I5" s="3">
        <v>44948.927155297708</v>
      </c>
      <c r="J5" s="3">
        <v>1288</v>
      </c>
      <c r="K5" s="3">
        <v>83</v>
      </c>
      <c r="L5" s="3">
        <v>11.638554216867499</v>
      </c>
      <c r="M5" s="5">
        <v>1</v>
      </c>
      <c r="N5" s="6"/>
      <c r="O5" s="4">
        <v>0.95</v>
      </c>
      <c r="P5" s="3">
        <f t="shared" si="6"/>
        <v>0.10342740327671576</v>
      </c>
      <c r="Q5" s="3">
        <f t="shared" si="7"/>
        <v>114.06223118082967</v>
      </c>
      <c r="R5" s="3">
        <f t="shared" si="8"/>
        <v>133.74371591625348</v>
      </c>
      <c r="S5" s="3">
        <f t="shared" si="9"/>
        <v>19.681484735423808</v>
      </c>
      <c r="T5" s="3">
        <f t="shared" si="10"/>
        <v>9.8407423677118988</v>
      </c>
      <c r="U5" s="15">
        <f t="shared" si="21"/>
        <v>7.2637481912200139E-2</v>
      </c>
      <c r="V5" s="3">
        <f t="shared" si="22"/>
        <v>4.591836734693878</v>
      </c>
      <c r="W5" s="3">
        <f t="shared" si="23"/>
        <v>114.90297354854157</v>
      </c>
      <c r="X5" s="3">
        <f t="shared" si="24"/>
        <v>132.90297354854158</v>
      </c>
      <c r="Y5" s="3">
        <f t="shared" si="25"/>
        <v>18.000000000000014</v>
      </c>
      <c r="Z5" s="3">
        <v>9</v>
      </c>
      <c r="AA5" s="3">
        <v>4.8599999999999997E-2</v>
      </c>
      <c r="AB5" s="3">
        <f t="shared" ref="AB5:AB34" si="26">AA5*C5/1.96</f>
        <v>3.072288017581184</v>
      </c>
      <c r="AC5" s="3">
        <f t="shared" ref="AC5" si="27">C5-1.96*AB5</f>
        <v>117.88128903408244</v>
      </c>
      <c r="AD5" s="3">
        <f t="shared" ref="AD5:AD34" si="28">C5+1.96*AB5</f>
        <v>129.92465806300069</v>
      </c>
      <c r="AE5" s="3">
        <f t="shared" ref="AE5:AE34" si="29">AB5*1.96</f>
        <v>6.0216845144591202</v>
      </c>
      <c r="AF5" s="3">
        <f t="shared" ref="AF5:AF34" si="30">AD5-AC5</f>
        <v>12.043369028918249</v>
      </c>
      <c r="AG5" s="3">
        <f t="shared" si="16"/>
        <v>7.2637481912200139E-2</v>
      </c>
      <c r="AH5" s="3">
        <f t="shared" si="17"/>
        <v>4.591836734693878</v>
      </c>
      <c r="AI5" s="3">
        <f t="shared" si="18"/>
        <v>114.90297354854157</v>
      </c>
      <c r="AJ5" s="3">
        <f t="shared" si="19"/>
        <v>132.90297354854158</v>
      </c>
      <c r="AK5" s="3">
        <f t="shared" si="20"/>
        <v>18.000000000000014</v>
      </c>
      <c r="AL5" s="3">
        <v>9</v>
      </c>
      <c r="AM5" s="3">
        <v>139</v>
      </c>
    </row>
    <row r="6" spans="1:39" x14ac:dyDescent="0.3">
      <c r="A6" s="12" t="s">
        <v>19</v>
      </c>
      <c r="B6" s="5">
        <v>1</v>
      </c>
      <c r="C6" s="3">
        <v>129.13475218179258</v>
      </c>
      <c r="D6" s="3">
        <v>105.52900911504901</v>
      </c>
      <c r="E6" s="3">
        <v>5.1396652873998177</v>
      </c>
      <c r="F6" s="14">
        <f t="shared" si="0"/>
        <v>7.8009550435517827E-2</v>
      </c>
      <c r="G6" s="3">
        <v>2.5240599252304534</v>
      </c>
      <c r="H6" s="3">
        <v>2.6390983496709999</v>
      </c>
      <c r="I6" s="3">
        <v>104086.55243722153</v>
      </c>
      <c r="J6" s="3">
        <v>2807</v>
      </c>
      <c r="K6" s="3">
        <v>107</v>
      </c>
      <c r="L6" s="3">
        <v>11.411214953270999</v>
      </c>
      <c r="M6" s="5">
        <v>1</v>
      </c>
      <c r="N6" s="6"/>
      <c r="O6" s="4">
        <v>0.95</v>
      </c>
      <c r="P6" s="3">
        <f t="shared" si="6"/>
        <v>0.15743583789479126</v>
      </c>
      <c r="Q6" s="3">
        <f t="shared" si="7"/>
        <v>119.06100821848894</v>
      </c>
      <c r="R6" s="3">
        <f t="shared" si="8"/>
        <v>139.20849614509621</v>
      </c>
      <c r="S6" s="3">
        <f t="shared" si="9"/>
        <v>20.147487926607269</v>
      </c>
      <c r="T6" s="3">
        <f t="shared" si="10"/>
        <v>10.073743963303642</v>
      </c>
      <c r="U6" s="15">
        <f t="shared" si="21"/>
        <v>6.9694639498204411E-2</v>
      </c>
      <c r="V6" s="3">
        <f t="shared" si="22"/>
        <v>4.591836734693878</v>
      </c>
      <c r="W6" s="3">
        <f t="shared" si="23"/>
        <v>120.13475218179258</v>
      </c>
      <c r="X6" s="3">
        <f t="shared" si="24"/>
        <v>138.13475218179258</v>
      </c>
      <c r="Y6" s="3">
        <f t="shared" si="25"/>
        <v>18</v>
      </c>
      <c r="Z6" s="3">
        <v>9</v>
      </c>
      <c r="AA6" s="3">
        <v>6.9570000000000007E-2</v>
      </c>
      <c r="AB6" s="3">
        <f t="shared" si="26"/>
        <v>4.5836248516771994</v>
      </c>
      <c r="AC6" s="3">
        <f>C6-1.96*AB6</f>
        <v>120.15084747250526</v>
      </c>
      <c r="AD6" s="3">
        <f t="shared" si="28"/>
        <v>138.11865689107989</v>
      </c>
      <c r="AE6" s="3">
        <f t="shared" si="29"/>
        <v>8.9839047092873106</v>
      </c>
      <c r="AF6" s="3">
        <f t="shared" si="30"/>
        <v>17.967809418574632</v>
      </c>
      <c r="AG6" s="3">
        <f t="shared" si="16"/>
        <v>6.9694639498204411E-2</v>
      </c>
      <c r="AH6" s="3">
        <f t="shared" si="17"/>
        <v>4.591836734693878</v>
      </c>
      <c r="AI6" s="3">
        <f t="shared" si="18"/>
        <v>120.13475218179258</v>
      </c>
      <c r="AJ6" s="3">
        <f t="shared" si="19"/>
        <v>138.13475218179258</v>
      </c>
      <c r="AK6" s="3">
        <f t="shared" si="20"/>
        <v>18</v>
      </c>
      <c r="AL6" s="3">
        <v>9</v>
      </c>
      <c r="AM6" s="3">
        <v>122</v>
      </c>
    </row>
    <row r="7" spans="1:39" x14ac:dyDescent="0.3">
      <c r="A7" s="12" t="s">
        <v>20</v>
      </c>
      <c r="B7" s="5">
        <v>1</v>
      </c>
      <c r="C7" s="3">
        <v>108.35375293693379</v>
      </c>
      <c r="D7" s="3">
        <v>91.656841509162803</v>
      </c>
      <c r="E7" s="3">
        <v>5.1680967374247251</v>
      </c>
      <c r="F7" s="14">
        <f t="shared" si="0"/>
        <v>9.3485175462710707E-2</v>
      </c>
      <c r="G7" s="3">
        <v>4.0217295879062025</v>
      </c>
      <c r="H7" s="3">
        <v>3.0213869075855802</v>
      </c>
      <c r="I7" s="3">
        <v>123742.74754479789</v>
      </c>
      <c r="J7" s="3">
        <v>3196</v>
      </c>
      <c r="K7" s="3">
        <v>114</v>
      </c>
      <c r="L7" s="3">
        <v>11.2631578947368</v>
      </c>
      <c r="M7" s="5">
        <v>1</v>
      </c>
      <c r="N7" s="6"/>
      <c r="O7" s="4">
        <v>0.95</v>
      </c>
      <c r="P7" s="3">
        <f t="shared" si="6"/>
        <v>0.19695564740577529</v>
      </c>
      <c r="Q7" s="3">
        <f t="shared" si="7"/>
        <v>98.224283331581319</v>
      </c>
      <c r="R7" s="3">
        <f t="shared" si="8"/>
        <v>118.48322254228626</v>
      </c>
      <c r="S7" s="3">
        <f t="shared" si="9"/>
        <v>20.258939210704938</v>
      </c>
      <c r="T7" s="3">
        <f t="shared" si="10"/>
        <v>10.129469605352462</v>
      </c>
      <c r="U7" s="15">
        <f t="shared" si="21"/>
        <v>8.3061266970959086E-2</v>
      </c>
      <c r="V7" s="3">
        <f t="shared" si="22"/>
        <v>4.591836734693878</v>
      </c>
      <c r="W7" s="3">
        <f t="shared" si="23"/>
        <v>99.353752936933788</v>
      </c>
      <c r="X7" s="3">
        <f t="shared" si="24"/>
        <v>117.35375293693379</v>
      </c>
      <c r="Y7" s="3">
        <f t="shared" si="25"/>
        <v>18</v>
      </c>
      <c r="Z7" s="3">
        <v>9</v>
      </c>
      <c r="AA7" s="3">
        <v>7.7109999999999998E-2</v>
      </c>
      <c r="AB7" s="3">
        <f t="shared" si="26"/>
        <v>4.2628356576362059</v>
      </c>
      <c r="AC7" s="3">
        <f t="shared" ref="AC7:AC34" si="31">C7-1.96*AB7</f>
        <v>99.99859504796683</v>
      </c>
      <c r="AD7" s="3">
        <f t="shared" si="28"/>
        <v>116.70891082590074</v>
      </c>
      <c r="AE7" s="3">
        <f t="shared" si="29"/>
        <v>8.3551578889669642</v>
      </c>
      <c r="AF7" s="3">
        <f t="shared" si="30"/>
        <v>16.710315777933914</v>
      </c>
      <c r="AG7" s="3">
        <f t="shared" si="16"/>
        <v>8.3061266970959086E-2</v>
      </c>
      <c r="AH7" s="3">
        <f t="shared" si="17"/>
        <v>4.591836734693878</v>
      </c>
      <c r="AI7" s="3">
        <f t="shared" si="18"/>
        <v>99.353752936933788</v>
      </c>
      <c r="AJ7" s="3">
        <f t="shared" si="19"/>
        <v>117.35375293693379</v>
      </c>
      <c r="AK7" s="3">
        <f t="shared" si="20"/>
        <v>18</v>
      </c>
      <c r="AL7" s="3">
        <v>9</v>
      </c>
      <c r="AM7" s="3">
        <v>123</v>
      </c>
    </row>
    <row r="8" spans="1:39" x14ac:dyDescent="0.3">
      <c r="A8" s="12" t="s">
        <v>21</v>
      </c>
      <c r="B8" s="5">
        <v>1</v>
      </c>
      <c r="C8" s="3">
        <v>160.65541154390127</v>
      </c>
      <c r="D8" s="3">
        <v>106.816451496106</v>
      </c>
      <c r="E8" s="3">
        <v>3.1725231162741849</v>
      </c>
      <c r="F8" s="14">
        <f t="shared" si="0"/>
        <v>3.8704860596608104E-2</v>
      </c>
      <c r="G8" s="3">
        <v>1.5366802550356693</v>
      </c>
      <c r="H8" s="3">
        <v>1.8577855040475699</v>
      </c>
      <c r="I8" s="3">
        <v>170464.44715573575</v>
      </c>
      <c r="J8" s="3">
        <v>2862</v>
      </c>
      <c r="K8" s="3">
        <v>194</v>
      </c>
      <c r="L8" s="3">
        <v>11.5927835051546</v>
      </c>
      <c r="M8" s="5">
        <v>1</v>
      </c>
      <c r="N8" s="6"/>
      <c r="O8" s="4">
        <v>0.95</v>
      </c>
      <c r="P8" s="3">
        <f t="shared" si="6"/>
        <v>8.0978290893055568E-2</v>
      </c>
      <c r="Q8" s="3">
        <f t="shared" si="7"/>
        <v>154.43726623600386</v>
      </c>
      <c r="R8" s="3">
        <f t="shared" si="8"/>
        <v>166.87355685179867</v>
      </c>
      <c r="S8" s="3">
        <f t="shared" si="9"/>
        <v>12.436290615794803</v>
      </c>
      <c r="T8" s="3">
        <f t="shared" si="10"/>
        <v>6.2181453078974025</v>
      </c>
      <c r="U8" s="15">
        <f t="shared" si="21"/>
        <v>5.6020521895340125E-2</v>
      </c>
      <c r="V8" s="3">
        <f t="shared" si="22"/>
        <v>4.591836734693878</v>
      </c>
      <c r="W8" s="3">
        <f t="shared" si="23"/>
        <v>151.65541154390127</v>
      </c>
      <c r="X8" s="3">
        <f t="shared" si="24"/>
        <v>169.65541154390127</v>
      </c>
      <c r="Y8" s="3">
        <f t="shared" si="25"/>
        <v>18</v>
      </c>
      <c r="Z8" s="3">
        <v>9</v>
      </c>
      <c r="AA8" s="3">
        <v>5.8999999999999997E-2</v>
      </c>
      <c r="AB8" s="3">
        <f t="shared" si="26"/>
        <v>4.8360557556582515</v>
      </c>
      <c r="AC8" s="3">
        <f t="shared" si="31"/>
        <v>151.1767422628111</v>
      </c>
      <c r="AD8" s="3">
        <f t="shared" si="28"/>
        <v>170.13408082499143</v>
      </c>
      <c r="AE8" s="3">
        <f t="shared" si="29"/>
        <v>9.4786692810901734</v>
      </c>
      <c r="AF8" s="3">
        <f t="shared" si="30"/>
        <v>18.957338562180325</v>
      </c>
      <c r="AG8" s="3">
        <f t="shared" si="16"/>
        <v>7.4694029193786843E-2</v>
      </c>
      <c r="AH8" s="3">
        <f t="shared" si="17"/>
        <v>6.1224489795918364</v>
      </c>
      <c r="AI8" s="3">
        <f t="shared" si="18"/>
        <v>148.65541154390127</v>
      </c>
      <c r="AJ8" s="3">
        <f t="shared" si="19"/>
        <v>172.65541154390127</v>
      </c>
      <c r="AK8" s="3">
        <f t="shared" si="20"/>
        <v>24</v>
      </c>
      <c r="AL8" s="3">
        <v>12</v>
      </c>
      <c r="AM8" s="3">
        <v>80</v>
      </c>
    </row>
    <row r="9" spans="1:39" x14ac:dyDescent="0.3">
      <c r="A9" s="12" t="s">
        <v>22</v>
      </c>
      <c r="B9" s="5">
        <v>1</v>
      </c>
      <c r="C9" s="3">
        <v>135.8519565919832</v>
      </c>
      <c r="D9" s="3">
        <v>99.9173801369747</v>
      </c>
      <c r="E9" s="3">
        <v>3.1961979680487373</v>
      </c>
      <c r="F9" s="14">
        <f t="shared" si="0"/>
        <v>4.6113049635276314E-2</v>
      </c>
      <c r="G9" s="3">
        <v>1.3784147589293367</v>
      </c>
      <c r="H9" s="3">
        <v>2.48792674869321</v>
      </c>
      <c r="I9" s="3">
        <v>131827.9451739931</v>
      </c>
      <c r="J9" s="3">
        <v>3392</v>
      </c>
      <c r="K9" s="3">
        <v>230</v>
      </c>
      <c r="L9" s="3">
        <v>11.521739130434799</v>
      </c>
      <c r="M9" s="5">
        <v>1</v>
      </c>
      <c r="N9" s="6"/>
      <c r="O9" s="4">
        <v>0.95</v>
      </c>
      <c r="P9" s="3">
        <f t="shared" si="6"/>
        <v>0.141414525702247</v>
      </c>
      <c r="Q9" s="3">
        <f t="shared" si="7"/>
        <v>129.58740857460768</v>
      </c>
      <c r="R9" s="3">
        <f t="shared" si="8"/>
        <v>142.11650460935871</v>
      </c>
      <c r="S9" s="3">
        <f t="shared" si="9"/>
        <v>12.529096034751035</v>
      </c>
      <c r="T9" s="3">
        <f t="shared" si="10"/>
        <v>6.2645480173755255</v>
      </c>
      <c r="U9" s="15">
        <f t="shared" si="21"/>
        <v>6.6248585782467131E-2</v>
      </c>
      <c r="V9" s="3">
        <f t="shared" si="22"/>
        <v>4.591836734693878</v>
      </c>
      <c r="W9" s="3">
        <f t="shared" si="23"/>
        <v>126.8519565919832</v>
      </c>
      <c r="X9" s="3">
        <f t="shared" si="24"/>
        <v>144.8519565919832</v>
      </c>
      <c r="Y9" s="3">
        <f t="shared" si="25"/>
        <v>18</v>
      </c>
      <c r="Z9" s="3">
        <v>9</v>
      </c>
      <c r="AA9" s="3">
        <v>8.1000000000000003E-2</v>
      </c>
      <c r="AB9" s="3">
        <f t="shared" si="26"/>
        <v>5.6142900428319589</v>
      </c>
      <c r="AC9" s="3">
        <f t="shared" si="31"/>
        <v>124.84794810803255</v>
      </c>
      <c r="AD9" s="3">
        <f t="shared" si="28"/>
        <v>146.85596507593382</v>
      </c>
      <c r="AE9" s="3">
        <f t="shared" si="29"/>
        <v>11.004008483950638</v>
      </c>
      <c r="AF9" s="3">
        <f t="shared" si="30"/>
        <v>22.00801696790127</v>
      </c>
      <c r="AG9" s="3">
        <f t="shared" si="16"/>
        <v>8.8331447709956171E-2</v>
      </c>
      <c r="AH9" s="3">
        <f t="shared" si="17"/>
        <v>6.1224489795918364</v>
      </c>
      <c r="AI9" s="3">
        <f t="shared" si="18"/>
        <v>123.8519565919832</v>
      </c>
      <c r="AJ9" s="3">
        <f t="shared" si="19"/>
        <v>147.8519565919832</v>
      </c>
      <c r="AK9" s="3">
        <f t="shared" si="20"/>
        <v>24</v>
      </c>
      <c r="AL9" s="3">
        <v>12</v>
      </c>
      <c r="AM9" s="3">
        <v>69</v>
      </c>
    </row>
    <row r="10" spans="1:39" x14ac:dyDescent="0.3">
      <c r="A10" s="12" t="s">
        <v>23</v>
      </c>
      <c r="B10" s="5">
        <v>1</v>
      </c>
      <c r="C10" s="3">
        <v>170.02823839044922</v>
      </c>
      <c r="D10" s="3">
        <v>109.31893292156499</v>
      </c>
      <c r="E10" s="3">
        <v>2.3156246210782565</v>
      </c>
      <c r="F10" s="14">
        <f t="shared" si="0"/>
        <v>2.6693355764181848E-2</v>
      </c>
      <c r="G10" s="3">
        <v>4.4443217208325612</v>
      </c>
      <c r="H10" s="3">
        <v>1.7801539206403401</v>
      </c>
      <c r="I10" s="3">
        <v>969455.93856103171</v>
      </c>
      <c r="J10" s="3">
        <v>10112</v>
      </c>
      <c r="K10" s="3">
        <v>349</v>
      </c>
      <c r="L10" s="3">
        <v>11.458452722063001</v>
      </c>
      <c r="M10" s="5">
        <v>1</v>
      </c>
      <c r="N10" s="6"/>
      <c r="O10" s="4">
        <v>0.95</v>
      </c>
      <c r="P10" s="3">
        <f t="shared" si="6"/>
        <v>7.4595539261227292E-2</v>
      </c>
      <c r="Q10" s="3">
        <f t="shared" si="7"/>
        <v>165.48961413313583</v>
      </c>
      <c r="R10" s="3">
        <f t="shared" si="8"/>
        <v>174.5668626477626</v>
      </c>
      <c r="S10" s="3">
        <f t="shared" si="9"/>
        <v>9.0772485146267741</v>
      </c>
      <c r="T10" s="3">
        <f t="shared" si="10"/>
        <v>4.5386242573133826</v>
      </c>
      <c r="U10" s="15">
        <f t="shared" si="21"/>
        <v>5.2932383968671087E-2</v>
      </c>
      <c r="V10" s="3">
        <f t="shared" si="22"/>
        <v>4.591836734693878</v>
      </c>
      <c r="W10" s="3">
        <f t="shared" si="23"/>
        <v>161.02823839044922</v>
      </c>
      <c r="X10" s="3">
        <f t="shared" si="24"/>
        <v>179.02823839044922</v>
      </c>
      <c r="Y10" s="3">
        <f t="shared" si="25"/>
        <v>18</v>
      </c>
      <c r="Z10" s="3">
        <v>9</v>
      </c>
      <c r="AA10" s="3">
        <v>5.11E-2</v>
      </c>
      <c r="AB10" s="3">
        <f t="shared" si="26"/>
        <v>4.4328790723224261</v>
      </c>
      <c r="AC10" s="3">
        <f t="shared" si="31"/>
        <v>161.33979540869726</v>
      </c>
      <c r="AD10" s="3">
        <f t="shared" si="28"/>
        <v>178.71668137220118</v>
      </c>
      <c r="AE10" s="3">
        <f t="shared" si="29"/>
        <v>8.6884429817519546</v>
      </c>
      <c r="AF10" s="3">
        <f t="shared" si="30"/>
        <v>17.376885963503923</v>
      </c>
      <c r="AG10" s="3">
        <f t="shared" si="16"/>
        <v>7.0576511958228116E-2</v>
      </c>
      <c r="AH10" s="3">
        <f t="shared" si="17"/>
        <v>6.1224489795918364</v>
      </c>
      <c r="AI10" s="3">
        <f t="shared" si="18"/>
        <v>158.02823839044922</v>
      </c>
      <c r="AJ10" s="3">
        <f t="shared" si="19"/>
        <v>182.02823839044922</v>
      </c>
      <c r="AK10" s="3">
        <f t="shared" si="20"/>
        <v>24</v>
      </c>
      <c r="AL10" s="3">
        <v>12</v>
      </c>
      <c r="AM10" s="3">
        <v>96</v>
      </c>
    </row>
    <row r="11" spans="1:39" x14ac:dyDescent="0.3">
      <c r="A11" s="12" t="s">
        <v>24</v>
      </c>
      <c r="B11" s="5">
        <v>1</v>
      </c>
      <c r="C11" s="3">
        <v>130.41171985672139</v>
      </c>
      <c r="D11" s="3">
        <v>96.801966044481603</v>
      </c>
      <c r="E11" s="3">
        <v>4.6940974733703023</v>
      </c>
      <c r="F11" s="14">
        <f t="shared" si="0"/>
        <v>7.054911213435397E-2</v>
      </c>
      <c r="G11" s="3">
        <v>2.5539772130858656</v>
      </c>
      <c r="H11" s="3">
        <v>1.63791500935625</v>
      </c>
      <c r="I11" s="3">
        <v>106235.74605397743</v>
      </c>
      <c r="J11" s="3">
        <v>3076</v>
      </c>
      <c r="K11" s="3">
        <v>97</v>
      </c>
      <c r="L11" s="3">
        <v>11.5670103092784</v>
      </c>
      <c r="M11" s="5">
        <v>1</v>
      </c>
      <c r="N11" s="6"/>
      <c r="O11" s="4">
        <v>0.95</v>
      </c>
      <c r="P11" s="3">
        <f t="shared" si="6"/>
        <v>6.0368542348835083E-2</v>
      </c>
      <c r="Q11" s="3">
        <f t="shared" si="7"/>
        <v>121.2112888089156</v>
      </c>
      <c r="R11" s="3">
        <f t="shared" si="8"/>
        <v>139.6121509045272</v>
      </c>
      <c r="S11" s="3">
        <f t="shared" si="9"/>
        <v>18.4008620956116</v>
      </c>
      <c r="T11" s="3">
        <f t="shared" si="10"/>
        <v>9.2004310478057931</v>
      </c>
      <c r="U11" s="15">
        <f t="shared" si="21"/>
        <v>6.9012202353346555E-2</v>
      </c>
      <c r="V11" s="3">
        <f t="shared" si="22"/>
        <v>4.591836734693878</v>
      </c>
      <c r="W11" s="3">
        <f t="shared" si="23"/>
        <v>121.41171985672139</v>
      </c>
      <c r="X11" s="3">
        <f t="shared" si="24"/>
        <v>139.41171985672139</v>
      </c>
      <c r="Y11" s="3">
        <f t="shared" si="25"/>
        <v>18</v>
      </c>
      <c r="Z11" s="3">
        <v>9</v>
      </c>
      <c r="AA11" s="3">
        <v>5.3039999999999997E-2</v>
      </c>
      <c r="AB11" s="3">
        <f t="shared" si="26"/>
        <v>3.5291008271431132</v>
      </c>
      <c r="AC11" s="3">
        <f t="shared" si="31"/>
        <v>123.49468223552088</v>
      </c>
      <c r="AD11" s="3">
        <f t="shared" si="28"/>
        <v>137.3287574779219</v>
      </c>
      <c r="AE11" s="3">
        <f t="shared" si="29"/>
        <v>6.9170376212005023</v>
      </c>
      <c r="AF11" s="3">
        <f t="shared" si="30"/>
        <v>13.834075242401013</v>
      </c>
      <c r="AG11" s="3">
        <f t="shared" si="16"/>
        <v>6.9012202353346555E-2</v>
      </c>
      <c r="AH11" s="3">
        <f t="shared" si="17"/>
        <v>4.591836734693878</v>
      </c>
      <c r="AI11" s="3">
        <f t="shared" si="18"/>
        <v>121.41171985672139</v>
      </c>
      <c r="AJ11" s="3">
        <f t="shared" si="19"/>
        <v>139.41171985672139</v>
      </c>
      <c r="AK11" s="3">
        <f t="shared" si="20"/>
        <v>18</v>
      </c>
      <c r="AL11" s="3">
        <v>9</v>
      </c>
      <c r="AM11" s="3">
        <v>108</v>
      </c>
    </row>
    <row r="12" spans="1:39" x14ac:dyDescent="0.3">
      <c r="A12" s="12" t="s">
        <v>25</v>
      </c>
      <c r="B12" s="5">
        <v>1</v>
      </c>
      <c r="C12" s="3">
        <v>151.65646736318041</v>
      </c>
      <c r="D12" s="3">
        <v>115.069938355614</v>
      </c>
      <c r="E12" s="3">
        <v>4.9239849840433614</v>
      </c>
      <c r="F12" s="14">
        <f t="shared" si="0"/>
        <v>6.3637316208962999E-2</v>
      </c>
      <c r="G12" s="3">
        <v>2.2773021218854539</v>
      </c>
      <c r="H12" s="3">
        <v>3.1936886196654801</v>
      </c>
      <c r="I12" s="3">
        <v>121704.90324270056</v>
      </c>
      <c r="J12" s="3">
        <v>3194</v>
      </c>
      <c r="K12" s="3">
        <v>211</v>
      </c>
      <c r="L12" s="3">
        <v>11.459715639810399</v>
      </c>
      <c r="M12" s="5">
        <v>1</v>
      </c>
      <c r="N12" s="6"/>
      <c r="O12" s="4">
        <v>0.95</v>
      </c>
      <c r="P12" s="3">
        <f t="shared" si="6"/>
        <v>0.20972736690050633</v>
      </c>
      <c r="Q12" s="3">
        <f t="shared" si="7"/>
        <v>142.00545679445543</v>
      </c>
      <c r="R12" s="3">
        <f t="shared" si="8"/>
        <v>161.3074779319054</v>
      </c>
      <c r="S12" s="3">
        <f t="shared" si="9"/>
        <v>19.30202113744997</v>
      </c>
      <c r="T12" s="3">
        <f t="shared" si="10"/>
        <v>9.6510105687249883</v>
      </c>
      <c r="U12" s="15">
        <f t="shared" si="21"/>
        <v>5.934465015888301E-2</v>
      </c>
      <c r="V12" s="3">
        <f t="shared" si="22"/>
        <v>4.591836734693878</v>
      </c>
      <c r="W12" s="3">
        <f t="shared" si="23"/>
        <v>142.65646736318041</v>
      </c>
      <c r="X12" s="3">
        <f t="shared" si="24"/>
        <v>160.65646736318041</v>
      </c>
      <c r="Y12" s="3">
        <f t="shared" si="25"/>
        <v>18</v>
      </c>
      <c r="Z12" s="3">
        <v>9</v>
      </c>
      <c r="AA12" s="3">
        <v>0.10122</v>
      </c>
      <c r="AB12" s="3">
        <f t="shared" si="26"/>
        <v>7.8319732788271033</v>
      </c>
      <c r="AC12" s="3">
        <f t="shared" si="31"/>
        <v>136.30579973667929</v>
      </c>
      <c r="AD12" s="3">
        <f t="shared" si="28"/>
        <v>167.00713498968153</v>
      </c>
      <c r="AE12" s="3">
        <f t="shared" si="29"/>
        <v>15.350667626501123</v>
      </c>
      <c r="AF12" s="3">
        <f t="shared" si="30"/>
        <v>30.701335253002242</v>
      </c>
      <c r="AG12" s="3">
        <f t="shared" si="16"/>
        <v>7.9126200211844008E-2</v>
      </c>
      <c r="AH12" s="3">
        <f t="shared" si="17"/>
        <v>6.1224489795918364</v>
      </c>
      <c r="AI12" s="3">
        <f t="shared" si="18"/>
        <v>139.65646736318041</v>
      </c>
      <c r="AJ12" s="3">
        <f t="shared" si="19"/>
        <v>163.65646736318041</v>
      </c>
      <c r="AK12" s="3">
        <f t="shared" si="20"/>
        <v>24</v>
      </c>
      <c r="AL12" s="3">
        <v>12</v>
      </c>
      <c r="AM12" s="3">
        <v>60</v>
      </c>
    </row>
    <row r="13" spans="1:39" x14ac:dyDescent="0.3">
      <c r="A13" s="12" t="s">
        <v>26</v>
      </c>
      <c r="B13" s="5">
        <v>1</v>
      </c>
      <c r="C13" s="3">
        <v>155.42584389871851</v>
      </c>
      <c r="D13" s="3">
        <v>103.116985429827</v>
      </c>
      <c r="E13" s="3">
        <v>3.7459431504735083</v>
      </c>
      <c r="F13" s="14">
        <f t="shared" si="0"/>
        <v>4.723827383374183E-2</v>
      </c>
      <c r="G13" s="3">
        <v>2.7652443306836214</v>
      </c>
      <c r="H13" s="3">
        <v>1.51777977097676</v>
      </c>
      <c r="I13" s="3">
        <v>204992.9265034713</v>
      </c>
      <c r="J13" s="3">
        <v>5459</v>
      </c>
      <c r="K13" s="3">
        <v>120</v>
      </c>
      <c r="L13" s="3">
        <v>11.7</v>
      </c>
      <c r="M13" s="5">
        <v>1</v>
      </c>
      <c r="N13" s="6"/>
      <c r="O13" s="4">
        <v>0.95</v>
      </c>
      <c r="P13" s="3">
        <f t="shared" si="6"/>
        <v>4.8390632801566358E-2</v>
      </c>
      <c r="Q13" s="3">
        <f t="shared" si="7"/>
        <v>148.08379532379044</v>
      </c>
      <c r="R13" s="3">
        <f t="shared" si="8"/>
        <v>162.76789247364658</v>
      </c>
      <c r="S13" s="3">
        <f t="shared" si="9"/>
        <v>14.684097149856143</v>
      </c>
      <c r="T13" s="3">
        <f t="shared" si="10"/>
        <v>7.3420485749280759</v>
      </c>
      <c r="U13" s="15">
        <f t="shared" si="21"/>
        <v>5.790542791496598E-2</v>
      </c>
      <c r="V13" s="3">
        <f t="shared" si="22"/>
        <v>4.591836734693878</v>
      </c>
      <c r="W13" s="3">
        <f t="shared" si="23"/>
        <v>146.42584389871851</v>
      </c>
      <c r="X13" s="3">
        <f t="shared" si="24"/>
        <v>164.42584389871851</v>
      </c>
      <c r="Y13" s="3">
        <f t="shared" si="25"/>
        <v>18</v>
      </c>
      <c r="Z13" s="3">
        <v>9</v>
      </c>
      <c r="AA13" s="3">
        <v>6.3E-2</v>
      </c>
      <c r="AB13" s="3">
        <f t="shared" si="26"/>
        <v>4.9958306967445241</v>
      </c>
      <c r="AC13" s="3">
        <f t="shared" si="31"/>
        <v>145.63401573309923</v>
      </c>
      <c r="AD13" s="3">
        <f t="shared" si="28"/>
        <v>165.21767206433779</v>
      </c>
      <c r="AE13" s="3">
        <f t="shared" si="29"/>
        <v>9.7918281656192665</v>
      </c>
      <c r="AF13" s="3">
        <f t="shared" si="30"/>
        <v>19.583656331238558</v>
      </c>
      <c r="AG13" s="3">
        <f t="shared" si="16"/>
        <v>5.790542791496598E-2</v>
      </c>
      <c r="AH13" s="3">
        <f t="shared" si="17"/>
        <v>4.591836734693878</v>
      </c>
      <c r="AI13" s="3">
        <f t="shared" si="18"/>
        <v>146.42584389871851</v>
      </c>
      <c r="AJ13" s="3">
        <f t="shared" si="19"/>
        <v>164.42584389871851</v>
      </c>
      <c r="AK13" s="3">
        <f t="shared" si="20"/>
        <v>18</v>
      </c>
      <c r="AL13" s="3">
        <v>9</v>
      </c>
      <c r="AM13" s="3">
        <v>57</v>
      </c>
    </row>
    <row r="14" spans="1:39" x14ac:dyDescent="0.3">
      <c r="A14" s="12" t="s">
        <v>27</v>
      </c>
      <c r="B14" s="5">
        <v>1</v>
      </c>
      <c r="C14" s="3">
        <v>154.10805974030765</v>
      </c>
      <c r="D14" s="3">
        <v>98.963121814560097</v>
      </c>
      <c r="E14" s="3">
        <v>2.7943085965559997</v>
      </c>
      <c r="F14" s="14">
        <f t="shared" si="0"/>
        <v>3.5538990358317167E-2</v>
      </c>
      <c r="G14" s="3">
        <v>2.8407634352310702</v>
      </c>
      <c r="H14" s="3">
        <v>2.36963645819757</v>
      </c>
      <c r="I14" s="3">
        <v>348723.24098512874</v>
      </c>
      <c r="J14" s="3">
        <v>9198</v>
      </c>
      <c r="K14" s="3">
        <v>289</v>
      </c>
      <c r="L14" s="3">
        <v>11.6539792387543</v>
      </c>
      <c r="M14" s="5">
        <v>1</v>
      </c>
      <c r="N14" s="6"/>
      <c r="O14" s="4">
        <v>0.95</v>
      </c>
      <c r="P14" s="3">
        <f t="shared" si="6"/>
        <v>0.12855632881425744</v>
      </c>
      <c r="Q14" s="3">
        <f t="shared" si="7"/>
        <v>148.63121489105788</v>
      </c>
      <c r="R14" s="3">
        <f t="shared" si="8"/>
        <v>159.58490458955742</v>
      </c>
      <c r="S14" s="3">
        <f t="shared" si="9"/>
        <v>10.953689698499545</v>
      </c>
      <c r="T14" s="3">
        <f t="shared" si="10"/>
        <v>5.4768448492497592</v>
      </c>
      <c r="U14" s="15">
        <f t="shared" si="21"/>
        <v>5.8400579535983932E-2</v>
      </c>
      <c r="V14" s="3">
        <f t="shared" si="22"/>
        <v>4.591836734693878</v>
      </c>
      <c r="W14" s="3">
        <f t="shared" si="23"/>
        <v>145.10805974030765</v>
      </c>
      <c r="X14" s="3">
        <f t="shared" si="24"/>
        <v>163.10805974030765</v>
      </c>
      <c r="Y14" s="3">
        <f t="shared" si="25"/>
        <v>18</v>
      </c>
      <c r="Z14" s="3">
        <v>9</v>
      </c>
      <c r="AA14" s="3">
        <v>8.2360000000000003E-2</v>
      </c>
      <c r="AB14" s="3">
        <f t="shared" si="26"/>
        <v>6.4756835715366021</v>
      </c>
      <c r="AC14" s="3">
        <f t="shared" si="31"/>
        <v>141.41571994009593</v>
      </c>
      <c r="AD14" s="3">
        <f t="shared" si="28"/>
        <v>166.80039954051938</v>
      </c>
      <c r="AE14" s="3">
        <f t="shared" si="29"/>
        <v>12.692339800211739</v>
      </c>
      <c r="AF14" s="3">
        <f t="shared" si="30"/>
        <v>25.384679600423453</v>
      </c>
      <c r="AG14" s="3">
        <f t="shared" si="16"/>
        <v>7.7867439381311909E-2</v>
      </c>
      <c r="AH14" s="3">
        <f t="shared" si="17"/>
        <v>6.1224489795918364</v>
      </c>
      <c r="AI14" s="3">
        <f t="shared" si="18"/>
        <v>142.10805974030765</v>
      </c>
      <c r="AJ14" s="3">
        <f t="shared" si="19"/>
        <v>166.10805974030765</v>
      </c>
      <c r="AK14" s="3">
        <f t="shared" si="20"/>
        <v>24</v>
      </c>
      <c r="AL14" s="3">
        <v>12</v>
      </c>
      <c r="AM14" s="3">
        <v>48</v>
      </c>
    </row>
    <row r="15" spans="1:39" x14ac:dyDescent="0.3">
      <c r="A15" s="10" t="s">
        <v>28</v>
      </c>
      <c r="B15" s="5">
        <v>2</v>
      </c>
      <c r="C15" s="3">
        <v>139.42668736301209</v>
      </c>
      <c r="D15" s="3">
        <v>115.74791404207301</v>
      </c>
      <c r="E15" s="3">
        <v>11.602747449129138</v>
      </c>
      <c r="F15" s="14">
        <f t="shared" si="0"/>
        <v>0.16310639971731894</v>
      </c>
      <c r="G15" s="3">
        <v>2.9943396485954112</v>
      </c>
      <c r="H15" s="3">
        <v>8.6762514171935692</v>
      </c>
      <c r="I15" s="3">
        <v>29136.672268961247</v>
      </c>
      <c r="J15" s="3">
        <v>975</v>
      </c>
      <c r="K15" s="3">
        <v>74</v>
      </c>
      <c r="L15" s="3">
        <v>10.8243243243243</v>
      </c>
      <c r="M15" s="5">
        <v>1</v>
      </c>
      <c r="N15" s="6"/>
      <c r="O15" s="4">
        <v>0.95</v>
      </c>
      <c r="P15" s="3">
        <f t="shared" si="6"/>
        <v>0.78135158854515208</v>
      </c>
      <c r="Q15" s="3">
        <f t="shared" si="7"/>
        <v>116.68530236271899</v>
      </c>
      <c r="R15" s="3">
        <f t="shared" si="8"/>
        <v>162.16807236330521</v>
      </c>
      <c r="S15" s="3">
        <f t="shared" si="9"/>
        <v>45.482770000586228</v>
      </c>
      <c r="T15" s="3">
        <f t="shared" si="10"/>
        <v>22.741385000293111</v>
      </c>
      <c r="U15" s="15">
        <f t="shared" si="21"/>
        <v>0.1219278770909812</v>
      </c>
      <c r="V15" s="3">
        <f t="shared" si="22"/>
        <v>8.6734693877551017</v>
      </c>
      <c r="W15" s="3">
        <f t="shared" si="23"/>
        <v>122.42668736301209</v>
      </c>
      <c r="X15" s="3">
        <f t="shared" si="24"/>
        <v>156.42668736301209</v>
      </c>
      <c r="Y15" s="3">
        <f t="shared" si="25"/>
        <v>34</v>
      </c>
      <c r="Z15" s="3">
        <v>17</v>
      </c>
      <c r="AA15" s="3">
        <v>0.13022</v>
      </c>
      <c r="AB15" s="3">
        <f t="shared" si="26"/>
        <v>9.2633383818425692</v>
      </c>
      <c r="AC15" s="3">
        <f t="shared" si="31"/>
        <v>121.27054413460066</v>
      </c>
      <c r="AD15" s="3">
        <f t="shared" si="28"/>
        <v>157.58283059142352</v>
      </c>
      <c r="AE15" s="3">
        <f t="shared" si="29"/>
        <v>18.156143228411434</v>
      </c>
      <c r="AF15" s="3">
        <f t="shared" si="30"/>
        <v>36.312286456822861</v>
      </c>
      <c r="AG15" s="3">
        <f t="shared" si="16"/>
        <v>0.1004111928984551</v>
      </c>
      <c r="AH15" s="3">
        <f t="shared" si="17"/>
        <v>7.1428571428571432</v>
      </c>
      <c r="AI15" s="3">
        <f t="shared" si="18"/>
        <v>125.42668736301209</v>
      </c>
      <c r="AJ15" s="3">
        <f t="shared" si="19"/>
        <v>153.42668736301209</v>
      </c>
      <c r="AK15" s="3">
        <f t="shared" si="20"/>
        <v>28</v>
      </c>
      <c r="AL15" s="3">
        <v>14</v>
      </c>
      <c r="AM15" s="3">
        <v>119</v>
      </c>
    </row>
    <row r="16" spans="1:39" x14ac:dyDescent="0.3">
      <c r="A16" s="10" t="s">
        <v>29</v>
      </c>
      <c r="B16" s="5">
        <v>2</v>
      </c>
      <c r="C16" s="3">
        <v>111.380377265745</v>
      </c>
      <c r="D16" s="3">
        <v>93.450303710277396</v>
      </c>
      <c r="E16" s="3">
        <v>7.0288486774115482</v>
      </c>
      <c r="F16" s="14">
        <f t="shared" si="0"/>
        <v>0.12368914297046116</v>
      </c>
      <c r="G16" s="3">
        <v>1.2083422901263599</v>
      </c>
      <c r="H16" s="3">
        <v>1.8017214307366201</v>
      </c>
      <c r="I16" s="3">
        <v>20884.10577375918</v>
      </c>
      <c r="J16" s="3">
        <v>701</v>
      </c>
      <c r="K16" s="3">
        <v>71</v>
      </c>
      <c r="L16" s="3">
        <v>11.253521126760599</v>
      </c>
      <c r="M16" s="5">
        <v>1</v>
      </c>
      <c r="N16" s="6"/>
      <c r="O16" s="4">
        <v>0.95</v>
      </c>
      <c r="P16" s="3">
        <f t="shared" si="6"/>
        <v>7.8189864810851412E-2</v>
      </c>
      <c r="Q16" s="3">
        <f t="shared" si="7"/>
        <v>97.603833858018362</v>
      </c>
      <c r="R16" s="3">
        <f t="shared" si="8"/>
        <v>125.15692067347163</v>
      </c>
      <c r="S16" s="3">
        <f t="shared" si="9"/>
        <v>27.55308681545327</v>
      </c>
      <c r="T16" s="3">
        <f t="shared" si="10"/>
        <v>13.776543407726635</v>
      </c>
      <c r="U16" s="15">
        <f t="shared" si="21"/>
        <v>0.15263011687812217</v>
      </c>
      <c r="V16" s="3">
        <f t="shared" si="22"/>
        <v>8.6734693877551017</v>
      </c>
      <c r="W16" s="3">
        <f t="shared" si="23"/>
        <v>94.380377265744997</v>
      </c>
      <c r="X16" s="3">
        <f t="shared" si="24"/>
        <v>128.38037726574498</v>
      </c>
      <c r="Y16" s="3">
        <f t="shared" si="25"/>
        <v>33.999999999999986</v>
      </c>
      <c r="Z16" s="3">
        <v>17</v>
      </c>
      <c r="AA16" s="3">
        <v>5.8000000000000003E-2</v>
      </c>
      <c r="AB16" s="3">
        <f t="shared" si="26"/>
        <v>3.2959499394965359</v>
      </c>
      <c r="AC16" s="3">
        <f t="shared" si="31"/>
        <v>104.92031538433179</v>
      </c>
      <c r="AD16" s="3">
        <f t="shared" si="28"/>
        <v>117.84043914715821</v>
      </c>
      <c r="AE16" s="3">
        <f t="shared" si="29"/>
        <v>6.4600618814132105</v>
      </c>
      <c r="AF16" s="3">
        <f t="shared" si="30"/>
        <v>12.920123762826421</v>
      </c>
      <c r="AG16" s="3">
        <f t="shared" si="16"/>
        <v>0.12569539037021826</v>
      </c>
      <c r="AH16" s="3">
        <f t="shared" si="17"/>
        <v>7.1428571428571432</v>
      </c>
      <c r="AI16" s="3">
        <f t="shared" si="18"/>
        <v>97.380377265744997</v>
      </c>
      <c r="AJ16" s="3">
        <f t="shared" si="19"/>
        <v>125.380377265745</v>
      </c>
      <c r="AK16" s="3">
        <f t="shared" si="20"/>
        <v>28</v>
      </c>
      <c r="AL16" s="3">
        <v>14</v>
      </c>
      <c r="AM16" s="3">
        <v>122</v>
      </c>
    </row>
    <row r="17" spans="1:39" x14ac:dyDescent="0.3">
      <c r="A17" s="10" t="s">
        <v>30</v>
      </c>
      <c r="B17" s="5">
        <v>2</v>
      </c>
      <c r="C17" s="3">
        <v>132.99765619994747</v>
      </c>
      <c r="D17" s="3">
        <v>110.29973524351</v>
      </c>
      <c r="E17" s="3">
        <v>8.8476022772917275</v>
      </c>
      <c r="F17" s="14">
        <f t="shared" si="0"/>
        <v>0.13038801554082299</v>
      </c>
      <c r="G17" s="3">
        <v>1.3576867425409984</v>
      </c>
      <c r="H17" s="3">
        <v>3.8429756241553301</v>
      </c>
      <c r="I17" s="3">
        <v>20631.599863060077</v>
      </c>
      <c r="J17" s="3">
        <v>617</v>
      </c>
      <c r="K17" s="3">
        <v>71</v>
      </c>
      <c r="L17" s="3">
        <v>11.309859154929599</v>
      </c>
      <c r="M17" s="5">
        <v>1</v>
      </c>
      <c r="N17" s="6"/>
      <c r="O17" s="4">
        <v>0.95</v>
      </c>
      <c r="P17" s="3">
        <f t="shared" si="6"/>
        <v>0.27575310015714211</v>
      </c>
      <c r="Q17" s="3">
        <f t="shared" si="7"/>
        <v>115.65635573645568</v>
      </c>
      <c r="R17" s="3">
        <f t="shared" si="8"/>
        <v>150.33895666343926</v>
      </c>
      <c r="S17" s="3">
        <f t="shared" si="9"/>
        <v>34.682600926983582</v>
      </c>
      <c r="T17" s="3">
        <f t="shared" si="10"/>
        <v>17.341300463491784</v>
      </c>
      <c r="U17" s="15">
        <f t="shared" si="21"/>
        <v>0.12782180141913443</v>
      </c>
      <c r="V17" s="3">
        <f t="shared" si="22"/>
        <v>8.6734693877551017</v>
      </c>
      <c r="W17" s="3">
        <f t="shared" si="23"/>
        <v>115.99765619994747</v>
      </c>
      <c r="X17" s="3">
        <f t="shared" si="24"/>
        <v>149.99765619994747</v>
      </c>
      <c r="Y17" s="3">
        <f t="shared" si="25"/>
        <v>34</v>
      </c>
      <c r="Z17" s="3">
        <v>17</v>
      </c>
      <c r="AA17" s="3">
        <v>8.301E-2</v>
      </c>
      <c r="AB17" s="3">
        <f t="shared" si="26"/>
        <v>5.6327221638559388</v>
      </c>
      <c r="AC17" s="3">
        <f t="shared" si="31"/>
        <v>121.95752075878983</v>
      </c>
      <c r="AD17" s="3">
        <f t="shared" si="28"/>
        <v>144.03779164110512</v>
      </c>
      <c r="AE17" s="3">
        <f t="shared" si="29"/>
        <v>11.04013544115764</v>
      </c>
      <c r="AF17" s="3">
        <f t="shared" si="30"/>
        <v>22.08027088231529</v>
      </c>
      <c r="AG17" s="3">
        <f t="shared" si="16"/>
        <v>0.10526501293340483</v>
      </c>
      <c r="AH17" s="3">
        <f t="shared" si="17"/>
        <v>7.1428571428571432</v>
      </c>
      <c r="AI17" s="3">
        <f t="shared" si="18"/>
        <v>118.99765619994747</v>
      </c>
      <c r="AJ17" s="3">
        <f t="shared" si="19"/>
        <v>146.99765619994747</v>
      </c>
      <c r="AK17" s="3">
        <f t="shared" si="20"/>
        <v>28</v>
      </c>
      <c r="AL17" s="3">
        <v>14</v>
      </c>
      <c r="AM17" s="3">
        <v>122</v>
      </c>
    </row>
    <row r="18" spans="1:39" x14ac:dyDescent="0.3">
      <c r="A18" s="12" t="s">
        <v>31</v>
      </c>
      <c r="B18" s="5">
        <v>1</v>
      </c>
      <c r="C18" s="3">
        <v>143.08115128174455</v>
      </c>
      <c r="D18" s="3">
        <v>102.494141163099</v>
      </c>
      <c r="E18" s="3">
        <v>2.376518028372046</v>
      </c>
      <c r="F18" s="14">
        <f t="shared" si="0"/>
        <v>3.255477953512604E-2</v>
      </c>
      <c r="G18" s="3">
        <v>4.0759960743740651</v>
      </c>
      <c r="H18" s="3">
        <v>1.77521704837872</v>
      </c>
      <c r="I18" s="3">
        <v>741985.01586368529</v>
      </c>
      <c r="J18" s="3">
        <v>7358</v>
      </c>
      <c r="K18" s="3">
        <v>296</v>
      </c>
      <c r="L18" s="3">
        <v>11.1824324324324</v>
      </c>
      <c r="M18" s="5">
        <v>1</v>
      </c>
      <c r="N18" s="6"/>
      <c r="O18" s="4">
        <v>0.95</v>
      </c>
      <c r="P18" s="3">
        <f t="shared" si="6"/>
        <v>7.6132795726642943E-2</v>
      </c>
      <c r="Q18" s="3">
        <f t="shared" si="7"/>
        <v>138.42317594613533</v>
      </c>
      <c r="R18" s="3">
        <f t="shared" si="8"/>
        <v>147.73912661735378</v>
      </c>
      <c r="S18" s="3">
        <f t="shared" si="9"/>
        <v>9.3159506712184452</v>
      </c>
      <c r="T18" s="3">
        <f t="shared" si="10"/>
        <v>4.6579753356092102</v>
      </c>
      <c r="U18" s="15">
        <f t="shared" si="21"/>
        <v>6.290136694719406E-2</v>
      </c>
      <c r="V18" s="3">
        <f t="shared" si="22"/>
        <v>4.591836734693878</v>
      </c>
      <c r="W18" s="3">
        <f t="shared" si="23"/>
        <v>134.08115128174455</v>
      </c>
      <c r="X18" s="3">
        <f t="shared" si="24"/>
        <v>152.08115128174455</v>
      </c>
      <c r="Y18" s="3">
        <f t="shared" si="25"/>
        <v>18</v>
      </c>
      <c r="Z18" s="3">
        <v>9</v>
      </c>
      <c r="AA18" s="3">
        <v>7.6999999999999999E-2</v>
      </c>
      <c r="AB18" s="3">
        <f t="shared" si="26"/>
        <v>5.6210452289256789</v>
      </c>
      <c r="AC18" s="3">
        <f t="shared" si="31"/>
        <v>132.06390263305022</v>
      </c>
      <c r="AD18" s="3">
        <f t="shared" si="28"/>
        <v>154.09839993043889</v>
      </c>
      <c r="AE18" s="3">
        <f t="shared" si="29"/>
        <v>11.017248648694331</v>
      </c>
      <c r="AF18" s="3">
        <f t="shared" si="30"/>
        <v>22.034497297388668</v>
      </c>
      <c r="AG18" s="3">
        <f t="shared" si="16"/>
        <v>8.3868489262925408E-2</v>
      </c>
      <c r="AH18" s="3">
        <f t="shared" si="17"/>
        <v>6.1224489795918364</v>
      </c>
      <c r="AI18" s="3">
        <f t="shared" si="18"/>
        <v>131.08115128174455</v>
      </c>
      <c r="AJ18" s="3">
        <f t="shared" si="19"/>
        <v>155.08115128174455</v>
      </c>
      <c r="AK18" s="3">
        <f t="shared" si="20"/>
        <v>24</v>
      </c>
      <c r="AL18" s="3">
        <v>12</v>
      </c>
      <c r="AM18" s="3">
        <v>53</v>
      </c>
    </row>
    <row r="19" spans="1:39" x14ac:dyDescent="0.3">
      <c r="A19" s="12" t="s">
        <v>32</v>
      </c>
      <c r="B19" s="5">
        <v>1</v>
      </c>
      <c r="C19" s="3">
        <v>135.70373454893286</v>
      </c>
      <c r="D19" s="3">
        <v>101.20678020470901</v>
      </c>
      <c r="E19" s="3">
        <v>3.70982318741201</v>
      </c>
      <c r="F19" s="14">
        <f t="shared" si="0"/>
        <v>5.3581822722097806E-2</v>
      </c>
      <c r="G19" s="3">
        <v>1.9768358933169996</v>
      </c>
      <c r="H19" s="3">
        <v>3.24485007272949</v>
      </c>
      <c r="I19" s="3">
        <v>143975.90486676374</v>
      </c>
      <c r="J19" s="3">
        <v>2525</v>
      </c>
      <c r="K19" s="3">
        <v>224</v>
      </c>
      <c r="L19" s="3">
        <v>11.3839285714286</v>
      </c>
      <c r="M19" s="5">
        <v>1</v>
      </c>
      <c r="N19" s="6"/>
      <c r="O19" s="4">
        <v>0.95</v>
      </c>
      <c r="P19" s="3">
        <f t="shared" si="6"/>
        <v>0.21618504569707842</v>
      </c>
      <c r="Q19" s="3">
        <f t="shared" si="7"/>
        <v>128.4324811016053</v>
      </c>
      <c r="R19" s="3">
        <f t="shared" si="8"/>
        <v>142.97498799626041</v>
      </c>
      <c r="S19" s="3">
        <f t="shared" si="9"/>
        <v>14.542506894655105</v>
      </c>
      <c r="T19" s="3">
        <f t="shared" si="10"/>
        <v>7.2712534473275392</v>
      </c>
      <c r="U19" s="15">
        <f t="shared" si="21"/>
        <v>6.6320945624047847E-2</v>
      </c>
      <c r="V19" s="3">
        <f t="shared" si="22"/>
        <v>4.591836734693878</v>
      </c>
      <c r="W19" s="3">
        <f t="shared" si="23"/>
        <v>126.70373454893286</v>
      </c>
      <c r="X19" s="3">
        <f t="shared" si="24"/>
        <v>144.70373454893286</v>
      </c>
      <c r="Y19" s="3">
        <f t="shared" si="25"/>
        <v>18</v>
      </c>
      <c r="Z19" s="3">
        <v>9</v>
      </c>
      <c r="AA19" s="3">
        <v>0.11355999999999999</v>
      </c>
      <c r="AB19" s="3">
        <f t="shared" si="26"/>
        <v>7.8625082119269463</v>
      </c>
      <c r="AC19" s="3">
        <f t="shared" si="31"/>
        <v>120.29321845355604</v>
      </c>
      <c r="AD19" s="3">
        <f t="shared" si="28"/>
        <v>151.11425064430966</v>
      </c>
      <c r="AE19" s="3">
        <f t="shared" si="29"/>
        <v>15.410516095376815</v>
      </c>
      <c r="AF19" s="3">
        <f t="shared" si="30"/>
        <v>30.821032190753627</v>
      </c>
      <c r="AG19" s="3">
        <f t="shared" si="16"/>
        <v>8.8427927498730477E-2</v>
      </c>
      <c r="AH19" s="3">
        <f t="shared" si="17"/>
        <v>6.1224489795918364</v>
      </c>
      <c r="AI19" s="3">
        <f t="shared" si="18"/>
        <v>123.70373454893286</v>
      </c>
      <c r="AJ19" s="3">
        <f t="shared" si="19"/>
        <v>147.70373454893286</v>
      </c>
      <c r="AK19" s="3">
        <f t="shared" si="20"/>
        <v>24</v>
      </c>
      <c r="AL19" s="3">
        <v>12</v>
      </c>
      <c r="AM19" s="3">
        <v>47</v>
      </c>
    </row>
    <row r="20" spans="1:39" x14ac:dyDescent="0.3">
      <c r="A20" s="10" t="s">
        <v>33</v>
      </c>
      <c r="B20" s="5">
        <v>2</v>
      </c>
      <c r="C20" s="3">
        <v>163.91059707362604</v>
      </c>
      <c r="D20" s="3">
        <v>120.940265606395</v>
      </c>
      <c r="E20" s="3">
        <v>9.9596829686472379</v>
      </c>
      <c r="F20" s="14">
        <f t="shared" si="0"/>
        <v>0.11909528100724369</v>
      </c>
      <c r="G20" s="3">
        <v>1.4993182947450951</v>
      </c>
      <c r="H20" s="3">
        <v>6.1168223566898003</v>
      </c>
      <c r="I20" s="3">
        <v>21616.672712427091</v>
      </c>
      <c r="J20" s="3">
        <v>669</v>
      </c>
      <c r="K20" s="3">
        <v>71</v>
      </c>
      <c r="L20" s="3">
        <v>11.492957746478901</v>
      </c>
      <c r="M20" s="5">
        <v>1</v>
      </c>
      <c r="N20" s="6"/>
      <c r="O20" s="4">
        <v>0.95</v>
      </c>
      <c r="P20" s="3">
        <f t="shared" si="6"/>
        <v>0.48764347291942939</v>
      </c>
      <c r="Q20" s="3">
        <f t="shared" si="7"/>
        <v>144.38961845507745</v>
      </c>
      <c r="R20" s="3">
        <f t="shared" si="8"/>
        <v>183.43157569217462</v>
      </c>
      <c r="S20" s="3">
        <f t="shared" si="9"/>
        <v>39.041957237097165</v>
      </c>
      <c r="T20" s="3">
        <f t="shared" si="10"/>
        <v>19.520978618548586</v>
      </c>
      <c r="U20" s="15">
        <f t="shared" si="21"/>
        <v>0.10371507580052235</v>
      </c>
      <c r="V20" s="3">
        <f t="shared" si="22"/>
        <v>8.6734693877551017</v>
      </c>
      <c r="W20" s="3">
        <f t="shared" si="23"/>
        <v>146.91059707362604</v>
      </c>
      <c r="X20" s="3">
        <f t="shared" si="24"/>
        <v>180.91059707362604</v>
      </c>
      <c r="Y20" s="3">
        <f t="shared" si="25"/>
        <v>34</v>
      </c>
      <c r="Z20" s="3">
        <v>17</v>
      </c>
      <c r="AA20" s="3">
        <v>9.3310000000000004E-2</v>
      </c>
      <c r="AB20" s="3">
        <f t="shared" si="26"/>
        <v>7.8033152106836967</v>
      </c>
      <c r="AC20" s="3">
        <f t="shared" si="31"/>
        <v>148.61609926068598</v>
      </c>
      <c r="AD20" s="3">
        <f t="shared" si="28"/>
        <v>179.20509488656609</v>
      </c>
      <c r="AE20" s="3">
        <f t="shared" si="29"/>
        <v>15.294497812940046</v>
      </c>
      <c r="AF20" s="3">
        <f t="shared" si="30"/>
        <v>30.588995625880102</v>
      </c>
      <c r="AG20" s="3">
        <f t="shared" si="16"/>
        <v>8.5412415365136052E-2</v>
      </c>
      <c r="AH20" s="3">
        <f t="shared" si="17"/>
        <v>7.1428571428571432</v>
      </c>
      <c r="AI20" s="3">
        <f t="shared" si="18"/>
        <v>149.91059707362604</v>
      </c>
      <c r="AJ20" s="3">
        <f t="shared" si="19"/>
        <v>177.91059707362604</v>
      </c>
      <c r="AK20" s="3">
        <f t="shared" si="20"/>
        <v>28</v>
      </c>
      <c r="AL20" s="3">
        <v>14</v>
      </c>
      <c r="AM20" s="3">
        <v>120</v>
      </c>
    </row>
    <row r="21" spans="1:39" x14ac:dyDescent="0.3">
      <c r="A21" s="12" t="s">
        <v>34</v>
      </c>
      <c r="B21" s="5">
        <v>1</v>
      </c>
      <c r="C21" s="3">
        <v>234.23251565755112</v>
      </c>
      <c r="D21" s="3">
        <v>187.864475405848</v>
      </c>
      <c r="E21" s="3">
        <v>9.522314028904562</v>
      </c>
      <c r="F21" s="14">
        <f t="shared" si="0"/>
        <v>7.9680378466068291E-2</v>
      </c>
      <c r="G21" s="3">
        <v>0.22277428085546752</v>
      </c>
      <c r="H21" s="3">
        <v>1.4433568121456499</v>
      </c>
      <c r="I21" s="3">
        <v>8474.3844079852279</v>
      </c>
      <c r="J21" s="3">
        <v>348</v>
      </c>
      <c r="K21" s="3">
        <v>52</v>
      </c>
      <c r="L21" s="3">
        <v>11.3269230769231</v>
      </c>
      <c r="M21" s="5">
        <v>1</v>
      </c>
      <c r="N21" s="6"/>
      <c r="O21" s="4">
        <v>0.95</v>
      </c>
      <c r="P21" s="3">
        <f t="shared" si="6"/>
        <v>4.2932130785053528E-2</v>
      </c>
      <c r="Q21" s="3">
        <f t="shared" si="7"/>
        <v>215.56878016089817</v>
      </c>
      <c r="R21" s="3">
        <f t="shared" si="8"/>
        <v>252.89625115420407</v>
      </c>
      <c r="S21" s="3">
        <f t="shared" si="9"/>
        <v>37.327470993305894</v>
      </c>
      <c r="T21" s="3">
        <f t="shared" si="10"/>
        <v>18.66373549665294</v>
      </c>
      <c r="U21" s="15">
        <f t="shared" si="21"/>
        <v>3.8423358835278171E-2</v>
      </c>
      <c r="V21" s="3">
        <f t="shared" si="22"/>
        <v>4.591836734693878</v>
      </c>
      <c r="W21" s="3">
        <f t="shared" si="23"/>
        <v>225.23251565755112</v>
      </c>
      <c r="X21" s="3">
        <f t="shared" si="24"/>
        <v>243.23251565755112</v>
      </c>
      <c r="Y21" s="3">
        <f t="shared" si="25"/>
        <v>18</v>
      </c>
      <c r="Z21" s="3">
        <v>9</v>
      </c>
      <c r="AA21" s="3">
        <v>5.1549999999999999E-2</v>
      </c>
      <c r="AB21" s="3">
        <f t="shared" si="26"/>
        <v>6.1605541745646732</v>
      </c>
      <c r="AC21" s="3">
        <f t="shared" si="31"/>
        <v>222.15782947540436</v>
      </c>
      <c r="AD21" s="3">
        <f t="shared" si="28"/>
        <v>246.30720183969788</v>
      </c>
      <c r="AE21" s="3">
        <f t="shared" si="29"/>
        <v>12.07468618214676</v>
      </c>
      <c r="AF21" s="3">
        <f t="shared" si="30"/>
        <v>24.149372364293527</v>
      </c>
      <c r="AG21" s="3">
        <f t="shared" si="16"/>
        <v>3.8423358835278171E-2</v>
      </c>
      <c r="AH21" s="3">
        <f t="shared" si="17"/>
        <v>4.591836734693878</v>
      </c>
      <c r="AI21" s="3">
        <f t="shared" si="18"/>
        <v>225.23251565755112</v>
      </c>
      <c r="AJ21" s="3">
        <f t="shared" si="19"/>
        <v>243.23251565755112</v>
      </c>
      <c r="AK21" s="3">
        <f t="shared" si="20"/>
        <v>18</v>
      </c>
      <c r="AL21" s="3">
        <v>9</v>
      </c>
      <c r="AM21" s="3">
        <v>104</v>
      </c>
    </row>
    <row r="22" spans="1:39" x14ac:dyDescent="0.3">
      <c r="A22" s="10" t="s">
        <v>35</v>
      </c>
      <c r="B22" s="5">
        <v>2</v>
      </c>
      <c r="C22" s="3">
        <v>144.20105266184723</v>
      </c>
      <c r="D22" s="3">
        <v>118.71137461712</v>
      </c>
      <c r="E22" s="3">
        <v>6.9971176362237477</v>
      </c>
      <c r="F22" s="14">
        <f t="shared" si="0"/>
        <v>9.510575903463632E-2</v>
      </c>
      <c r="G22" s="3">
        <v>1.6298070117138299</v>
      </c>
      <c r="H22" s="3">
        <v>3.38484197123391</v>
      </c>
      <c r="I22" s="3">
        <v>45874.521906257054</v>
      </c>
      <c r="J22" s="3">
        <v>1250</v>
      </c>
      <c r="K22" s="3">
        <v>78</v>
      </c>
      <c r="L22" s="3">
        <v>11.4230769230769</v>
      </c>
      <c r="M22" s="5">
        <v>1</v>
      </c>
      <c r="N22" s="6"/>
      <c r="O22" s="4">
        <v>0.95</v>
      </c>
      <c r="P22" s="3">
        <f t="shared" si="6"/>
        <v>0.22880402676044942</v>
      </c>
      <c r="Q22" s="3">
        <f t="shared" si="7"/>
        <v>130.48670209484868</v>
      </c>
      <c r="R22" s="3">
        <f t="shared" si="8"/>
        <v>157.91540322884578</v>
      </c>
      <c r="S22" s="3">
        <f t="shared" si="9"/>
        <v>27.428701133997095</v>
      </c>
      <c r="T22" s="3">
        <f t="shared" si="10"/>
        <v>13.714350566998545</v>
      </c>
      <c r="U22" s="15">
        <f t="shared" si="21"/>
        <v>0.11789095631545182</v>
      </c>
      <c r="V22" s="3">
        <f t="shared" si="22"/>
        <v>8.6734693877551017</v>
      </c>
      <c r="W22" s="3">
        <f t="shared" si="23"/>
        <v>127.20105266184723</v>
      </c>
      <c r="X22" s="3">
        <f t="shared" si="24"/>
        <v>161.20105266184723</v>
      </c>
      <c r="Y22" s="3">
        <f t="shared" si="25"/>
        <v>34</v>
      </c>
      <c r="Z22" s="3">
        <v>17</v>
      </c>
      <c r="AA22" s="3">
        <v>7.8880000000000006E-2</v>
      </c>
      <c r="AB22" s="3">
        <f t="shared" si="26"/>
        <v>5.8033566499829137</v>
      </c>
      <c r="AC22" s="3">
        <f t="shared" si="31"/>
        <v>132.82647362788072</v>
      </c>
      <c r="AD22" s="3">
        <f t="shared" si="28"/>
        <v>155.57563169581374</v>
      </c>
      <c r="AE22" s="3">
        <f t="shared" si="29"/>
        <v>11.37457903396651</v>
      </c>
      <c r="AF22" s="3">
        <f t="shared" si="30"/>
        <v>22.749158067933024</v>
      </c>
      <c r="AG22" s="3">
        <f t="shared" si="16"/>
        <v>9.7086669906842685E-2</v>
      </c>
      <c r="AH22" s="3">
        <f t="shared" si="17"/>
        <v>7.1428571428571432</v>
      </c>
      <c r="AI22" s="3">
        <f t="shared" si="18"/>
        <v>130.20105266184723</v>
      </c>
      <c r="AJ22" s="3">
        <f t="shared" si="19"/>
        <v>158.20105266184723</v>
      </c>
      <c r="AK22" s="3">
        <f t="shared" si="20"/>
        <v>28</v>
      </c>
      <c r="AL22" s="3">
        <v>14</v>
      </c>
      <c r="AM22" s="3">
        <v>121</v>
      </c>
    </row>
    <row r="23" spans="1:39" x14ac:dyDescent="0.3">
      <c r="A23" s="10" t="s">
        <v>36</v>
      </c>
      <c r="B23" s="5">
        <v>2</v>
      </c>
      <c r="C23" s="3">
        <v>153.27810005951974</v>
      </c>
      <c r="D23" s="3">
        <v>103.587140047159</v>
      </c>
      <c r="E23" s="3">
        <v>7.3988274357368615</v>
      </c>
      <c r="F23" s="14">
        <f t="shared" si="0"/>
        <v>9.4610396191060972E-2</v>
      </c>
      <c r="G23" s="3">
        <v>1.754305970271067</v>
      </c>
      <c r="H23" s="3">
        <v>4.2725274504247297</v>
      </c>
      <c r="I23" s="3">
        <v>33622.356460598465</v>
      </c>
      <c r="J23" s="3">
        <v>982</v>
      </c>
      <c r="K23" s="3">
        <v>72</v>
      </c>
      <c r="L23" s="3">
        <v>11.1805555555556</v>
      </c>
      <c r="M23" s="5">
        <v>1</v>
      </c>
      <c r="N23" s="6"/>
      <c r="O23" s="4">
        <v>0.95</v>
      </c>
      <c r="P23" s="3">
        <f t="shared" si="6"/>
        <v>0.32144880822725719</v>
      </c>
      <c r="Q23" s="3">
        <f t="shared" si="7"/>
        <v>138.77639828547549</v>
      </c>
      <c r="R23" s="3">
        <f t="shared" si="8"/>
        <v>167.77980183356399</v>
      </c>
      <c r="S23" s="3">
        <f t="shared" si="9"/>
        <v>29.0034035480885</v>
      </c>
      <c r="T23" s="3">
        <f t="shared" si="10"/>
        <v>14.501701774044248</v>
      </c>
      <c r="U23" s="15">
        <f t="shared" si="21"/>
        <v>0.11090951671111982</v>
      </c>
      <c r="V23" s="3">
        <f t="shared" si="22"/>
        <v>8.6734693877551017</v>
      </c>
      <c r="W23" s="3">
        <f t="shared" si="23"/>
        <v>136.27810005951974</v>
      </c>
      <c r="X23" s="3">
        <f t="shared" si="24"/>
        <v>170.27810005951974</v>
      </c>
      <c r="Y23" s="3">
        <f t="shared" si="25"/>
        <v>34</v>
      </c>
      <c r="Z23" s="3">
        <v>17</v>
      </c>
      <c r="AA23" s="3">
        <v>7.2999999999999995E-2</v>
      </c>
      <c r="AB23" s="3">
        <f t="shared" si="26"/>
        <v>5.708827196094358</v>
      </c>
      <c r="AC23" s="3">
        <f t="shared" si="31"/>
        <v>142.08879875517479</v>
      </c>
      <c r="AD23" s="3">
        <f t="shared" si="28"/>
        <v>164.4674013638647</v>
      </c>
      <c r="AE23" s="3">
        <f t="shared" si="29"/>
        <v>11.189301304344941</v>
      </c>
      <c r="AF23" s="3">
        <f t="shared" si="30"/>
        <v>22.378602608689903</v>
      </c>
      <c r="AG23" s="3">
        <f t="shared" si="16"/>
        <v>9.1337249056216319E-2</v>
      </c>
      <c r="AH23" s="3">
        <f t="shared" si="17"/>
        <v>7.1428571428571432</v>
      </c>
      <c r="AI23" s="3">
        <f t="shared" si="18"/>
        <v>139.27810005951974</v>
      </c>
      <c r="AJ23" s="3">
        <f t="shared" si="19"/>
        <v>167.27810005951974</v>
      </c>
      <c r="AK23" s="3">
        <f t="shared" si="20"/>
        <v>28</v>
      </c>
      <c r="AL23" s="3">
        <v>14</v>
      </c>
      <c r="AM23" s="3">
        <v>121</v>
      </c>
    </row>
    <row r="24" spans="1:39" x14ac:dyDescent="0.3">
      <c r="A24" s="12" t="s">
        <v>37</v>
      </c>
      <c r="B24" s="5">
        <v>1</v>
      </c>
      <c r="C24" s="3">
        <v>136.79963901706196</v>
      </c>
      <c r="D24" s="3">
        <v>94.951346739441803</v>
      </c>
      <c r="E24" s="3">
        <v>2.9472582926784363</v>
      </c>
      <c r="F24" s="14">
        <f t="shared" si="0"/>
        <v>4.2226911526639779E-2</v>
      </c>
      <c r="G24" s="3">
        <v>0.96449678734582034</v>
      </c>
      <c r="H24" s="3">
        <v>1.6823124389997399</v>
      </c>
      <c r="I24" s="3">
        <v>97945.538084830114</v>
      </c>
      <c r="J24" s="3">
        <v>3133</v>
      </c>
      <c r="K24" s="3">
        <v>145</v>
      </c>
      <c r="L24" s="3">
        <v>11.579310344827601</v>
      </c>
      <c r="M24" s="5">
        <v>1</v>
      </c>
      <c r="N24" s="6"/>
      <c r="O24" s="4">
        <v>0.95</v>
      </c>
      <c r="P24" s="3">
        <f t="shared" si="6"/>
        <v>6.4494982825920574E-2</v>
      </c>
      <c r="Q24" s="3">
        <f t="shared" si="7"/>
        <v>131.02301276341223</v>
      </c>
      <c r="R24" s="3">
        <f t="shared" si="8"/>
        <v>142.5762652707117</v>
      </c>
      <c r="S24" s="3">
        <f t="shared" si="9"/>
        <v>11.553252507299476</v>
      </c>
      <c r="T24" s="3">
        <f t="shared" si="10"/>
        <v>5.7766262536497353</v>
      </c>
      <c r="U24" s="15">
        <f t="shared" si="21"/>
        <v>6.5789647287574346E-2</v>
      </c>
      <c r="V24" s="3">
        <f t="shared" si="22"/>
        <v>4.591836734693878</v>
      </c>
      <c r="W24" s="3">
        <f t="shared" si="23"/>
        <v>127.79963901706196</v>
      </c>
      <c r="X24" s="3">
        <f t="shared" si="24"/>
        <v>145.79963901706196</v>
      </c>
      <c r="Y24" s="3">
        <f t="shared" si="25"/>
        <v>18</v>
      </c>
      <c r="Z24" s="3">
        <v>9</v>
      </c>
      <c r="AA24" s="3">
        <v>7.0000000000000007E-2</v>
      </c>
      <c r="AB24" s="3">
        <f t="shared" si="26"/>
        <v>4.8857013934664986</v>
      </c>
      <c r="AC24" s="3">
        <f t="shared" si="31"/>
        <v>127.22366428586763</v>
      </c>
      <c r="AD24" s="3">
        <f t="shared" si="28"/>
        <v>146.37561374825631</v>
      </c>
      <c r="AE24" s="3">
        <f t="shared" si="29"/>
        <v>9.5759747311943375</v>
      </c>
      <c r="AF24" s="3">
        <f t="shared" si="30"/>
        <v>19.151949462388686</v>
      </c>
      <c r="AG24" s="3">
        <f t="shared" si="16"/>
        <v>8.771952971676579E-2</v>
      </c>
      <c r="AH24" s="3">
        <f t="shared" si="17"/>
        <v>6.1224489795918364</v>
      </c>
      <c r="AI24" s="3">
        <f t="shared" si="18"/>
        <v>124.79963901706196</v>
      </c>
      <c r="AJ24" s="3">
        <f t="shared" si="19"/>
        <v>148.79963901706196</v>
      </c>
      <c r="AK24" s="3">
        <f t="shared" si="20"/>
        <v>24</v>
      </c>
      <c r="AL24" s="3">
        <v>12</v>
      </c>
      <c r="AM24" s="3">
        <v>56</v>
      </c>
    </row>
    <row r="25" spans="1:39" x14ac:dyDescent="0.3">
      <c r="A25" s="13" t="s">
        <v>38</v>
      </c>
      <c r="B25" s="5">
        <v>1</v>
      </c>
      <c r="C25" s="3">
        <v>180.86295770757022</v>
      </c>
      <c r="D25" s="3">
        <v>112.041769366823</v>
      </c>
      <c r="E25" s="3">
        <v>5.5651678438119045</v>
      </c>
      <c r="F25" s="14">
        <f t="shared" si="0"/>
        <v>6.0309358600159492E-2</v>
      </c>
      <c r="G25" s="3">
        <v>1.8307697386759527</v>
      </c>
      <c r="H25" s="3">
        <v>1.7672206737018199</v>
      </c>
      <c r="I25" s="3">
        <v>72548.978712487908</v>
      </c>
      <c r="J25" s="3">
        <v>2025</v>
      </c>
      <c r="K25" s="3">
        <v>65</v>
      </c>
      <c r="L25" s="3">
        <v>11.4769230769231</v>
      </c>
      <c r="M25" s="5">
        <v>1</v>
      </c>
      <c r="N25" s="6"/>
      <c r="O25" s="4">
        <v>0.95</v>
      </c>
      <c r="P25" s="3">
        <f t="shared" si="6"/>
        <v>7.3229579721906288E-2</v>
      </c>
      <c r="Q25" s="3">
        <f t="shared" si="7"/>
        <v>169.95522873369887</v>
      </c>
      <c r="R25" s="3">
        <f t="shared" si="8"/>
        <v>191.77068668144156</v>
      </c>
      <c r="S25" s="3">
        <f t="shared" si="9"/>
        <v>21.815457947742686</v>
      </c>
      <c r="T25" s="3">
        <f t="shared" si="10"/>
        <v>10.907728973871333</v>
      </c>
      <c r="U25" s="15">
        <f t="shared" si="21"/>
        <v>4.9761433264581052E-2</v>
      </c>
      <c r="V25" s="3">
        <f t="shared" si="22"/>
        <v>4.591836734693878</v>
      </c>
      <c r="W25" s="3">
        <f t="shared" si="23"/>
        <v>171.86295770757022</v>
      </c>
      <c r="X25" s="3">
        <f t="shared" si="24"/>
        <v>189.86295770757022</v>
      </c>
      <c r="Y25" s="3">
        <f t="shared" si="25"/>
        <v>18</v>
      </c>
      <c r="Z25" s="3">
        <v>9</v>
      </c>
      <c r="AA25" s="3">
        <v>4.6550000000000001E-2</v>
      </c>
      <c r="AB25" s="3">
        <f t="shared" si="26"/>
        <v>4.2954952455547932</v>
      </c>
      <c r="AC25" s="3">
        <f t="shared" si="31"/>
        <v>172.44378702628282</v>
      </c>
      <c r="AD25" s="3">
        <f t="shared" si="28"/>
        <v>189.28212838885761</v>
      </c>
      <c r="AE25" s="3">
        <f t="shared" si="29"/>
        <v>8.4191706812873939</v>
      </c>
      <c r="AF25" s="3">
        <f t="shared" si="30"/>
        <v>16.838341362574795</v>
      </c>
      <c r="AG25" s="3">
        <f t="shared" si="16"/>
        <v>4.9761433264581052E-2</v>
      </c>
      <c r="AH25" s="3">
        <f t="shared" si="17"/>
        <v>4.591836734693878</v>
      </c>
      <c r="AI25" s="3">
        <f t="shared" si="18"/>
        <v>171.86295770757022</v>
      </c>
      <c r="AJ25" s="3">
        <f t="shared" si="19"/>
        <v>189.86295770757022</v>
      </c>
      <c r="AK25" s="3">
        <f t="shared" si="20"/>
        <v>18</v>
      </c>
      <c r="AL25" s="3">
        <v>9</v>
      </c>
      <c r="AM25" s="3">
        <v>105</v>
      </c>
    </row>
    <row r="26" spans="1:39" x14ac:dyDescent="0.3">
      <c r="A26" s="9" t="s">
        <v>39</v>
      </c>
      <c r="B26" s="5">
        <v>3</v>
      </c>
      <c r="C26" s="3">
        <v>146.67434021797115</v>
      </c>
      <c r="D26" s="7">
        <v>104.79225975247201</v>
      </c>
      <c r="E26" s="3">
        <v>3.0478636348909895</v>
      </c>
      <c r="F26" s="14">
        <f t="shared" si="0"/>
        <v>4.0728410405724148E-2</v>
      </c>
      <c r="G26" s="3">
        <v>4.2332452120406137</v>
      </c>
      <c r="H26" s="3">
        <v>1.6669813066407799</v>
      </c>
      <c r="I26" s="3">
        <v>479040.53696815856</v>
      </c>
      <c r="J26" s="3">
        <v>13811</v>
      </c>
      <c r="K26" s="3">
        <v>178</v>
      </c>
      <c r="L26" s="3">
        <v>11.0280898876404</v>
      </c>
      <c r="M26" s="5">
        <v>1</v>
      </c>
      <c r="N26" s="6"/>
      <c r="O26" s="4">
        <v>0.95</v>
      </c>
      <c r="P26" s="3">
        <f t="shared" si="6"/>
        <v>6.6511301166419845E-2</v>
      </c>
      <c r="Q26" s="3">
        <f t="shared" si="7"/>
        <v>140.70052749358481</v>
      </c>
      <c r="R26" s="3">
        <f t="shared" si="8"/>
        <v>152.64815294235748</v>
      </c>
      <c r="S26" s="3">
        <f t="shared" si="9"/>
        <v>11.947625448772669</v>
      </c>
      <c r="T26" s="3">
        <f t="shared" si="10"/>
        <v>5.973812724386339</v>
      </c>
      <c r="U26" s="15">
        <f t="shared" si="21"/>
        <v>4.090695067101352E-2</v>
      </c>
      <c r="V26" s="3">
        <f t="shared" si="22"/>
        <v>3.0612244897959182</v>
      </c>
      <c r="W26" s="3">
        <f t="shared" si="23"/>
        <v>140.67434021797115</v>
      </c>
      <c r="X26" s="3">
        <f t="shared" si="24"/>
        <v>152.67434021797115</v>
      </c>
      <c r="Y26" s="3">
        <f t="shared" si="25"/>
        <v>12</v>
      </c>
      <c r="Z26" s="3">
        <v>6</v>
      </c>
      <c r="AA26" s="3">
        <v>4.4490000000000002E-2</v>
      </c>
      <c r="AB26" s="3">
        <f t="shared" si="26"/>
        <v>3.3293578552538454</v>
      </c>
      <c r="AC26" s="3">
        <f t="shared" si="31"/>
        <v>140.14879882167361</v>
      </c>
      <c r="AD26" s="3">
        <f t="shared" si="28"/>
        <v>153.19988161426869</v>
      </c>
      <c r="AE26" s="3">
        <f t="shared" si="29"/>
        <v>6.5255413962975366</v>
      </c>
      <c r="AF26" s="3">
        <f t="shared" si="30"/>
        <v>13.051082792595082</v>
      </c>
      <c r="AG26" s="3">
        <f t="shared" si="16"/>
        <v>4.090695067101352E-2</v>
      </c>
      <c r="AH26" s="3">
        <f t="shared" si="17"/>
        <v>3.0612244897959182</v>
      </c>
      <c r="AI26" s="3">
        <f t="shared" si="18"/>
        <v>140.67434021797115</v>
      </c>
      <c r="AJ26" s="3">
        <f t="shared" si="19"/>
        <v>152.67434021797115</v>
      </c>
      <c r="AK26" s="3">
        <f t="shared" si="20"/>
        <v>12</v>
      </c>
      <c r="AL26" s="3">
        <v>6</v>
      </c>
      <c r="AM26" s="3">
        <v>149</v>
      </c>
    </row>
    <row r="27" spans="1:39" x14ac:dyDescent="0.3">
      <c r="A27" s="9" t="s">
        <v>40</v>
      </c>
      <c r="B27" s="5">
        <v>3</v>
      </c>
      <c r="C27" s="3">
        <v>175.25835547595406</v>
      </c>
      <c r="D27" s="7">
        <v>112.049283302025</v>
      </c>
      <c r="E27" s="3">
        <v>2.9312901692034319</v>
      </c>
      <c r="F27" s="14">
        <f t="shared" si="0"/>
        <v>3.2782053192476755E-2</v>
      </c>
      <c r="G27" s="3">
        <v>4.3314607561379361</v>
      </c>
      <c r="H27" s="3">
        <v>1.53700270791351</v>
      </c>
      <c r="I27" s="3">
        <v>605890.00971562765</v>
      </c>
      <c r="J27" s="3">
        <v>16907</v>
      </c>
      <c r="K27" s="3">
        <v>199</v>
      </c>
      <c r="L27" s="3">
        <v>11.2562814070352</v>
      </c>
      <c r="M27" s="5">
        <v>1</v>
      </c>
      <c r="N27" s="6"/>
      <c r="O27" s="4">
        <v>0.95</v>
      </c>
      <c r="P27" s="3">
        <f t="shared" si="6"/>
        <v>5.2358421790685075E-2</v>
      </c>
      <c r="Q27" s="3">
        <f t="shared" si="7"/>
        <v>169.51302674431534</v>
      </c>
      <c r="R27" s="3">
        <f t="shared" si="8"/>
        <v>181.00368420759278</v>
      </c>
      <c r="S27" s="3">
        <f t="shared" si="9"/>
        <v>11.490657463277444</v>
      </c>
      <c r="T27" s="3">
        <f t="shared" si="10"/>
        <v>5.7453287316387263</v>
      </c>
      <c r="U27" s="15">
        <f t="shared" si="21"/>
        <v>3.4235172318635709E-2</v>
      </c>
      <c r="V27" s="3">
        <f t="shared" si="22"/>
        <v>3.0612244897959182</v>
      </c>
      <c r="W27" s="3">
        <f t="shared" si="23"/>
        <v>169.25835547595406</v>
      </c>
      <c r="X27" s="3">
        <f t="shared" si="24"/>
        <v>181.25835547595406</v>
      </c>
      <c r="Y27" s="3">
        <f t="shared" si="25"/>
        <v>12</v>
      </c>
      <c r="Z27" s="3">
        <v>6</v>
      </c>
      <c r="AA27" s="3">
        <v>3.1140000000000001E-2</v>
      </c>
      <c r="AB27" s="3">
        <f t="shared" si="26"/>
        <v>2.7844618313883727</v>
      </c>
      <c r="AC27" s="3">
        <f t="shared" si="31"/>
        <v>169.80081028643286</v>
      </c>
      <c r="AD27" s="3">
        <f t="shared" si="28"/>
        <v>180.71590066547526</v>
      </c>
      <c r="AE27" s="3">
        <f t="shared" si="29"/>
        <v>5.4575451895212099</v>
      </c>
      <c r="AF27" s="3">
        <f t="shared" si="30"/>
        <v>10.915090379042397</v>
      </c>
      <c r="AG27" s="3">
        <f t="shared" si="16"/>
        <v>3.4235172318635709E-2</v>
      </c>
      <c r="AH27" s="3">
        <f t="shared" si="17"/>
        <v>3.0612244897959182</v>
      </c>
      <c r="AI27" s="3">
        <f t="shared" si="18"/>
        <v>169.25835547595406</v>
      </c>
      <c r="AJ27" s="3">
        <f t="shared" si="19"/>
        <v>181.25835547595406</v>
      </c>
      <c r="AK27" s="3">
        <f t="shared" si="20"/>
        <v>12</v>
      </c>
      <c r="AL27" s="3">
        <v>6</v>
      </c>
      <c r="AM27" s="3">
        <v>223</v>
      </c>
    </row>
    <row r="28" spans="1:39" x14ac:dyDescent="0.3">
      <c r="A28" s="9" t="s">
        <v>41</v>
      </c>
      <c r="B28" s="5">
        <v>3</v>
      </c>
      <c r="C28" s="3">
        <v>179.81257242353246</v>
      </c>
      <c r="D28" s="7">
        <v>122.751434479807</v>
      </c>
      <c r="E28" s="3">
        <v>3.3819728443535353</v>
      </c>
      <c r="F28" s="14">
        <f t="shared" si="0"/>
        <v>3.6864312019960967E-2</v>
      </c>
      <c r="G28" s="3">
        <v>0.71516125762949856</v>
      </c>
      <c r="H28" s="3">
        <v>1.23584337172796</v>
      </c>
      <c r="I28" s="3">
        <v>90177.495556945418</v>
      </c>
      <c r="J28" s="3">
        <v>2423</v>
      </c>
      <c r="K28" s="3">
        <v>143</v>
      </c>
      <c r="L28" s="3">
        <v>11.188811188811201</v>
      </c>
      <c r="M28" s="5">
        <v>1</v>
      </c>
      <c r="N28" s="6"/>
      <c r="O28" s="4">
        <v>0.95</v>
      </c>
      <c r="P28" s="3">
        <f t="shared" si="6"/>
        <v>2.3147290430403734E-2</v>
      </c>
      <c r="Q28" s="3">
        <f t="shared" si="7"/>
        <v>173.18390564859953</v>
      </c>
      <c r="R28" s="3">
        <f t="shared" si="8"/>
        <v>186.44123919846538</v>
      </c>
      <c r="S28" s="3">
        <f t="shared" si="9"/>
        <v>13.257333549865848</v>
      </c>
      <c r="T28" s="3">
        <f t="shared" si="10"/>
        <v>6.6286667749329293</v>
      </c>
      <c r="U28" s="15">
        <f t="shared" si="21"/>
        <v>3.3368078322507592E-2</v>
      </c>
      <c r="V28" s="3">
        <f t="shared" si="22"/>
        <v>3.0612244897959182</v>
      </c>
      <c r="W28" s="3">
        <f t="shared" si="23"/>
        <v>173.81257242353246</v>
      </c>
      <c r="X28" s="3">
        <f t="shared" si="24"/>
        <v>185.81257242353246</v>
      </c>
      <c r="Y28" s="3">
        <f t="shared" si="25"/>
        <v>12</v>
      </c>
      <c r="Z28" s="3">
        <v>6</v>
      </c>
      <c r="AA28" s="3">
        <v>4.2119999999999998E-2</v>
      </c>
      <c r="AB28" s="3">
        <f t="shared" si="26"/>
        <v>3.8641354849383607</v>
      </c>
      <c r="AC28" s="3">
        <f t="shared" si="31"/>
        <v>172.23886687305327</v>
      </c>
      <c r="AD28" s="3">
        <f t="shared" si="28"/>
        <v>187.38627797401165</v>
      </c>
      <c r="AE28" s="3">
        <f t="shared" si="29"/>
        <v>7.573705550479187</v>
      </c>
      <c r="AF28" s="3">
        <f t="shared" si="30"/>
        <v>15.147411100958379</v>
      </c>
      <c r="AG28" s="3">
        <f t="shared" si="16"/>
        <v>3.3368078322507592E-2</v>
      </c>
      <c r="AH28" s="3">
        <f t="shared" si="17"/>
        <v>3.0612244897959182</v>
      </c>
      <c r="AI28" s="3">
        <f t="shared" si="18"/>
        <v>173.81257242353246</v>
      </c>
      <c r="AJ28" s="3">
        <f t="shared" si="19"/>
        <v>185.81257242353246</v>
      </c>
      <c r="AK28" s="3">
        <f t="shared" si="20"/>
        <v>12</v>
      </c>
      <c r="AL28" s="3">
        <v>6</v>
      </c>
      <c r="AM28" s="3">
        <v>111</v>
      </c>
    </row>
    <row r="29" spans="1:39" x14ac:dyDescent="0.3">
      <c r="A29" s="9" t="s">
        <v>42</v>
      </c>
      <c r="B29" s="5">
        <v>3</v>
      </c>
      <c r="C29" s="3">
        <v>168.20845874073703</v>
      </c>
      <c r="D29" s="7">
        <v>113.271395147178</v>
      </c>
      <c r="E29" s="3">
        <v>3.1495307192573248</v>
      </c>
      <c r="F29" s="14">
        <f t="shared" si="0"/>
        <v>3.6698988005466747E-2</v>
      </c>
      <c r="G29" s="3">
        <v>0.52852582941816495</v>
      </c>
      <c r="H29" s="3">
        <v>1.1932444394903099</v>
      </c>
      <c r="I29" s="3">
        <v>65430.479109912565</v>
      </c>
      <c r="J29" s="3">
        <v>1797</v>
      </c>
      <c r="K29" s="3">
        <v>131</v>
      </c>
      <c r="L29" s="3">
        <v>11.526717557251899</v>
      </c>
      <c r="M29" s="5">
        <v>1</v>
      </c>
      <c r="N29" s="6"/>
      <c r="O29" s="4">
        <v>0.95</v>
      </c>
      <c r="P29" s="3">
        <f t="shared" si="6"/>
        <v>1.8357521082835837E-2</v>
      </c>
      <c r="Q29" s="3">
        <f t="shared" si="7"/>
        <v>162.03537853099266</v>
      </c>
      <c r="R29" s="3">
        <f t="shared" si="8"/>
        <v>174.3815389504814</v>
      </c>
      <c r="S29" s="3">
        <f t="shared" si="9"/>
        <v>12.34616041948874</v>
      </c>
      <c r="T29" s="3">
        <f t="shared" si="10"/>
        <v>6.1730802097443567</v>
      </c>
      <c r="U29" s="15">
        <f t="shared" si="21"/>
        <v>3.5670025425106097E-2</v>
      </c>
      <c r="V29" s="3">
        <f t="shared" si="22"/>
        <v>3.0612244897959182</v>
      </c>
      <c r="W29" s="3">
        <f t="shared" si="23"/>
        <v>162.20845874073703</v>
      </c>
      <c r="X29" s="3">
        <f t="shared" si="24"/>
        <v>174.20845874073703</v>
      </c>
      <c r="Y29" s="3">
        <f t="shared" si="25"/>
        <v>12</v>
      </c>
      <c r="Z29" s="3">
        <v>6</v>
      </c>
      <c r="AA29" s="3">
        <v>4.5179999999999998E-2</v>
      </c>
      <c r="AB29" s="3">
        <f t="shared" si="26"/>
        <v>3.8773766152584179</v>
      </c>
      <c r="AC29" s="3">
        <f t="shared" si="31"/>
        <v>160.60880057483052</v>
      </c>
      <c r="AD29" s="3">
        <f t="shared" si="28"/>
        <v>175.80811690664353</v>
      </c>
      <c r="AE29" s="3">
        <f t="shared" si="29"/>
        <v>7.599658165906499</v>
      </c>
      <c r="AF29" s="3">
        <f t="shared" si="30"/>
        <v>15.199316331813009</v>
      </c>
      <c r="AG29" s="3">
        <f t="shared" si="16"/>
        <v>3.5670025425106097E-2</v>
      </c>
      <c r="AH29" s="3">
        <f t="shared" si="17"/>
        <v>3.0612244897959182</v>
      </c>
      <c r="AI29" s="3">
        <f t="shared" si="18"/>
        <v>162.20845874073703</v>
      </c>
      <c r="AJ29" s="3">
        <f t="shared" si="19"/>
        <v>174.20845874073703</v>
      </c>
      <c r="AK29" s="3">
        <f t="shared" si="20"/>
        <v>12</v>
      </c>
      <c r="AL29" s="3">
        <v>6</v>
      </c>
      <c r="AM29" s="3">
        <v>90</v>
      </c>
    </row>
    <row r="30" spans="1:39" x14ac:dyDescent="0.3">
      <c r="A30" s="9" t="s">
        <v>43</v>
      </c>
      <c r="B30" s="5">
        <v>3</v>
      </c>
      <c r="C30" s="3">
        <v>157.74690832412537</v>
      </c>
      <c r="D30" s="7">
        <v>111.989431556939</v>
      </c>
      <c r="E30" s="3">
        <v>3.9092212685093339</v>
      </c>
      <c r="F30" s="14">
        <f t="shared" si="0"/>
        <v>4.8571942028397132E-2</v>
      </c>
      <c r="G30" s="3">
        <v>0.63316876256020349</v>
      </c>
      <c r="H30" s="3">
        <v>2.1557202231880801</v>
      </c>
      <c r="I30" s="3">
        <v>49738.381419015604</v>
      </c>
      <c r="J30" s="3">
        <v>1376</v>
      </c>
      <c r="K30" s="3">
        <v>152</v>
      </c>
      <c r="L30" s="3">
        <v>11.2434210526316</v>
      </c>
      <c r="M30" s="5">
        <v>1</v>
      </c>
      <c r="N30" s="6"/>
      <c r="O30" s="4">
        <v>0.95</v>
      </c>
      <c r="P30" s="3">
        <f t="shared" si="6"/>
        <v>0.11282560945702493</v>
      </c>
      <c r="Q30" s="3">
        <f t="shared" si="7"/>
        <v>150.08483463784708</v>
      </c>
      <c r="R30" s="3">
        <f t="shared" si="8"/>
        <v>165.40898201040366</v>
      </c>
      <c r="S30" s="3">
        <f t="shared" si="9"/>
        <v>15.324147372556581</v>
      </c>
      <c r="T30" s="3">
        <f t="shared" si="10"/>
        <v>7.6620736862782941</v>
      </c>
      <c r="U30" s="15">
        <f t="shared" si="21"/>
        <v>3.8035610737116275E-2</v>
      </c>
      <c r="V30" s="3">
        <f t="shared" si="22"/>
        <v>3.0612244897959182</v>
      </c>
      <c r="W30" s="3">
        <f t="shared" si="23"/>
        <v>151.74690832412537</v>
      </c>
      <c r="X30" s="3">
        <f t="shared" si="24"/>
        <v>163.74690832412537</v>
      </c>
      <c r="Y30" s="3">
        <f t="shared" si="25"/>
        <v>12</v>
      </c>
      <c r="Z30" s="3">
        <v>6</v>
      </c>
      <c r="AA30" s="3">
        <v>6.5000000000000002E-2</v>
      </c>
      <c r="AB30" s="3">
        <f t="shared" si="26"/>
        <v>5.231402571973546</v>
      </c>
      <c r="AC30" s="3">
        <f t="shared" si="31"/>
        <v>147.49335928305723</v>
      </c>
      <c r="AD30" s="3">
        <f t="shared" si="28"/>
        <v>168.00045736519351</v>
      </c>
      <c r="AE30" s="3">
        <f t="shared" si="29"/>
        <v>10.253549041068149</v>
      </c>
      <c r="AF30" s="3">
        <f t="shared" si="30"/>
        <v>20.507098082136281</v>
      </c>
      <c r="AG30" s="3">
        <f t="shared" si="16"/>
        <v>3.8035610737116275E-2</v>
      </c>
      <c r="AH30" s="3">
        <f t="shared" si="17"/>
        <v>3.0612244897959182</v>
      </c>
      <c r="AI30" s="3">
        <f t="shared" si="18"/>
        <v>151.74690832412537</v>
      </c>
      <c r="AJ30" s="3">
        <f t="shared" si="19"/>
        <v>163.74690832412537</v>
      </c>
      <c r="AK30" s="3">
        <f t="shared" si="20"/>
        <v>12</v>
      </c>
      <c r="AL30" s="3">
        <v>6</v>
      </c>
      <c r="AM30" s="3">
        <v>87</v>
      </c>
    </row>
    <row r="31" spans="1:39" x14ac:dyDescent="0.3">
      <c r="A31" s="9" t="s">
        <v>50</v>
      </c>
      <c r="B31" s="5">
        <v>3</v>
      </c>
      <c r="C31" s="3">
        <v>166.05786762254897</v>
      </c>
      <c r="D31" s="7">
        <v>116.283455992653</v>
      </c>
      <c r="E31" s="3">
        <v>3.0795113027306296</v>
      </c>
      <c r="F31" s="14">
        <f t="shared" si="0"/>
        <v>3.634782404331216E-2</v>
      </c>
      <c r="G31" s="3">
        <v>0.29077957849341335</v>
      </c>
      <c r="H31" s="3">
        <v>1.2813249143690699</v>
      </c>
      <c r="I31" s="3">
        <v>39686.2830310399</v>
      </c>
      <c r="J31" s="3">
        <v>1244</v>
      </c>
      <c r="K31" s="3">
        <v>150</v>
      </c>
      <c r="L31" s="3">
        <v>11.6533333333333</v>
      </c>
      <c r="M31" s="5">
        <v>1</v>
      </c>
      <c r="N31" s="6"/>
      <c r="O31" s="4">
        <v>0.95</v>
      </c>
      <c r="P31" s="3">
        <f t="shared" si="6"/>
        <v>2.6407219746783867E-2</v>
      </c>
      <c r="Q31" s="3">
        <f t="shared" si="7"/>
        <v>160.02202546919693</v>
      </c>
      <c r="R31" s="3">
        <f t="shared" si="8"/>
        <v>172.093709775901</v>
      </c>
      <c r="S31" s="3">
        <f t="shared" si="9"/>
        <v>12.071684306704071</v>
      </c>
      <c r="T31" s="3">
        <f t="shared" si="10"/>
        <v>6.0358421533520339</v>
      </c>
      <c r="U31" s="15">
        <f t="shared" si="21"/>
        <v>3.6131982699176016E-2</v>
      </c>
      <c r="V31" s="3">
        <f t="shared" si="22"/>
        <v>3.0612244897959182</v>
      </c>
      <c r="W31" s="3">
        <f t="shared" si="23"/>
        <v>160.05786762254897</v>
      </c>
      <c r="X31" s="3">
        <f t="shared" si="24"/>
        <v>172.05786762254897</v>
      </c>
      <c r="Y31" s="3">
        <f t="shared" si="25"/>
        <v>12</v>
      </c>
      <c r="Z31" s="3">
        <v>6</v>
      </c>
      <c r="AA31" s="3">
        <v>5.2999999999999999E-2</v>
      </c>
      <c r="AB31" s="3">
        <f t="shared" si="26"/>
        <v>4.4903402979566813</v>
      </c>
      <c r="AC31" s="3">
        <f t="shared" si="31"/>
        <v>157.25680063855387</v>
      </c>
      <c r="AD31" s="3">
        <f t="shared" si="28"/>
        <v>174.85893460654407</v>
      </c>
      <c r="AE31" s="3">
        <f t="shared" si="29"/>
        <v>8.8010669839950957</v>
      </c>
      <c r="AF31" s="3">
        <f t="shared" si="30"/>
        <v>17.602133967990198</v>
      </c>
      <c r="AG31" s="3">
        <f t="shared" si="16"/>
        <v>3.6131982699176016E-2</v>
      </c>
      <c r="AH31" s="3">
        <f t="shared" si="17"/>
        <v>3.0612244897959182</v>
      </c>
      <c r="AI31" s="3">
        <f t="shared" si="18"/>
        <v>160.05786762254897</v>
      </c>
      <c r="AJ31" s="3">
        <f t="shared" si="19"/>
        <v>172.05786762254897</v>
      </c>
      <c r="AK31" s="3">
        <f t="shared" si="20"/>
        <v>12</v>
      </c>
      <c r="AL31" s="3">
        <v>6</v>
      </c>
      <c r="AM31" s="3">
        <v>75</v>
      </c>
    </row>
    <row r="32" spans="1:39" x14ac:dyDescent="0.3">
      <c r="A32" s="9" t="s">
        <v>44</v>
      </c>
      <c r="B32" s="5">
        <v>3</v>
      </c>
      <c r="C32" s="3">
        <v>144.37176109221753</v>
      </c>
      <c r="D32" s="7">
        <v>96.095086141697493</v>
      </c>
      <c r="E32" s="3">
        <v>3.2809746876877983</v>
      </c>
      <c r="F32" s="14">
        <f t="shared" si="0"/>
        <v>4.4542716243244171E-2</v>
      </c>
      <c r="G32" s="3">
        <v>0.93328132395990959</v>
      </c>
      <c r="H32" s="3">
        <v>1.81750036582271</v>
      </c>
      <c r="I32" s="3">
        <v>76626.263461422815</v>
      </c>
      <c r="J32" s="3">
        <v>1315</v>
      </c>
      <c r="K32" s="3">
        <v>132</v>
      </c>
      <c r="L32" s="3">
        <v>11.575757575757599</v>
      </c>
      <c r="M32" s="5">
        <v>1</v>
      </c>
      <c r="N32" s="6"/>
      <c r="O32" s="4">
        <v>0.95</v>
      </c>
      <c r="P32" s="3">
        <f t="shared" si="6"/>
        <v>7.72994615247833E-2</v>
      </c>
      <c r="Q32" s="3">
        <f t="shared" si="7"/>
        <v>137.94105070434944</v>
      </c>
      <c r="R32" s="3">
        <f t="shared" si="8"/>
        <v>150.80247148008561</v>
      </c>
      <c r="S32" s="3">
        <f t="shared" si="9"/>
        <v>12.861420775736178</v>
      </c>
      <c r="T32" s="3">
        <f t="shared" si="10"/>
        <v>6.4307103878680847</v>
      </c>
      <c r="U32" s="15">
        <f t="shared" si="21"/>
        <v>4.1559373901157146E-2</v>
      </c>
      <c r="V32" s="3">
        <f t="shared" si="22"/>
        <v>3.0612244897959182</v>
      </c>
      <c r="W32" s="3">
        <f t="shared" si="23"/>
        <v>138.37176109221753</v>
      </c>
      <c r="X32" s="3">
        <f t="shared" si="24"/>
        <v>150.37176109221753</v>
      </c>
      <c r="Y32" s="3">
        <f t="shared" si="25"/>
        <v>12</v>
      </c>
      <c r="Z32" s="3">
        <v>6</v>
      </c>
      <c r="AA32" s="3">
        <v>5.3530000000000001E-2</v>
      </c>
      <c r="AB32" s="3">
        <f t="shared" si="26"/>
        <v>3.9429695771767372</v>
      </c>
      <c r="AC32" s="3">
        <f t="shared" si="31"/>
        <v>136.64354072095111</v>
      </c>
      <c r="AD32" s="3">
        <f t="shared" si="28"/>
        <v>152.09998146348394</v>
      </c>
      <c r="AE32" s="3">
        <f t="shared" si="29"/>
        <v>7.7282203712664046</v>
      </c>
      <c r="AF32" s="3">
        <f t="shared" si="30"/>
        <v>15.456440742532834</v>
      </c>
      <c r="AG32" s="3">
        <f t="shared" si="16"/>
        <v>4.1559373901157146E-2</v>
      </c>
      <c r="AH32" s="3">
        <f t="shared" si="17"/>
        <v>3.0612244897959182</v>
      </c>
      <c r="AI32" s="3">
        <f t="shared" si="18"/>
        <v>138.37176109221753</v>
      </c>
      <c r="AJ32" s="3">
        <f t="shared" si="19"/>
        <v>150.37176109221753</v>
      </c>
      <c r="AK32" s="3">
        <f t="shared" si="20"/>
        <v>12</v>
      </c>
      <c r="AL32" s="3">
        <v>6</v>
      </c>
      <c r="AM32" s="3">
        <v>94</v>
      </c>
    </row>
    <row r="33" spans="1:39" x14ac:dyDescent="0.3">
      <c r="A33" s="9" t="s">
        <v>45</v>
      </c>
      <c r="B33" s="5">
        <v>3</v>
      </c>
      <c r="C33" s="3">
        <v>176.8782623826869</v>
      </c>
      <c r="D33" s="7">
        <v>111.31768512354699</v>
      </c>
      <c r="E33" s="3">
        <v>2.6793393057011174</v>
      </c>
      <c r="F33" s="14">
        <f t="shared" si="0"/>
        <v>2.968994023591344E-2</v>
      </c>
      <c r="G33" s="3">
        <v>0.34061371905128202</v>
      </c>
      <c r="H33" s="3">
        <v>0.96479242083595396</v>
      </c>
      <c r="I33" s="3">
        <v>56275.560334357884</v>
      </c>
      <c r="J33" s="3">
        <v>1656</v>
      </c>
      <c r="K33" s="3">
        <v>139</v>
      </c>
      <c r="L33" s="3">
        <v>11.6618705035971</v>
      </c>
      <c r="M33" s="5">
        <v>1</v>
      </c>
      <c r="N33" s="6"/>
      <c r="O33" s="4">
        <v>0.95</v>
      </c>
      <c r="P33" s="3">
        <f t="shared" si="6"/>
        <v>-3.3021953466952835E-3</v>
      </c>
      <c r="Q33" s="3">
        <f t="shared" si="7"/>
        <v>171.62675734351271</v>
      </c>
      <c r="R33" s="3">
        <f t="shared" si="8"/>
        <v>182.12976742186109</v>
      </c>
      <c r="S33" s="3">
        <f t="shared" si="9"/>
        <v>10.503010078348382</v>
      </c>
      <c r="T33" s="3">
        <f t="shared" si="10"/>
        <v>5.25150503917419</v>
      </c>
      <c r="U33" s="15">
        <f t="shared" si="21"/>
        <v>3.3921635814233825E-2</v>
      </c>
      <c r="V33" s="3">
        <f t="shared" si="22"/>
        <v>3.0612244897959182</v>
      </c>
      <c r="W33" s="3">
        <f t="shared" si="23"/>
        <v>170.8782623826869</v>
      </c>
      <c r="X33" s="3">
        <f t="shared" si="24"/>
        <v>182.8782623826869</v>
      </c>
      <c r="Y33" s="3">
        <f t="shared" si="25"/>
        <v>12</v>
      </c>
      <c r="Z33" s="3">
        <v>6</v>
      </c>
      <c r="AA33" s="3">
        <v>3.4750000000000003E-2</v>
      </c>
      <c r="AB33" s="3">
        <f t="shared" si="26"/>
        <v>3.1359793968359031</v>
      </c>
      <c r="AC33" s="3">
        <f t="shared" si="31"/>
        <v>170.73174276488854</v>
      </c>
      <c r="AD33" s="3">
        <f t="shared" si="28"/>
        <v>183.02478200048526</v>
      </c>
      <c r="AE33" s="3">
        <f t="shared" si="29"/>
        <v>6.1465196177983703</v>
      </c>
      <c r="AF33" s="3">
        <f t="shared" si="30"/>
        <v>12.293039235596723</v>
      </c>
      <c r="AG33" s="3">
        <f t="shared" si="16"/>
        <v>3.3921635814233825E-2</v>
      </c>
      <c r="AH33" s="3">
        <f t="shared" si="17"/>
        <v>3.0612244897959182</v>
      </c>
      <c r="AI33" s="3">
        <f t="shared" si="18"/>
        <v>170.8782623826869</v>
      </c>
      <c r="AJ33" s="3">
        <f t="shared" si="19"/>
        <v>182.8782623826869</v>
      </c>
      <c r="AK33" s="3">
        <f t="shared" si="20"/>
        <v>12</v>
      </c>
      <c r="AL33" s="3">
        <v>6</v>
      </c>
      <c r="AM33" s="3">
        <v>108</v>
      </c>
    </row>
    <row r="34" spans="1:39" x14ac:dyDescent="0.3">
      <c r="A34" s="9" t="s">
        <v>49</v>
      </c>
      <c r="B34" s="5">
        <v>3</v>
      </c>
      <c r="C34" s="3">
        <v>188.90303590357482</v>
      </c>
      <c r="D34" s="7">
        <v>118.819325707432</v>
      </c>
      <c r="E34" s="3">
        <v>3.4155301281409964</v>
      </c>
      <c r="F34" s="14">
        <f t="shared" si="0"/>
        <v>3.5438493717875011E-2</v>
      </c>
      <c r="G34" s="3">
        <v>0.39590133477140116</v>
      </c>
      <c r="H34" s="3">
        <v>1.4327792999148199</v>
      </c>
      <c r="I34" s="3">
        <v>45860.402064023387</v>
      </c>
      <c r="J34" s="3">
        <v>2378</v>
      </c>
      <c r="K34" s="3">
        <v>146</v>
      </c>
      <c r="L34" s="3">
        <v>11.4520547945205</v>
      </c>
      <c r="M34" s="5">
        <v>1</v>
      </c>
      <c r="N34" s="6"/>
      <c r="O34" s="4">
        <v>0.95</v>
      </c>
      <c r="P34" s="3">
        <f t="shared" si="6"/>
        <v>4.1406145339163827E-2</v>
      </c>
      <c r="Q34" s="3">
        <f t="shared" si="7"/>
        <v>182.20859685241845</v>
      </c>
      <c r="R34" s="3">
        <f t="shared" si="8"/>
        <v>195.59747495473118</v>
      </c>
      <c r="S34" s="3">
        <f t="shared" si="9"/>
        <v>13.388878102312731</v>
      </c>
      <c r="T34" s="3">
        <f t="shared" si="10"/>
        <v>6.694439051156353</v>
      </c>
      <c r="U34" s="15">
        <f t="shared" si="21"/>
        <v>3.1762327012376274E-2</v>
      </c>
      <c r="V34" s="3">
        <f t="shared" si="22"/>
        <v>3.0612244897959182</v>
      </c>
      <c r="W34" s="3">
        <f t="shared" si="23"/>
        <v>182.90303590357482</v>
      </c>
      <c r="X34" s="3">
        <f t="shared" si="24"/>
        <v>194.90303590357482</v>
      </c>
      <c r="Y34" s="3">
        <f t="shared" si="25"/>
        <v>12</v>
      </c>
      <c r="Z34" s="3">
        <v>6</v>
      </c>
      <c r="AA34" s="3">
        <v>4.5999999999999999E-2</v>
      </c>
      <c r="AB34" s="3">
        <f t="shared" si="26"/>
        <v>4.4334385977369601</v>
      </c>
      <c r="AC34" s="3">
        <f t="shared" si="31"/>
        <v>180.21349625201037</v>
      </c>
      <c r="AD34" s="3">
        <f t="shared" si="28"/>
        <v>197.59257555513926</v>
      </c>
      <c r="AE34" s="3">
        <f t="shared" si="29"/>
        <v>8.6895396515644414</v>
      </c>
      <c r="AF34" s="3">
        <f t="shared" si="30"/>
        <v>17.37907930312889</v>
      </c>
      <c r="AG34" s="3">
        <f t="shared" si="16"/>
        <v>3.1762327012376274E-2</v>
      </c>
      <c r="AH34" s="3">
        <f t="shared" si="17"/>
        <v>3.0612244897959182</v>
      </c>
      <c r="AI34" s="3">
        <f t="shared" si="18"/>
        <v>182.90303590357482</v>
      </c>
      <c r="AJ34" s="3">
        <f t="shared" si="19"/>
        <v>194.90303590357482</v>
      </c>
      <c r="AK34" s="3">
        <f t="shared" si="20"/>
        <v>12</v>
      </c>
      <c r="AL34" s="3">
        <v>6</v>
      </c>
      <c r="AM34" s="3">
        <v>90</v>
      </c>
    </row>
  </sheetData>
  <autoFilter ref="A1:AM34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A7" sqref="A7:A34"/>
    </sheetView>
  </sheetViews>
  <sheetFormatPr baseColWidth="10" defaultRowHeight="14.4" x14ac:dyDescent="0.3"/>
  <sheetData>
    <row r="1" spans="1:10" x14ac:dyDescent="0.3">
      <c r="A1">
        <v>7.7109999999999998E-2</v>
      </c>
      <c r="B1">
        <v>5.8999999999999997E-2</v>
      </c>
      <c r="C1">
        <v>8.1000000000000003E-2</v>
      </c>
      <c r="D1">
        <v>5.11E-2</v>
      </c>
    </row>
    <row r="2" spans="1:10" x14ac:dyDescent="0.3">
      <c r="A2">
        <v>5.3039999999999997E-2</v>
      </c>
      <c r="B2">
        <v>0.10122</v>
      </c>
      <c r="C2">
        <v>6.3E-2</v>
      </c>
      <c r="D2">
        <v>8.2360000000000003E-2</v>
      </c>
      <c r="E2">
        <v>0.13022</v>
      </c>
      <c r="F2">
        <v>5.8000000000000003E-2</v>
      </c>
      <c r="G2">
        <v>8.301E-2</v>
      </c>
      <c r="H2">
        <v>7.6999999999999999E-2</v>
      </c>
      <c r="I2">
        <v>0.11355999999999999</v>
      </c>
      <c r="J2">
        <v>9.3310000000000004E-2</v>
      </c>
    </row>
    <row r="3" spans="1:10" x14ac:dyDescent="0.3">
      <c r="A3">
        <v>5.1549999999999999E-2</v>
      </c>
      <c r="B3">
        <v>7.8880000000000006E-2</v>
      </c>
      <c r="C3">
        <v>7.2999999999999995E-2</v>
      </c>
      <c r="D3">
        <v>7.0000000000000007E-2</v>
      </c>
      <c r="E3">
        <v>4.6550000000000001E-2</v>
      </c>
      <c r="F3">
        <v>4.4490000000000002E-2</v>
      </c>
      <c r="G3">
        <v>3.1140000000000001E-2</v>
      </c>
      <c r="H3">
        <v>4.2119999999999998E-2</v>
      </c>
      <c r="I3">
        <v>4.5179999999999998E-2</v>
      </c>
      <c r="J3">
        <v>6.5000000000000002E-2</v>
      </c>
    </row>
    <row r="4" spans="1:10" x14ac:dyDescent="0.3">
      <c r="A4">
        <v>5.2999999999999999E-2</v>
      </c>
      <c r="B4">
        <v>5.3530000000000001E-2</v>
      </c>
      <c r="C4">
        <v>3.4750000000000003E-2</v>
      </c>
      <c r="D4">
        <v>4.5999999999999999E-2</v>
      </c>
    </row>
    <row r="7" spans="1:10" x14ac:dyDescent="0.3">
      <c r="A7">
        <v>7.7109999999999998E-2</v>
      </c>
    </row>
    <row r="8" spans="1:10" x14ac:dyDescent="0.3">
      <c r="A8">
        <v>5.8999999999999997E-2</v>
      </c>
    </row>
    <row r="9" spans="1:10" x14ac:dyDescent="0.3">
      <c r="A9">
        <v>8.1000000000000003E-2</v>
      </c>
    </row>
    <row r="10" spans="1:10" x14ac:dyDescent="0.3">
      <c r="A10">
        <v>5.11E-2</v>
      </c>
    </row>
    <row r="11" spans="1:10" x14ac:dyDescent="0.3">
      <c r="A11">
        <v>5.3039999999999997E-2</v>
      </c>
    </row>
    <row r="12" spans="1:10" x14ac:dyDescent="0.3">
      <c r="A12">
        <v>0.10122</v>
      </c>
    </row>
    <row r="13" spans="1:10" x14ac:dyDescent="0.3">
      <c r="A13">
        <v>6.3E-2</v>
      </c>
    </row>
    <row r="14" spans="1:10" x14ac:dyDescent="0.3">
      <c r="A14">
        <v>8.2360000000000003E-2</v>
      </c>
    </row>
    <row r="15" spans="1:10" x14ac:dyDescent="0.3">
      <c r="A15">
        <v>0.13022</v>
      </c>
    </row>
    <row r="16" spans="1:10" x14ac:dyDescent="0.3">
      <c r="A16">
        <v>5.8000000000000003E-2</v>
      </c>
    </row>
    <row r="17" spans="1:1" x14ac:dyDescent="0.3">
      <c r="A17">
        <v>8.301E-2</v>
      </c>
    </row>
    <row r="18" spans="1:1" x14ac:dyDescent="0.3">
      <c r="A18">
        <v>7.6999999999999999E-2</v>
      </c>
    </row>
    <row r="19" spans="1:1" x14ac:dyDescent="0.3">
      <c r="A19">
        <v>0.11355999999999999</v>
      </c>
    </row>
    <row r="20" spans="1:1" x14ac:dyDescent="0.3">
      <c r="A20">
        <v>9.3310000000000004E-2</v>
      </c>
    </row>
    <row r="21" spans="1:1" x14ac:dyDescent="0.3">
      <c r="A21">
        <v>5.1549999999999999E-2</v>
      </c>
    </row>
    <row r="22" spans="1:1" x14ac:dyDescent="0.3">
      <c r="A22">
        <v>7.8880000000000006E-2</v>
      </c>
    </row>
    <row r="23" spans="1:1" x14ac:dyDescent="0.3">
      <c r="A23">
        <v>7.2999999999999995E-2</v>
      </c>
    </row>
    <row r="24" spans="1:1" x14ac:dyDescent="0.3">
      <c r="A24">
        <v>7.0000000000000007E-2</v>
      </c>
    </row>
    <row r="25" spans="1:1" x14ac:dyDescent="0.3">
      <c r="A25">
        <v>4.6550000000000001E-2</v>
      </c>
    </row>
    <row r="26" spans="1:1" x14ac:dyDescent="0.3">
      <c r="A26">
        <v>4.4490000000000002E-2</v>
      </c>
    </row>
    <row r="27" spans="1:1" x14ac:dyDescent="0.3">
      <c r="A27">
        <v>3.1140000000000001E-2</v>
      </c>
    </row>
    <row r="28" spans="1:1" x14ac:dyDescent="0.3">
      <c r="A28">
        <v>4.2119999999999998E-2</v>
      </c>
    </row>
    <row r="29" spans="1:1" x14ac:dyDescent="0.3">
      <c r="A29">
        <v>4.5179999999999998E-2</v>
      </c>
    </row>
    <row r="30" spans="1:1" x14ac:dyDescent="0.3">
      <c r="A30">
        <v>6.5000000000000002E-2</v>
      </c>
    </row>
    <row r="31" spans="1:1" x14ac:dyDescent="0.3">
      <c r="A31">
        <v>5.2999999999999999E-2</v>
      </c>
    </row>
    <row r="32" spans="1:1" x14ac:dyDescent="0.3">
      <c r="A32">
        <v>5.3530000000000001E-2</v>
      </c>
    </row>
    <row r="33" spans="1:1" x14ac:dyDescent="0.3">
      <c r="A33">
        <v>3.4750000000000003E-2</v>
      </c>
    </row>
    <row r="34" spans="1:1" x14ac:dyDescent="0.3">
      <c r="A34">
        <v>4.5999999999999999E-2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C2" sqref="C2:C4"/>
    </sheetView>
  </sheetViews>
  <sheetFormatPr baseColWidth="10" defaultRowHeight="14.4" x14ac:dyDescent="0.3"/>
  <cols>
    <col min="1" max="1" width="28.6640625" bestFit="1" customWidth="1"/>
    <col min="3" max="3" width="29.6640625" customWidth="1"/>
  </cols>
  <sheetData>
    <row r="1" spans="1:3" ht="15.6" x14ac:dyDescent="0.3">
      <c r="A1" s="1" t="s">
        <v>0</v>
      </c>
    </row>
    <row r="2" spans="1:3" x14ac:dyDescent="0.3">
      <c r="A2" s="12" t="s">
        <v>15</v>
      </c>
      <c r="C2" s="9" t="s">
        <v>46</v>
      </c>
    </row>
    <row r="3" spans="1:3" x14ac:dyDescent="0.3">
      <c r="A3" s="12" t="s">
        <v>16</v>
      </c>
      <c r="C3" s="10" t="s">
        <v>47</v>
      </c>
    </row>
    <row r="4" spans="1:3" x14ac:dyDescent="0.3">
      <c r="A4" s="12" t="s">
        <v>17</v>
      </c>
      <c r="C4" s="11" t="s">
        <v>48</v>
      </c>
    </row>
    <row r="5" spans="1:3" x14ac:dyDescent="0.3">
      <c r="A5" s="12" t="s">
        <v>18</v>
      </c>
    </row>
    <row r="6" spans="1:3" x14ac:dyDescent="0.3">
      <c r="A6" s="12" t="s">
        <v>19</v>
      </c>
    </row>
    <row r="7" spans="1:3" x14ac:dyDescent="0.3">
      <c r="A7" s="12" t="s">
        <v>20</v>
      </c>
    </row>
    <row r="8" spans="1:3" x14ac:dyDescent="0.3">
      <c r="A8" s="12" t="s">
        <v>21</v>
      </c>
    </row>
    <row r="9" spans="1:3" x14ac:dyDescent="0.3">
      <c r="A9" s="12" t="s">
        <v>22</v>
      </c>
    </row>
    <row r="10" spans="1:3" x14ac:dyDescent="0.3">
      <c r="A10" s="12" t="s">
        <v>23</v>
      </c>
    </row>
    <row r="11" spans="1:3" x14ac:dyDescent="0.3">
      <c r="A11" s="12" t="s">
        <v>24</v>
      </c>
    </row>
    <row r="12" spans="1:3" x14ac:dyDescent="0.3">
      <c r="A12" s="12" t="s">
        <v>25</v>
      </c>
    </row>
    <row r="13" spans="1:3" x14ac:dyDescent="0.3">
      <c r="A13" s="12" t="s">
        <v>26</v>
      </c>
    </row>
    <row r="14" spans="1:3" x14ac:dyDescent="0.3">
      <c r="A14" s="12" t="s">
        <v>27</v>
      </c>
    </row>
    <row r="15" spans="1:3" x14ac:dyDescent="0.3">
      <c r="A15" s="10" t="s">
        <v>28</v>
      </c>
    </row>
    <row r="16" spans="1:3" x14ac:dyDescent="0.3">
      <c r="A16" s="10" t="s">
        <v>29</v>
      </c>
    </row>
    <row r="17" spans="1:1" x14ac:dyDescent="0.3">
      <c r="A17" s="10" t="s">
        <v>30</v>
      </c>
    </row>
    <row r="18" spans="1:1" x14ac:dyDescent="0.3">
      <c r="A18" s="12" t="s">
        <v>31</v>
      </c>
    </row>
    <row r="19" spans="1:1" x14ac:dyDescent="0.3">
      <c r="A19" s="12" t="s">
        <v>32</v>
      </c>
    </row>
    <row r="20" spans="1:1" x14ac:dyDescent="0.3">
      <c r="A20" s="10" t="s">
        <v>33</v>
      </c>
    </row>
    <row r="21" spans="1:1" x14ac:dyDescent="0.3">
      <c r="A21" s="12" t="s">
        <v>34</v>
      </c>
    </row>
    <row r="22" spans="1:1" x14ac:dyDescent="0.3">
      <c r="A22" s="10" t="s">
        <v>35</v>
      </c>
    </row>
    <row r="23" spans="1:1" x14ac:dyDescent="0.3">
      <c r="A23" s="10" t="s">
        <v>36</v>
      </c>
    </row>
    <row r="24" spans="1:1" x14ac:dyDescent="0.3">
      <c r="A24" s="12" t="s">
        <v>37</v>
      </c>
    </row>
    <row r="25" spans="1:1" x14ac:dyDescent="0.3">
      <c r="A25" s="13" t="s">
        <v>38</v>
      </c>
    </row>
    <row r="26" spans="1:1" ht="14.4" customHeight="1" x14ac:dyDescent="0.3">
      <c r="A26" s="9" t="s">
        <v>39</v>
      </c>
    </row>
    <row r="27" spans="1:1" x14ac:dyDescent="0.3">
      <c r="A27" s="9" t="s">
        <v>40</v>
      </c>
    </row>
    <row r="28" spans="1:1" x14ac:dyDescent="0.3">
      <c r="A28" s="9" t="s">
        <v>41</v>
      </c>
    </row>
    <row r="29" spans="1:1" x14ac:dyDescent="0.3">
      <c r="A29" s="9" t="s">
        <v>42</v>
      </c>
    </row>
    <row r="30" spans="1:1" x14ac:dyDescent="0.3">
      <c r="A30" s="9" t="s">
        <v>43</v>
      </c>
    </row>
    <row r="31" spans="1:1" x14ac:dyDescent="0.3">
      <c r="A31" s="9" t="s">
        <v>22</v>
      </c>
    </row>
    <row r="32" spans="1:1" x14ac:dyDescent="0.3">
      <c r="A32" s="9" t="s">
        <v>44</v>
      </c>
    </row>
    <row r="33" spans="1:1" x14ac:dyDescent="0.3">
      <c r="A33" s="9" t="s">
        <v>45</v>
      </c>
    </row>
    <row r="34" spans="1:1" x14ac:dyDescent="0.3">
      <c r="A34" s="9" t="s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INSUMOS</vt:lpstr>
      <vt:lpstr>Hoja1</vt:lpstr>
      <vt:lpstr>Tipologías de DOMINIO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Omar Llambo</dc:creator>
  <cp:lastModifiedBy>INEC Omar Llambo</cp:lastModifiedBy>
  <dcterms:created xsi:type="dcterms:W3CDTF">2023-07-07T14:23:33Z</dcterms:created>
  <dcterms:modified xsi:type="dcterms:W3CDTF">2023-08-10T15:08:06Z</dcterms:modified>
</cp:coreProperties>
</file>