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poomphatthanaphan/Education/Master Degree/Courses/CS 513 - Knowledge Dicovery &amp; Data Mining/Assignments/homework5/"/>
    </mc:Choice>
  </mc:AlternateContent>
  <xr:revisionPtr revIDLastSave="0" documentId="13_ncr:1_{539C27B5-0A25-A440-BCB8-7D3BDDBABCC9}" xr6:coauthVersionLast="47" xr6:coauthVersionMax="47" xr10:uidLastSave="{00000000-0000-0000-0000-000000000000}"/>
  <bookViews>
    <workbookView xWindow="6220" yWindow="1980" windowWidth="28040" windowHeight="17440" xr2:uid="{6F33038C-8C24-FE4A-B83D-838625B3E570}"/>
  </bookViews>
  <sheets>
    <sheet name="Sheet1" sheetId="1" r:id="rId1"/>
    <sheet name="Dataset" sheetId="2" r:id="rId2"/>
  </sheets>
  <definedNames>
    <definedName name="_xlnm._FilterDatabase" localSheetId="1" hidden="1">Dataset!$A$1:$F$12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1" l="1"/>
  <c r="L44" i="1" s="1"/>
  <c r="M44" i="1" s="1"/>
  <c r="H44" i="1"/>
  <c r="G45" i="1"/>
  <c r="L45" i="1" s="1"/>
  <c r="M45" i="1" s="1"/>
  <c r="H45" i="1"/>
  <c r="G46" i="1"/>
  <c r="L46" i="1" s="1"/>
  <c r="M46" i="1" s="1"/>
  <c r="H46" i="1"/>
  <c r="H43" i="1"/>
  <c r="G43" i="1"/>
  <c r="L43" i="1" s="1"/>
  <c r="M43" i="1" s="1"/>
  <c r="G40" i="1"/>
  <c r="L40" i="1" s="1"/>
  <c r="M40" i="1" s="1"/>
  <c r="H40" i="1"/>
  <c r="G41" i="1"/>
  <c r="L41" i="1" s="1"/>
  <c r="M41" i="1" s="1"/>
  <c r="H41" i="1"/>
  <c r="G42" i="1"/>
  <c r="L42" i="1" s="1"/>
  <c r="M42" i="1" s="1"/>
  <c r="H42" i="1"/>
  <c r="H39" i="1"/>
  <c r="G39" i="1"/>
  <c r="L39" i="1" s="1"/>
  <c r="M39" i="1" s="1"/>
  <c r="G36" i="1"/>
  <c r="L36" i="1" s="1"/>
  <c r="M36" i="1" s="1"/>
  <c r="H36" i="1"/>
  <c r="G37" i="1"/>
  <c r="L37" i="1" s="1"/>
  <c r="M37" i="1" s="1"/>
  <c r="H37" i="1"/>
  <c r="G38" i="1"/>
  <c r="L38" i="1" s="1"/>
  <c r="M38" i="1" s="1"/>
  <c r="H38" i="1"/>
  <c r="H35" i="1"/>
  <c r="G35" i="1"/>
  <c r="L35" i="1" s="1"/>
  <c r="M35" i="1" s="1"/>
  <c r="G32" i="1"/>
  <c r="L32" i="1" s="1"/>
  <c r="M32" i="1" s="1"/>
  <c r="H32" i="1"/>
  <c r="G33" i="1"/>
  <c r="L33" i="1" s="1"/>
  <c r="M33" i="1" s="1"/>
  <c r="H33" i="1"/>
  <c r="G34" i="1"/>
  <c r="L34" i="1" s="1"/>
  <c r="M34" i="1" s="1"/>
  <c r="H34" i="1"/>
  <c r="H31" i="1"/>
  <c r="G31" i="1"/>
  <c r="L31" i="1" s="1"/>
  <c r="M31" i="1" s="1"/>
  <c r="G28" i="1"/>
  <c r="L28" i="1" s="1"/>
  <c r="M28" i="1" s="1"/>
  <c r="H28" i="1"/>
  <c r="G29" i="1"/>
  <c r="L29" i="1" s="1"/>
  <c r="M29" i="1" s="1"/>
  <c r="H29" i="1"/>
  <c r="G30" i="1"/>
  <c r="L30" i="1" s="1"/>
  <c r="M30" i="1" s="1"/>
  <c r="H30" i="1"/>
  <c r="H27" i="1"/>
  <c r="G27" i="1"/>
  <c r="L27" i="1" s="1"/>
  <c r="M27" i="1" s="1"/>
  <c r="G24" i="1"/>
  <c r="L24" i="1" s="1"/>
  <c r="M24" i="1" s="1"/>
  <c r="H24" i="1"/>
  <c r="G25" i="1"/>
  <c r="L25" i="1" s="1"/>
  <c r="M25" i="1" s="1"/>
  <c r="H25" i="1"/>
  <c r="G26" i="1"/>
  <c r="L26" i="1" s="1"/>
  <c r="M26" i="1" s="1"/>
  <c r="H26" i="1"/>
  <c r="H23" i="1"/>
  <c r="G23" i="1"/>
  <c r="L23" i="1" s="1"/>
  <c r="M23" i="1" s="1"/>
  <c r="B14" i="2"/>
  <c r="D35" i="1" s="1"/>
  <c r="G20" i="1"/>
  <c r="L20" i="1" s="1"/>
  <c r="M20" i="1" s="1"/>
  <c r="H20" i="1"/>
  <c r="G21" i="1"/>
  <c r="L21" i="1" s="1"/>
  <c r="M21" i="1" s="1"/>
  <c r="H21" i="1"/>
  <c r="G22" i="1"/>
  <c r="L22" i="1" s="1"/>
  <c r="M22" i="1" s="1"/>
  <c r="H22" i="1"/>
  <c r="H19" i="1"/>
  <c r="G19" i="1"/>
  <c r="L19" i="1" s="1"/>
  <c r="M19" i="1" s="1"/>
  <c r="G16" i="1"/>
  <c r="L16" i="1" s="1"/>
  <c r="M16" i="1" s="1"/>
  <c r="H16" i="1"/>
  <c r="G17" i="1"/>
  <c r="L17" i="1" s="1"/>
  <c r="M17" i="1" s="1"/>
  <c r="H17" i="1"/>
  <c r="G18" i="1"/>
  <c r="L18" i="1" s="1"/>
  <c r="M18" i="1" s="1"/>
  <c r="H18" i="1"/>
  <c r="H15" i="1"/>
  <c r="G15" i="1"/>
  <c r="L15" i="1" s="1"/>
  <c r="M15" i="1" s="1"/>
  <c r="H12" i="1"/>
  <c r="H13" i="1"/>
  <c r="H14" i="1"/>
  <c r="H11" i="1"/>
  <c r="G11" i="1"/>
  <c r="L11" i="1" s="1"/>
  <c r="M11" i="1" s="1"/>
  <c r="G12" i="1"/>
  <c r="L12" i="1" s="1"/>
  <c r="M12" i="1" s="1"/>
  <c r="G13" i="1"/>
  <c r="L13" i="1" s="1"/>
  <c r="M13" i="1" s="1"/>
  <c r="G14" i="1"/>
  <c r="L14" i="1" s="1"/>
  <c r="M14" i="1" s="1"/>
  <c r="E35" i="1" l="1"/>
  <c r="O35" i="1"/>
  <c r="D11" i="1"/>
  <c r="D39" i="1"/>
  <c r="D15" i="1"/>
  <c r="D43" i="1"/>
  <c r="D19" i="1"/>
  <c r="M3" i="1"/>
  <c r="N3" i="1" s="1"/>
  <c r="D23" i="1"/>
  <c r="M4" i="1"/>
  <c r="N4" i="1" s="1"/>
  <c r="D27" i="1"/>
  <c r="M5" i="1"/>
  <c r="N5" i="1" s="1"/>
  <c r="D31" i="1"/>
  <c r="M6" i="1"/>
  <c r="N6" i="1" s="1"/>
  <c r="N27" i="1"/>
  <c r="N43" i="1"/>
  <c r="N19" i="1"/>
  <c r="N15" i="1"/>
  <c r="N39" i="1"/>
  <c r="N35" i="1"/>
  <c r="P35" i="1" s="1"/>
  <c r="N11" i="1"/>
  <c r="N31" i="1"/>
  <c r="N23" i="1"/>
  <c r="J39" i="1"/>
  <c r="J43" i="1"/>
  <c r="J23" i="1"/>
  <c r="J27" i="1"/>
  <c r="J31" i="1"/>
  <c r="J35" i="1"/>
  <c r="I35" i="1"/>
  <c r="J15" i="1"/>
  <c r="J19" i="1"/>
  <c r="J11" i="1"/>
  <c r="N7" i="1" l="1"/>
  <c r="P27" i="1"/>
  <c r="E19" i="1"/>
  <c r="I19" i="1" s="1"/>
  <c r="K19" i="1" s="1"/>
  <c r="O19" i="1"/>
  <c r="P19" i="1" s="1"/>
  <c r="P31" i="1"/>
  <c r="E43" i="1"/>
  <c r="I43" i="1" s="1"/>
  <c r="O43" i="1"/>
  <c r="P43" i="1" s="1"/>
  <c r="E31" i="1"/>
  <c r="I31" i="1"/>
  <c r="K31" i="1" s="1"/>
  <c r="O31" i="1"/>
  <c r="E15" i="1"/>
  <c r="I15" i="1" s="1"/>
  <c r="K15" i="1" s="1"/>
  <c r="O15" i="1"/>
  <c r="E39" i="1"/>
  <c r="I39" i="1" s="1"/>
  <c r="K39" i="1" s="1"/>
  <c r="O39" i="1"/>
  <c r="E11" i="1"/>
  <c r="I11" i="1" s="1"/>
  <c r="K11" i="1" s="1"/>
  <c r="O11" i="1"/>
  <c r="P11" i="1" s="1"/>
  <c r="P39" i="1"/>
  <c r="E27" i="1"/>
  <c r="I27" i="1" s="1"/>
  <c r="K27" i="1" s="1"/>
  <c r="O27" i="1"/>
  <c r="P15" i="1"/>
  <c r="E23" i="1"/>
  <c r="I23" i="1" s="1"/>
  <c r="O23" i="1"/>
  <c r="P23" i="1" s="1"/>
  <c r="K43" i="1"/>
  <c r="K23" i="1"/>
  <c r="K35" i="1"/>
</calcChain>
</file>

<file path=xl/sharedStrings.xml><?xml version="1.0" encoding="utf-8"?>
<sst xmlns="http://schemas.openxmlformats.org/spreadsheetml/2006/main" count="77" uniqueCount="38">
  <si>
    <t>Split</t>
  </si>
  <si>
    <t>PL</t>
  </si>
  <si>
    <t>PR</t>
  </si>
  <si>
    <t>Level</t>
  </si>
  <si>
    <t>P( j |tL )</t>
  </si>
  <si>
    <t>P( j |tR)</t>
  </si>
  <si>
    <t>Φ(s|t)</t>
  </si>
  <si>
    <t>Occupation</t>
  </si>
  <si>
    <t>Gender</t>
  </si>
  <si>
    <t>Age</t>
  </si>
  <si>
    <t>Service</t>
  </si>
  <si>
    <t>Female</t>
  </si>
  <si>
    <t>Male</t>
  </si>
  <si>
    <t>Salary ($)</t>
  </si>
  <si>
    <t>Management</t>
  </si>
  <si>
    <t>Sales</t>
  </si>
  <si>
    <t>Staff</t>
  </si>
  <si>
    <t>2PL * PR</t>
  </si>
  <si>
    <t>Age group</t>
  </si>
  <si>
    <t>Less than or equal to 30</t>
  </si>
  <si>
    <t>Less than or equal to 50</t>
  </si>
  <si>
    <t>Less than or equal to 40</t>
  </si>
  <si>
    <t>q(s|t)</t>
  </si>
  <si>
    <t>Total row</t>
  </si>
  <si>
    <t>Entropy</t>
  </si>
  <si>
    <t>Total Entropy</t>
  </si>
  <si>
    <t>Pj</t>
  </si>
  <si>
    <t>-  (Pj* log(Pj)</t>
  </si>
  <si>
    <t>Sum</t>
  </si>
  <si>
    <t>-(Pj* log(Pj)</t>
  </si>
  <si>
    <t>Sum(-(Pj* log(Pj))</t>
  </si>
  <si>
    <t>Percent (PL)</t>
  </si>
  <si>
    <t>Percent * Sum(-(Pj* log(Pj))</t>
  </si>
  <si>
    <t>5.1 Construct a classification and regression tree to classify salary based on the other variables only one split level.</t>
  </si>
  <si>
    <t>Category to split</t>
  </si>
  <si>
    <t>Name: Thanapoom Phatthanaphan</t>
  </si>
  <si>
    <t>CWID: 20011296</t>
  </si>
  <si>
    <t>Date: 20 Mar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</si>
</sst>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8"/>
      <color theme="1"/>
      <name val="Arial"/>
      <family val="2"/>
    </font>
    <font>
      <b/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quotePrefix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5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5EB0-2315-7948-A516-E86DB6F2DF7C}">
  <dimension ref="B1:P47"/>
  <sheetViews>
    <sheetView tabSelected="1" workbookViewId="0">
      <selection activeCell="J7" sqref="J7"/>
    </sheetView>
  </sheetViews>
  <sheetFormatPr baseColWidth="10" defaultRowHeight="20" customHeight="1" x14ac:dyDescent="0.2"/>
  <cols>
    <col min="1" max="1" width="6" style="6" customWidth="1"/>
    <col min="2" max="2" width="19.83203125" style="8" customWidth="1"/>
    <col min="3" max="3" width="23.33203125" style="8" bestFit="1" customWidth="1"/>
    <col min="4" max="5" width="12.6640625" style="6" bestFit="1" customWidth="1"/>
    <col min="6" max="12" width="10.83203125" style="6"/>
    <col min="13" max="13" width="14.33203125" style="6" customWidth="1"/>
    <col min="14" max="14" width="16.1640625" style="6" customWidth="1"/>
    <col min="15" max="15" width="15.6640625" style="6" customWidth="1"/>
    <col min="16" max="16" width="28.5" style="6" customWidth="1"/>
    <col min="17" max="16384" width="10.83203125" style="6"/>
  </cols>
  <sheetData>
    <row r="1" spans="2:16" ht="20" customHeight="1" x14ac:dyDescent="0.2">
      <c r="B1" s="24" t="s">
        <v>33</v>
      </c>
      <c r="C1" s="24"/>
      <c r="D1" s="24"/>
      <c r="E1" s="24"/>
      <c r="F1" s="24"/>
      <c r="G1" s="24"/>
      <c r="H1" s="24"/>
      <c r="L1" s="7" t="s">
        <v>25</v>
      </c>
      <c r="M1" s="8"/>
    </row>
    <row r="2" spans="2:16" ht="20" customHeight="1" x14ac:dyDescent="0.2">
      <c r="B2" s="24"/>
      <c r="C2" s="24"/>
      <c r="D2" s="24"/>
      <c r="E2" s="24"/>
      <c r="F2" s="24"/>
      <c r="G2" s="24"/>
      <c r="H2" s="24"/>
      <c r="L2" s="9" t="s">
        <v>3</v>
      </c>
      <c r="M2" s="10" t="s">
        <v>26</v>
      </c>
      <c r="N2" s="11" t="s">
        <v>27</v>
      </c>
    </row>
    <row r="3" spans="2:16" ht="20" customHeight="1" x14ac:dyDescent="0.2">
      <c r="B3" s="24"/>
      <c r="C3" s="24"/>
      <c r="D3" s="24"/>
      <c r="E3" s="24"/>
      <c r="F3" s="24"/>
      <c r="G3" s="24"/>
      <c r="H3" s="24"/>
      <c r="L3" s="12">
        <v>1</v>
      </c>
      <c r="M3" s="15">
        <f>COUNTIF(Dataset!$E$2:$E$12,L3)/Dataset!$B$14</f>
        <v>0.18181818181818182</v>
      </c>
      <c r="N3" s="16">
        <f>-(M3*LOG(M3,2))</f>
        <v>0.44716938520678134</v>
      </c>
    </row>
    <row r="4" spans="2:16" ht="20" customHeight="1" x14ac:dyDescent="0.2">
      <c r="B4" s="24"/>
      <c r="C4" s="24"/>
      <c r="D4" s="24"/>
      <c r="E4" s="24"/>
      <c r="F4" s="24"/>
      <c r="G4" s="24"/>
      <c r="H4" s="24"/>
      <c r="L4" s="12">
        <v>2</v>
      </c>
      <c r="M4" s="15">
        <f>COUNTIF(Dataset!$E$2:$E$12,L4)/Dataset!$B$14</f>
        <v>0.27272727272727271</v>
      </c>
      <c r="N4" s="16">
        <f t="shared" ref="N4:N6" si="0">-(M4*LOG(M4,2))</f>
        <v>0.51121885034076575</v>
      </c>
    </row>
    <row r="5" spans="2:16" ht="20" customHeight="1" x14ac:dyDescent="0.2">
      <c r="B5" s="22" t="s">
        <v>35</v>
      </c>
      <c r="L5" s="12">
        <v>3</v>
      </c>
      <c r="M5" s="15">
        <f>COUNTIF(Dataset!$E$2:$E$12,L5)/Dataset!$B$14</f>
        <v>0.36363636363636365</v>
      </c>
      <c r="N5" s="16">
        <f t="shared" si="0"/>
        <v>0.53070240677719904</v>
      </c>
    </row>
    <row r="6" spans="2:16" ht="20" customHeight="1" x14ac:dyDescent="0.2">
      <c r="B6" s="22" t="s">
        <v>36</v>
      </c>
      <c r="L6" s="12">
        <v>4</v>
      </c>
      <c r="M6" s="15">
        <f>COUNTIF(Dataset!$E$2:$E$12,L6)/Dataset!$B$14</f>
        <v>0.18181818181818182</v>
      </c>
      <c r="N6" s="16">
        <f t="shared" si="0"/>
        <v>0.44716938520678134</v>
      </c>
    </row>
    <row r="7" spans="2:16" ht="20" customHeight="1" x14ac:dyDescent="0.2">
      <c r="B7" s="22" t="s">
        <v>37</v>
      </c>
      <c r="L7" s="23" t="s">
        <v>28</v>
      </c>
      <c r="M7" s="23"/>
      <c r="N7" s="20">
        <f>SUM(N3:N6)</f>
        <v>1.9362600275315274</v>
      </c>
    </row>
    <row r="8" spans="2:16" ht="20" customHeight="1" x14ac:dyDescent="0.2">
      <c r="E8" s="21"/>
    </row>
    <row r="9" spans="2:16" ht="20" customHeight="1" x14ac:dyDescent="0.2">
      <c r="L9" s="14" t="s">
        <v>24</v>
      </c>
    </row>
    <row r="10" spans="2:16" ht="20" customHeight="1" x14ac:dyDescent="0.2">
      <c r="B10" s="18" t="s">
        <v>34</v>
      </c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17</v>
      </c>
      <c r="J10" s="18" t="s">
        <v>22</v>
      </c>
      <c r="K10" s="18" t="s">
        <v>6</v>
      </c>
      <c r="L10" s="9" t="s">
        <v>26</v>
      </c>
      <c r="M10" s="11" t="s">
        <v>29</v>
      </c>
      <c r="N10" s="9" t="s">
        <v>30</v>
      </c>
      <c r="O10" s="9" t="s">
        <v>31</v>
      </c>
      <c r="P10" s="9" t="s">
        <v>32</v>
      </c>
    </row>
    <row r="11" spans="2:16" ht="20" customHeight="1" x14ac:dyDescent="0.2">
      <c r="B11" s="12" t="s">
        <v>9</v>
      </c>
      <c r="C11" s="12" t="s">
        <v>19</v>
      </c>
      <c r="D11" s="15">
        <f>COUNTIF(Dataset!$F$2:$F$12,C11)/Dataset!$B$14</f>
        <v>0.45454545454545453</v>
      </c>
      <c r="E11" s="15">
        <f>1-D11</f>
        <v>0.54545454545454541</v>
      </c>
      <c r="F11" s="12">
        <v>1</v>
      </c>
      <c r="G11" s="15">
        <f>COUNTIFS(Dataset!$F$2:$F$12,$C$11,Dataset!$E$2:$E$12,F11)/COUNTIF(Dataset!$F$2:$F$12,$C$11)</f>
        <v>0.4</v>
      </c>
      <c r="H11" s="15">
        <f>(COUNTIFS(Dataset!$F$2:$F$12,$C$15,Dataset!$E$2:$E$12,F11)+COUNTIFS(Dataset!$F$2:$F$12,$C$19,Dataset!$E$2:$E$12,F11))/(COUNTIF(Dataset!$F$2:$F$12,$C$15)+COUNTIF(Dataset!$F$2:$F$12,$C$19))</f>
        <v>0</v>
      </c>
      <c r="I11" s="15">
        <f>2*D11*E11</f>
        <v>0.49586776859504128</v>
      </c>
      <c r="J11" s="15">
        <f>ABS(G11-H11)+ABS(G12-H12)+ABS(G13-H13)+ABS(G14-H14)</f>
        <v>0.93333333333333335</v>
      </c>
      <c r="K11" s="15">
        <f>I11*J11</f>
        <v>0.46280991735537186</v>
      </c>
      <c r="L11" s="15">
        <f>G11</f>
        <v>0.4</v>
      </c>
      <c r="M11" s="15">
        <f>IF(L11=0,0,-(L11*LOG(L11,2)))</f>
        <v>0.52877123795494485</v>
      </c>
      <c r="N11" s="15">
        <f>SUM(M11:M14)</f>
        <v>1.5219280948873621</v>
      </c>
      <c r="O11" s="15">
        <f>D11</f>
        <v>0.45454545454545453</v>
      </c>
      <c r="P11" s="15">
        <f>N11*O11</f>
        <v>0.69178549767607367</v>
      </c>
    </row>
    <row r="12" spans="2:16" ht="20" customHeight="1" x14ac:dyDescent="0.2">
      <c r="B12" s="12"/>
      <c r="C12" s="12"/>
      <c r="D12" s="12"/>
      <c r="E12" s="12"/>
      <c r="F12" s="12">
        <v>2</v>
      </c>
      <c r="G12" s="15">
        <f>COUNTIFS(Dataset!$F$2:$F$12,$C$11,Dataset!$E$2:$E$12,F12)/COUNTIF(Dataset!$F$2:$F$12,$C$11)</f>
        <v>0.2</v>
      </c>
      <c r="H12" s="15">
        <f>(COUNTIFS(Dataset!$F$2:$F$12,$C$15,Dataset!$E$2:$E$12,F12)+COUNTIFS(Dataset!$F$2:$F$12,$C$19,Dataset!$E$2:$E$12,F12))/(COUNTIF(Dataset!$F$2:$F$12,$C$15)+COUNTIF(Dataset!$F$2:$F$12,$C$19))</f>
        <v>0.33333333333333331</v>
      </c>
      <c r="I12" s="15"/>
      <c r="J12" s="15"/>
      <c r="K12" s="15"/>
      <c r="L12" s="15">
        <f t="shared" ref="L12:L46" si="1">G12</f>
        <v>0.2</v>
      </c>
      <c r="M12" s="15">
        <f t="shared" ref="M12:M46" si="2">IF(L12=0,0,-(L12*LOG(L12,2)))</f>
        <v>0.46438561897747244</v>
      </c>
      <c r="N12" s="15"/>
      <c r="O12" s="15"/>
      <c r="P12" s="15"/>
    </row>
    <row r="13" spans="2:16" ht="20" customHeight="1" x14ac:dyDescent="0.2">
      <c r="B13" s="12"/>
      <c r="C13" s="12"/>
      <c r="D13" s="12"/>
      <c r="E13" s="12"/>
      <c r="F13" s="12">
        <v>3</v>
      </c>
      <c r="G13" s="15">
        <f>COUNTIFS(Dataset!$F$2:$F$12,$C$11,Dataset!$E$2:$E$12,F13)/COUNTIF(Dataset!$F$2:$F$12,$C$11)</f>
        <v>0.4</v>
      </c>
      <c r="H13" s="15">
        <f>(COUNTIFS(Dataset!$F$2:$F$12,$C$15,Dataset!$E$2:$E$12,F13)+COUNTIFS(Dataset!$F$2:$F$12,$C$19,Dataset!$E$2:$E$12,F13))/(COUNTIF(Dataset!$F$2:$F$12,$C$15)+COUNTIF(Dataset!$F$2:$F$12,$C$19))</f>
        <v>0.33333333333333331</v>
      </c>
      <c r="I13" s="15"/>
      <c r="J13" s="15"/>
      <c r="K13" s="15"/>
      <c r="L13" s="15">
        <f t="shared" si="1"/>
        <v>0.4</v>
      </c>
      <c r="M13" s="15">
        <f t="shared" si="2"/>
        <v>0.52877123795494485</v>
      </c>
      <c r="N13" s="15"/>
      <c r="O13" s="15"/>
      <c r="P13" s="15"/>
    </row>
    <row r="14" spans="2:16" ht="20" customHeight="1" x14ac:dyDescent="0.2">
      <c r="B14" s="12"/>
      <c r="C14" s="12"/>
      <c r="D14" s="12"/>
      <c r="E14" s="12"/>
      <c r="F14" s="12">
        <v>4</v>
      </c>
      <c r="G14" s="15">
        <f>COUNTIFS(Dataset!$F$2:$F$12,$C$11,Dataset!$E$2:$E$12,F14)/COUNTIF(Dataset!$F$2:$F$12,$C$11)</f>
        <v>0</v>
      </c>
      <c r="H14" s="15">
        <f>(COUNTIFS(Dataset!$F$2:$F$12,$C$15,Dataset!$E$2:$E$12,F14)+COUNTIFS(Dataset!$F$2:$F$12,$C$19,Dataset!$E$2:$E$12,F14))/(COUNTIF(Dataset!$F$2:$F$12,$C$15)+COUNTIF(Dataset!$F$2:$F$12,$C$19))</f>
        <v>0.33333333333333331</v>
      </c>
      <c r="I14" s="15"/>
      <c r="J14" s="15"/>
      <c r="K14" s="15"/>
      <c r="L14" s="15">
        <f t="shared" si="1"/>
        <v>0</v>
      </c>
      <c r="M14" s="15">
        <f t="shared" si="2"/>
        <v>0</v>
      </c>
      <c r="N14" s="15"/>
      <c r="O14" s="15"/>
      <c r="P14" s="15"/>
    </row>
    <row r="15" spans="2:16" ht="20" customHeight="1" x14ac:dyDescent="0.2">
      <c r="B15" s="12"/>
      <c r="C15" s="12" t="s">
        <v>21</v>
      </c>
      <c r="D15" s="15">
        <f>COUNTIF(Dataset!$F$2:$F$12,C15)/Dataset!$B$14</f>
        <v>0.27272727272727271</v>
      </c>
      <c r="E15" s="15">
        <f>1-D15</f>
        <v>0.72727272727272729</v>
      </c>
      <c r="F15" s="12">
        <v>1</v>
      </c>
      <c r="G15" s="15">
        <f>COUNTIFS(Dataset!$F$2:$F$12,$C$15,Dataset!$E$2:$E$12,F15)/COUNTIF(Dataset!$F$2:$F$12,$C$15)</f>
        <v>0</v>
      </c>
      <c r="H15" s="15">
        <f>(COUNTIFS(Dataset!$F$2:$F$12,$C$11,Dataset!$E$2:$E$12,F15)+COUNTIFS(Dataset!$F$2:$F$12,$C$19,Dataset!$E$2:$E$12,F15))/(COUNTIF(Dataset!$F$2:$F$12,$C$11)+COUNTIF(Dataset!$F$2:$F$12,$C$19))</f>
        <v>0.25</v>
      </c>
      <c r="I15" s="15">
        <f>2*D15*E15</f>
        <v>0.39669421487603301</v>
      </c>
      <c r="J15" s="15">
        <f>ABS(G15-H15)+ABS(G16-H16)+ABS(G17-H17)+ABS(G18-H18)</f>
        <v>0.58333333333333326</v>
      </c>
      <c r="K15" s="15">
        <f>I15*J15</f>
        <v>0.2314049586776859</v>
      </c>
      <c r="L15" s="15">
        <f t="shared" si="1"/>
        <v>0</v>
      </c>
      <c r="M15" s="15">
        <f t="shared" si="2"/>
        <v>0</v>
      </c>
      <c r="N15" s="15">
        <f>SUM(M15:M18)</f>
        <v>1.5849625007211561</v>
      </c>
      <c r="O15" s="15">
        <f>D15</f>
        <v>0.27272727272727271</v>
      </c>
      <c r="P15" s="15">
        <f>N15*O15</f>
        <v>0.43226250019667889</v>
      </c>
    </row>
    <row r="16" spans="2:16" ht="20" customHeight="1" x14ac:dyDescent="0.2">
      <c r="B16" s="12"/>
      <c r="C16" s="12"/>
      <c r="D16" s="12"/>
      <c r="E16" s="12"/>
      <c r="F16" s="12">
        <v>2</v>
      </c>
      <c r="G16" s="15">
        <f>COUNTIFS(Dataset!$F$2:$F$12,$C$15,Dataset!$E$2:$E$12,F16)/COUNTIF(Dataset!$F$2:$F$12,$C$15)</f>
        <v>0.33333333333333331</v>
      </c>
      <c r="H16" s="15">
        <f>(COUNTIFS(Dataset!$F$2:$F$12,$C$11,Dataset!$E$2:$E$12,F16)+COUNTIFS(Dataset!$F$2:$F$12,$C$19,Dataset!$E$2:$E$12,F16))/(COUNTIF(Dataset!$F$2:$F$12,$C$11)+COUNTIF(Dataset!$F$2:$F$12,$C$19))</f>
        <v>0.25</v>
      </c>
      <c r="I16" s="15"/>
      <c r="J16" s="15"/>
      <c r="K16" s="19"/>
      <c r="L16" s="15">
        <f t="shared" si="1"/>
        <v>0.33333333333333331</v>
      </c>
      <c r="M16" s="15">
        <f t="shared" si="2"/>
        <v>0.52832083357371873</v>
      </c>
      <c r="N16" s="15"/>
      <c r="O16" s="15"/>
      <c r="P16" s="15"/>
    </row>
    <row r="17" spans="2:16" ht="20" customHeight="1" x14ac:dyDescent="0.2">
      <c r="B17" s="12"/>
      <c r="C17" s="12"/>
      <c r="D17" s="12"/>
      <c r="E17" s="12"/>
      <c r="F17" s="12">
        <v>3</v>
      </c>
      <c r="G17" s="15">
        <f>COUNTIFS(Dataset!$F$2:$F$12,$C$15,Dataset!$E$2:$E$12,F17)/COUNTIF(Dataset!$F$2:$F$12,$C$15)</f>
        <v>0.33333333333333331</v>
      </c>
      <c r="H17" s="15">
        <f>(COUNTIFS(Dataset!$F$2:$F$12,$C$11,Dataset!$E$2:$E$12,F17)+COUNTIFS(Dataset!$F$2:$F$12,$C$19,Dataset!$E$2:$E$12,F17))/(COUNTIF(Dataset!$F$2:$F$12,$C$11)+COUNTIF(Dataset!$F$2:$F$12,$C$19))</f>
        <v>0.375</v>
      </c>
      <c r="I17" s="15"/>
      <c r="J17" s="15"/>
      <c r="K17" s="19"/>
      <c r="L17" s="15">
        <f t="shared" si="1"/>
        <v>0.33333333333333331</v>
      </c>
      <c r="M17" s="15">
        <f t="shared" si="2"/>
        <v>0.52832083357371873</v>
      </c>
      <c r="N17" s="15"/>
      <c r="O17" s="15"/>
      <c r="P17" s="15"/>
    </row>
    <row r="18" spans="2:16" ht="20" customHeight="1" x14ac:dyDescent="0.2">
      <c r="B18" s="12"/>
      <c r="C18" s="12"/>
      <c r="D18" s="12"/>
      <c r="E18" s="12"/>
      <c r="F18" s="12">
        <v>4</v>
      </c>
      <c r="G18" s="15">
        <f>COUNTIFS(Dataset!$F$2:$F$12,$C$15,Dataset!$E$2:$E$12,F18)/COUNTIF(Dataset!$F$2:$F$12,$C$15)</f>
        <v>0.33333333333333331</v>
      </c>
      <c r="H18" s="15">
        <f>(COUNTIFS(Dataset!$F$2:$F$12,$C$11,Dataset!$E$2:$E$12,F18)+COUNTIFS(Dataset!$F$2:$F$12,$C$19,Dataset!$E$2:$E$12,F18))/(COUNTIF(Dataset!$F$2:$F$12,$C$11)+COUNTIF(Dataset!$F$2:$F$12,$C$19))</f>
        <v>0.125</v>
      </c>
      <c r="I18" s="15"/>
      <c r="J18" s="15"/>
      <c r="K18" s="19"/>
      <c r="L18" s="15">
        <f t="shared" si="1"/>
        <v>0.33333333333333331</v>
      </c>
      <c r="M18" s="15">
        <f t="shared" si="2"/>
        <v>0.52832083357371873</v>
      </c>
      <c r="N18" s="15"/>
      <c r="O18" s="15"/>
      <c r="P18" s="15"/>
    </row>
    <row r="19" spans="2:16" ht="20" customHeight="1" x14ac:dyDescent="0.2">
      <c r="B19" s="12"/>
      <c r="C19" s="12" t="s">
        <v>20</v>
      </c>
      <c r="D19" s="15">
        <f>COUNTIF(Dataset!$F$2:$F$12,C19)/Dataset!$B$14</f>
        <v>0.27272727272727271</v>
      </c>
      <c r="E19" s="15">
        <f>1-D19</f>
        <v>0.72727272727272729</v>
      </c>
      <c r="F19" s="12">
        <v>1</v>
      </c>
      <c r="G19" s="15">
        <f>COUNTIFS(Dataset!$F$2:$F$12,$C$19,Dataset!$E$2:$E$12,F19)/COUNTIF(Dataset!$F$2:$F$12,$C$19)</f>
        <v>0</v>
      </c>
      <c r="H19" s="15">
        <f>(COUNTIFS(Dataset!$F$2:$F$12,$C$11,Dataset!$E$2:$E$12,F19)+COUNTIFS(Dataset!$F$2:$F$12,$C$15,Dataset!$E$2:$E$12,F19))/(COUNTIF(Dataset!$F$2:$F$12,$C$11)+COUNTIF(Dataset!$F$2:$F$12,$C$15))</f>
        <v>0.25</v>
      </c>
      <c r="I19" s="15">
        <f>2*D19*E19</f>
        <v>0.39669421487603301</v>
      </c>
      <c r="J19" s="15">
        <f>ABS(G19-H19)+ABS(G20-H20)+ABS(G21-H21)+ABS(G22-H22)</f>
        <v>0.58333333333333326</v>
      </c>
      <c r="K19" s="15">
        <f>I19*J19</f>
        <v>0.2314049586776859</v>
      </c>
      <c r="L19" s="15">
        <f t="shared" si="1"/>
        <v>0</v>
      </c>
      <c r="M19" s="15">
        <f t="shared" si="2"/>
        <v>0</v>
      </c>
      <c r="N19" s="15">
        <f>SUM(M19:M22)</f>
        <v>1.5849625007211561</v>
      </c>
      <c r="O19" s="15">
        <f>D19</f>
        <v>0.27272727272727271</v>
      </c>
      <c r="P19" s="15">
        <f>N19*O19</f>
        <v>0.43226250019667889</v>
      </c>
    </row>
    <row r="20" spans="2:16" ht="20" customHeight="1" x14ac:dyDescent="0.2">
      <c r="B20" s="12"/>
      <c r="C20" s="12"/>
      <c r="D20" s="12"/>
      <c r="E20" s="12"/>
      <c r="F20" s="12">
        <v>2</v>
      </c>
      <c r="G20" s="15">
        <f>COUNTIFS(Dataset!$F$2:$F$12,$C$19,Dataset!$E$2:$E$12,F20)/COUNTIF(Dataset!$F$2:$F$12,$C$19)</f>
        <v>0.33333333333333331</v>
      </c>
      <c r="H20" s="15">
        <f>(COUNTIFS(Dataset!$F$2:$F$12,$C$11,Dataset!$E$2:$E$12,F20)+COUNTIFS(Dataset!$F$2:$F$12,$C$15,Dataset!$E$2:$E$12,F20))/(COUNTIF(Dataset!$F$2:$F$12,$C$11)+COUNTIF(Dataset!$F$2:$F$12,$C$15))</f>
        <v>0.25</v>
      </c>
      <c r="I20" s="15"/>
      <c r="J20" s="15"/>
      <c r="K20" s="19"/>
      <c r="L20" s="15">
        <f t="shared" si="1"/>
        <v>0.33333333333333331</v>
      </c>
      <c r="M20" s="15">
        <f t="shared" si="2"/>
        <v>0.52832083357371873</v>
      </c>
      <c r="N20" s="15"/>
      <c r="O20" s="15"/>
      <c r="P20" s="15"/>
    </row>
    <row r="21" spans="2:16" ht="20" customHeight="1" x14ac:dyDescent="0.2">
      <c r="B21" s="12"/>
      <c r="C21" s="12"/>
      <c r="D21" s="12"/>
      <c r="E21" s="12"/>
      <c r="F21" s="12">
        <v>3</v>
      </c>
      <c r="G21" s="15">
        <f>COUNTIFS(Dataset!$F$2:$F$12,$C$19,Dataset!$E$2:$E$12,F21)/COUNTIF(Dataset!$F$2:$F$12,$C$19)</f>
        <v>0.33333333333333331</v>
      </c>
      <c r="H21" s="15">
        <f>(COUNTIFS(Dataset!$F$2:$F$12,$C$11,Dataset!$E$2:$E$12,F21)+COUNTIFS(Dataset!$F$2:$F$12,$C$15,Dataset!$E$2:$E$12,F21))/(COUNTIF(Dataset!$F$2:$F$12,$C$11)+COUNTIF(Dataset!$F$2:$F$12,$C$15))</f>
        <v>0.375</v>
      </c>
      <c r="I21" s="15"/>
      <c r="J21" s="15"/>
      <c r="K21" s="19"/>
      <c r="L21" s="15">
        <f t="shared" si="1"/>
        <v>0.33333333333333331</v>
      </c>
      <c r="M21" s="15">
        <f t="shared" si="2"/>
        <v>0.52832083357371873</v>
      </c>
      <c r="N21" s="15"/>
      <c r="O21" s="15"/>
      <c r="P21" s="15"/>
    </row>
    <row r="22" spans="2:16" ht="20" customHeight="1" x14ac:dyDescent="0.2">
      <c r="B22" s="12"/>
      <c r="C22" s="12"/>
      <c r="D22" s="12"/>
      <c r="E22" s="12"/>
      <c r="F22" s="12">
        <v>4</v>
      </c>
      <c r="G22" s="15">
        <f>COUNTIFS(Dataset!$F$2:$F$12,$C$19,Dataset!$E$2:$E$12,F22)/COUNTIF(Dataset!$F$2:$F$12,$C$19)</f>
        <v>0.33333333333333331</v>
      </c>
      <c r="H22" s="15">
        <f>(COUNTIFS(Dataset!$F$2:$F$12,$C$11,Dataset!$E$2:$E$12,F22)+COUNTIFS(Dataset!$F$2:$F$12,$C$15,Dataset!$E$2:$E$12,F22))/(COUNTIF(Dataset!$F$2:$F$12,$C$11)+COUNTIF(Dataset!$F$2:$F$12,$C$15))</f>
        <v>0.125</v>
      </c>
      <c r="I22" s="15"/>
      <c r="J22" s="15"/>
      <c r="K22" s="19"/>
      <c r="L22" s="15">
        <f t="shared" si="1"/>
        <v>0.33333333333333331</v>
      </c>
      <c r="M22" s="15">
        <f t="shared" si="2"/>
        <v>0.52832083357371873</v>
      </c>
      <c r="N22" s="15"/>
      <c r="O22" s="15"/>
      <c r="P22" s="15"/>
    </row>
    <row r="23" spans="2:16" ht="20" customHeight="1" x14ac:dyDescent="0.2">
      <c r="B23" s="12" t="s">
        <v>7</v>
      </c>
      <c r="C23" s="12" t="s">
        <v>10</v>
      </c>
      <c r="D23" s="15">
        <f>COUNTIF(Dataset!$A$2:$A$12,C23)/Dataset!$B$14</f>
        <v>0.27272727272727271</v>
      </c>
      <c r="E23" s="15">
        <f>1-D23</f>
        <v>0.72727272727272729</v>
      </c>
      <c r="F23" s="12">
        <v>1</v>
      </c>
      <c r="G23" s="15">
        <f>COUNTIFS(Dataset!$A$2:$A$12,$C$23,Dataset!$E$2:$E$12,F23)/COUNTIF(Dataset!$A$2:$A$12,$C$23)</f>
        <v>0.33333333333333331</v>
      </c>
      <c r="H23" s="15">
        <f>(COUNTIFS(Dataset!$A$2:$A$12,$C$27,Dataset!$E$2:$E$12,F23)+COUNTIFS(Dataset!$A$2:$A$12,$C$31,Dataset!$E$2:$E$12,F23)+COUNTIFS(Dataset!$A$2:$A$12,$C$35,Dataset!$E$2:$E$12,F23))/(COUNTIF(Dataset!$A$2:$A$12,$C$27)+COUNTIF(Dataset!$A$2:$A$12,$C$31)+COUNTIF(Dataset!$A$2:$A$12,$C$35))</f>
        <v>0.125</v>
      </c>
      <c r="I23" s="15">
        <f>2*D23*E23</f>
        <v>0.39669421487603301</v>
      </c>
      <c r="J23" s="15">
        <f>ABS(G23-H23)+ABS(G24-H24)+ABS(G25-H25)+ABS(G26-H26)</f>
        <v>0.58333333333333326</v>
      </c>
      <c r="K23" s="15">
        <f>I23*J23</f>
        <v>0.2314049586776859</v>
      </c>
      <c r="L23" s="15">
        <f t="shared" si="1"/>
        <v>0.33333333333333331</v>
      </c>
      <c r="M23" s="15">
        <f t="shared" si="2"/>
        <v>0.52832083357371873</v>
      </c>
      <c r="N23" s="15">
        <f>SUM(M23:M26)</f>
        <v>1.5849625007211561</v>
      </c>
      <c r="O23" s="15">
        <f>D23</f>
        <v>0.27272727272727271</v>
      </c>
      <c r="P23" s="15">
        <f>N23*O23</f>
        <v>0.43226250019667889</v>
      </c>
    </row>
    <row r="24" spans="2:16" ht="20" customHeight="1" x14ac:dyDescent="0.2">
      <c r="B24" s="12"/>
      <c r="C24" s="12"/>
      <c r="D24" s="12"/>
      <c r="E24" s="12"/>
      <c r="F24" s="12">
        <v>2</v>
      </c>
      <c r="G24" s="15">
        <f>COUNTIFS(Dataset!$A$2:$A$12,$C$23,Dataset!$E$2:$E$12,F24)/COUNTIF(Dataset!$A$2:$A$12,$C$23)</f>
        <v>0.33333333333333331</v>
      </c>
      <c r="H24" s="15">
        <f>(COUNTIFS(Dataset!$A$2:$A$12,$C$27,Dataset!$E$2:$E$12,F24)+COUNTIFS(Dataset!$A$2:$A$12,$C$31,Dataset!$E$2:$E$12,F24)+COUNTIFS(Dataset!$A$2:$A$12,$C$35,Dataset!$E$2:$E$12,F24))/(COUNTIF(Dataset!$A$2:$A$12,$C$27)+COUNTIF(Dataset!$A$2:$A$12,$C$31)+COUNTIF(Dataset!$A$2:$A$12,$C$35))</f>
        <v>0.25</v>
      </c>
      <c r="I24" s="15"/>
      <c r="J24" s="15"/>
      <c r="K24" s="19"/>
      <c r="L24" s="15">
        <f t="shared" si="1"/>
        <v>0.33333333333333331</v>
      </c>
      <c r="M24" s="15">
        <f t="shared" si="2"/>
        <v>0.52832083357371873</v>
      </c>
      <c r="N24" s="15"/>
      <c r="O24" s="15"/>
      <c r="P24" s="15"/>
    </row>
    <row r="25" spans="2:16" ht="20" customHeight="1" x14ac:dyDescent="0.2">
      <c r="B25" s="12"/>
      <c r="C25" s="12"/>
      <c r="D25" s="12"/>
      <c r="E25" s="12"/>
      <c r="F25" s="12">
        <v>3</v>
      </c>
      <c r="G25" s="15">
        <f>COUNTIFS(Dataset!$A$2:$A$12,$C$23,Dataset!$E$2:$E$12,F25)/COUNTIF(Dataset!$A$2:$A$12,$C$23)</f>
        <v>0.33333333333333331</v>
      </c>
      <c r="H25" s="15">
        <f>(COUNTIFS(Dataset!$A$2:$A$12,$C$27,Dataset!$E$2:$E$12,F25)+COUNTIFS(Dataset!$A$2:$A$12,$C$31,Dataset!$E$2:$E$12,F25)+COUNTIFS(Dataset!$A$2:$A$12,$C$35,Dataset!$E$2:$E$12,F25))/(COUNTIF(Dataset!$A$2:$A$12,$C$27)+COUNTIF(Dataset!$A$2:$A$12,$C$31)+COUNTIF(Dataset!$A$2:$A$12,$C$35))</f>
        <v>0.375</v>
      </c>
      <c r="I25" s="15"/>
      <c r="J25" s="15"/>
      <c r="K25" s="19"/>
      <c r="L25" s="15">
        <f t="shared" si="1"/>
        <v>0.33333333333333331</v>
      </c>
      <c r="M25" s="15">
        <f t="shared" si="2"/>
        <v>0.52832083357371873</v>
      </c>
      <c r="N25" s="15"/>
      <c r="O25" s="15"/>
      <c r="P25" s="15"/>
    </row>
    <row r="26" spans="2:16" ht="20" customHeight="1" x14ac:dyDescent="0.2">
      <c r="B26" s="12"/>
      <c r="C26" s="12"/>
      <c r="D26" s="12"/>
      <c r="E26" s="12"/>
      <c r="F26" s="12">
        <v>4</v>
      </c>
      <c r="G26" s="15">
        <f>COUNTIFS(Dataset!$A$2:$A$12,$C$23,Dataset!$E$2:$E$12,F26)/COUNTIF(Dataset!$A$2:$A$12,$C$23)</f>
        <v>0</v>
      </c>
      <c r="H26" s="15">
        <f>(COUNTIFS(Dataset!$A$2:$A$12,$C$27,Dataset!$E$2:$E$12,F26)+COUNTIFS(Dataset!$A$2:$A$12,$C$31,Dataset!$E$2:$E$12,F26)+COUNTIFS(Dataset!$A$2:$A$12,$C$35,Dataset!$E$2:$E$12,F26))/(COUNTIF(Dataset!$A$2:$A$12,$C$27)+COUNTIF(Dataset!$A$2:$A$12,$C$31)+COUNTIF(Dataset!$A$2:$A$12,$C$35))</f>
        <v>0.25</v>
      </c>
      <c r="I26" s="15"/>
      <c r="J26" s="15"/>
      <c r="K26" s="19"/>
      <c r="L26" s="15">
        <f t="shared" si="1"/>
        <v>0</v>
      </c>
      <c r="M26" s="15">
        <f t="shared" si="2"/>
        <v>0</v>
      </c>
      <c r="N26" s="15"/>
      <c r="O26" s="15"/>
      <c r="P26" s="15"/>
    </row>
    <row r="27" spans="2:16" ht="20" customHeight="1" x14ac:dyDescent="0.2">
      <c r="B27" s="12"/>
      <c r="C27" s="12" t="s">
        <v>14</v>
      </c>
      <c r="D27" s="15">
        <f>COUNTIF(Dataset!$A$2:$A$12,C27)/Dataset!$B$14</f>
        <v>0.36363636363636365</v>
      </c>
      <c r="E27" s="15">
        <f>1-D27</f>
        <v>0.63636363636363635</v>
      </c>
      <c r="F27" s="12">
        <v>1</v>
      </c>
      <c r="G27" s="15">
        <f>COUNTIFS(Dataset!$A$2:$A$12,$C$27,Dataset!$E$2:$E$12,F27)/COUNTIF(Dataset!$A$2:$A$12,$C$27)</f>
        <v>0</v>
      </c>
      <c r="H27" s="15">
        <f>(COUNTIFS(Dataset!$A$2:$A$12,$C$23,Dataset!$E$2:$E$12,F27)+COUNTIFS(Dataset!$A$2:$A$12,$C$31,Dataset!$E$2:$E$12,F27)+COUNTIFS(Dataset!$A$2:$A$12,$C$35,Dataset!$E$2:$E$12,F27))/(COUNTIF(Dataset!$A$2:$A$12,$C$23)+COUNTIF(Dataset!$A$2:$A$12,$C$31)+COUNTIF(Dataset!$A$2:$A$12,$C$35))</f>
        <v>0.2857142857142857</v>
      </c>
      <c r="I27" s="15">
        <f>2*D27*E27</f>
        <v>0.46280991735537191</v>
      </c>
      <c r="J27" s="15">
        <f>ABS(G27-H27)+ABS(G28-H28)+ABS(G29-H29)+ABS(G30-H30)</f>
        <v>1.4285714285714284</v>
      </c>
      <c r="K27" s="15">
        <f>I27*J27</f>
        <v>0.66115702479338834</v>
      </c>
      <c r="L27" s="15">
        <f t="shared" si="1"/>
        <v>0</v>
      </c>
      <c r="M27" s="15">
        <f t="shared" si="2"/>
        <v>0</v>
      </c>
      <c r="N27" s="15">
        <f>SUM(M27:M30)</f>
        <v>1</v>
      </c>
      <c r="O27" s="15">
        <f>D27</f>
        <v>0.36363636363636365</v>
      </c>
      <c r="P27" s="15">
        <f>N27*O27</f>
        <v>0.36363636363636365</v>
      </c>
    </row>
    <row r="28" spans="2:16" ht="20" customHeight="1" x14ac:dyDescent="0.2">
      <c r="B28" s="12"/>
      <c r="C28" s="12"/>
      <c r="D28" s="12"/>
      <c r="E28" s="12"/>
      <c r="F28" s="12">
        <v>2</v>
      </c>
      <c r="G28" s="15">
        <f>COUNTIFS(Dataset!$A$2:$A$12,$C$27,Dataset!$E$2:$E$12,F28)/COUNTIF(Dataset!$A$2:$A$12,$C$27)</f>
        <v>0</v>
      </c>
      <c r="H28" s="15">
        <f>(COUNTIFS(Dataset!$A$2:$A$12,$C$23,Dataset!$E$2:$E$12,F28)+COUNTIFS(Dataset!$A$2:$A$12,$C$31,Dataset!$E$2:$E$12,F28)+COUNTIFS(Dataset!$A$2:$A$12,$C$35,Dataset!$E$2:$E$12,F28))/(COUNTIF(Dataset!$A$2:$A$12,$C$23)+COUNTIF(Dataset!$A$2:$A$12,$C$31)+COUNTIF(Dataset!$A$2:$A$12,$C$35))</f>
        <v>0.42857142857142855</v>
      </c>
      <c r="I28" s="15"/>
      <c r="J28" s="15"/>
      <c r="K28" s="19"/>
      <c r="L28" s="15">
        <f t="shared" si="1"/>
        <v>0</v>
      </c>
      <c r="M28" s="15">
        <f t="shared" si="2"/>
        <v>0</v>
      </c>
      <c r="N28" s="15"/>
      <c r="O28" s="15"/>
      <c r="P28" s="15"/>
    </row>
    <row r="29" spans="2:16" ht="20" customHeight="1" x14ac:dyDescent="0.2">
      <c r="B29" s="12"/>
      <c r="C29" s="12"/>
      <c r="D29" s="12"/>
      <c r="E29" s="12"/>
      <c r="F29" s="12">
        <v>3</v>
      </c>
      <c r="G29" s="15">
        <f>COUNTIFS(Dataset!$A$2:$A$12,$C$27,Dataset!$E$2:$E$12,F29)/COUNTIF(Dataset!$A$2:$A$12,$C$27)</f>
        <v>0.5</v>
      </c>
      <c r="H29" s="15">
        <f>(COUNTIFS(Dataset!$A$2:$A$12,$C$23,Dataset!$E$2:$E$12,F29)+COUNTIFS(Dataset!$A$2:$A$12,$C$31,Dataset!$E$2:$E$12,F29)+COUNTIFS(Dataset!$A$2:$A$12,$C$35,Dataset!$E$2:$E$12,F29))/(COUNTIF(Dataset!$A$2:$A$12,$C$23)+COUNTIF(Dataset!$A$2:$A$12,$C$31)+COUNTIF(Dataset!$A$2:$A$12,$C$35))</f>
        <v>0.2857142857142857</v>
      </c>
      <c r="I29" s="15"/>
      <c r="J29" s="15"/>
      <c r="K29" s="19"/>
      <c r="L29" s="15">
        <f t="shared" si="1"/>
        <v>0.5</v>
      </c>
      <c r="M29" s="15">
        <f t="shared" si="2"/>
        <v>0.5</v>
      </c>
      <c r="N29" s="15"/>
      <c r="O29" s="15"/>
      <c r="P29" s="15"/>
    </row>
    <row r="30" spans="2:16" ht="20" customHeight="1" x14ac:dyDescent="0.2">
      <c r="B30" s="12"/>
      <c r="C30" s="12"/>
      <c r="D30" s="12"/>
      <c r="E30" s="12"/>
      <c r="F30" s="12">
        <v>4</v>
      </c>
      <c r="G30" s="15">
        <f>COUNTIFS(Dataset!$A$2:$A$12,$C$27,Dataset!$E$2:$E$12,F30)/COUNTIF(Dataset!$A$2:$A$12,$C$27)</f>
        <v>0.5</v>
      </c>
      <c r="H30" s="15">
        <f>(COUNTIFS(Dataset!$A$2:$A$12,$C$23,Dataset!$E$2:$E$12,F30)+COUNTIFS(Dataset!$A$2:$A$12,$C$31,Dataset!$E$2:$E$12,F30)+COUNTIFS(Dataset!$A$2:$A$12,$C$35,Dataset!$E$2:$E$12,F30))/(COUNTIF(Dataset!$A$2:$A$12,$C$23)+COUNTIF(Dataset!$A$2:$A$12,$C$31)+COUNTIF(Dataset!$A$2:$A$12,$C$35))</f>
        <v>0</v>
      </c>
      <c r="I30" s="15"/>
      <c r="J30" s="15"/>
      <c r="K30" s="19"/>
      <c r="L30" s="15">
        <f t="shared" si="1"/>
        <v>0.5</v>
      </c>
      <c r="M30" s="15">
        <f t="shared" si="2"/>
        <v>0.5</v>
      </c>
      <c r="N30" s="15"/>
      <c r="O30" s="15"/>
      <c r="P30" s="15"/>
    </row>
    <row r="31" spans="2:16" ht="20" customHeight="1" x14ac:dyDescent="0.2">
      <c r="B31" s="12"/>
      <c r="C31" s="12" t="s">
        <v>15</v>
      </c>
      <c r="D31" s="15">
        <f>COUNTIF(Dataset!$A$2:$A$12,C31)/Dataset!$B$14</f>
        <v>0.18181818181818182</v>
      </c>
      <c r="E31" s="15">
        <f>1-D31</f>
        <v>0.81818181818181812</v>
      </c>
      <c r="F31" s="12">
        <v>1</v>
      </c>
      <c r="G31" s="15">
        <f>COUNTIFS(Dataset!$A$2:$A$12,$C$31,Dataset!$E$2:$E$12,F31)/COUNTIF(Dataset!$A$2:$A$12,$C$31)</f>
        <v>0</v>
      </c>
      <c r="H31" s="15">
        <f>(COUNTIFS(Dataset!$A$2:$A$12,$C$23,Dataset!$E$2:$E$12,F31)+COUNTIFS(Dataset!$A$2:$A$12,$C$27,Dataset!$E$2:$E$12,F31)+COUNTIFS(Dataset!$A$2:$A$12,$C$35,Dataset!$E$2:$E$12,F31))/(COUNTIF(Dataset!$A$2:$A$12,$C$23)+COUNTIF(Dataset!$A$2:$A$12,$C$27)+COUNTIF(Dataset!$A$2:$A$12,$C$35))</f>
        <v>0.22222222222222221</v>
      </c>
      <c r="I31" s="15">
        <f>2*D31*E31</f>
        <v>0.2975206611570248</v>
      </c>
      <c r="J31" s="15">
        <f>ABS(G31-H31)+ABS(G32-H32)+ABS(G33-H33)+ABS(G34-H34)</f>
        <v>0.88888888888888895</v>
      </c>
      <c r="K31" s="15">
        <f>I31*J31</f>
        <v>0.26446280991735538</v>
      </c>
      <c r="L31" s="15">
        <f t="shared" si="1"/>
        <v>0</v>
      </c>
      <c r="M31" s="15">
        <f t="shared" si="2"/>
        <v>0</v>
      </c>
      <c r="N31" s="15">
        <f>SUM(M31:M34)</f>
        <v>1</v>
      </c>
      <c r="O31" s="15">
        <f>D31</f>
        <v>0.18181818181818182</v>
      </c>
      <c r="P31" s="15">
        <f>N31*O31</f>
        <v>0.18181818181818182</v>
      </c>
    </row>
    <row r="32" spans="2:16" ht="20" customHeight="1" x14ac:dyDescent="0.2">
      <c r="B32" s="12"/>
      <c r="C32" s="12"/>
      <c r="D32" s="12"/>
      <c r="E32" s="12"/>
      <c r="F32" s="12">
        <v>2</v>
      </c>
      <c r="G32" s="15">
        <f>COUNTIFS(Dataset!$A$2:$A$12,$C$31,Dataset!$E$2:$E$12,F32)/COUNTIF(Dataset!$A$2:$A$12,$C$31)</f>
        <v>0.5</v>
      </c>
      <c r="H32" s="15">
        <f>(COUNTIFS(Dataset!$A$2:$A$12,$C$23,Dataset!$E$2:$E$12,F32)+COUNTIFS(Dataset!$A$2:$A$12,$C$27,Dataset!$E$2:$E$12,F32)+COUNTIFS(Dataset!$A$2:$A$12,$C$35,Dataset!$E$2:$E$12,F32))/(COUNTIF(Dataset!$A$2:$A$12,$C$23)+COUNTIF(Dataset!$A$2:$A$12,$C$27)+COUNTIF(Dataset!$A$2:$A$12,$C$35))</f>
        <v>0.22222222222222221</v>
      </c>
      <c r="I32" s="15"/>
      <c r="J32" s="15"/>
      <c r="K32" s="19"/>
      <c r="L32" s="15">
        <f t="shared" si="1"/>
        <v>0.5</v>
      </c>
      <c r="M32" s="15">
        <f t="shared" si="2"/>
        <v>0.5</v>
      </c>
      <c r="N32" s="15"/>
      <c r="O32" s="15"/>
      <c r="P32" s="15"/>
    </row>
    <row r="33" spans="2:16" ht="20" customHeight="1" x14ac:dyDescent="0.2">
      <c r="B33" s="12"/>
      <c r="C33" s="12"/>
      <c r="D33" s="12"/>
      <c r="E33" s="12"/>
      <c r="F33" s="12">
        <v>3</v>
      </c>
      <c r="G33" s="15">
        <f>COUNTIFS(Dataset!$A$2:$A$12,$C$31,Dataset!$E$2:$E$12,F33)/COUNTIF(Dataset!$A$2:$A$12,$C$31)</f>
        <v>0.5</v>
      </c>
      <c r="H33" s="15">
        <f>(COUNTIFS(Dataset!$A$2:$A$12,$C$23,Dataset!$E$2:$E$12,F33)+COUNTIFS(Dataset!$A$2:$A$12,$C$27,Dataset!$E$2:$E$12,F33)+COUNTIFS(Dataset!$A$2:$A$12,$C$35,Dataset!$E$2:$E$12,F33))/(COUNTIF(Dataset!$A$2:$A$12,$C$23)+COUNTIF(Dataset!$A$2:$A$12,$C$27)+COUNTIF(Dataset!$A$2:$A$12,$C$35))</f>
        <v>0.33333333333333331</v>
      </c>
      <c r="I33" s="15"/>
      <c r="J33" s="15"/>
      <c r="K33" s="19"/>
      <c r="L33" s="15">
        <f t="shared" si="1"/>
        <v>0.5</v>
      </c>
      <c r="M33" s="15">
        <f t="shared" si="2"/>
        <v>0.5</v>
      </c>
      <c r="N33" s="15"/>
      <c r="O33" s="15"/>
      <c r="P33" s="15"/>
    </row>
    <row r="34" spans="2:16" ht="20" customHeight="1" x14ac:dyDescent="0.2">
      <c r="B34" s="12"/>
      <c r="C34" s="12"/>
      <c r="D34" s="12"/>
      <c r="E34" s="12"/>
      <c r="F34" s="12">
        <v>4</v>
      </c>
      <c r="G34" s="15">
        <f>COUNTIFS(Dataset!$A$2:$A$12,$C$31,Dataset!$E$2:$E$12,F34)/COUNTIF(Dataset!$A$2:$A$12,$C$31)</f>
        <v>0</v>
      </c>
      <c r="H34" s="15">
        <f>(COUNTIFS(Dataset!$A$2:$A$12,$C$23,Dataset!$E$2:$E$12,F34)+COUNTIFS(Dataset!$A$2:$A$12,$C$27,Dataset!$E$2:$E$12,F34)+COUNTIFS(Dataset!$A$2:$A$12,$C$35,Dataset!$E$2:$E$12,F34))/(COUNTIF(Dataset!$A$2:$A$12,$C$23)+COUNTIF(Dataset!$A$2:$A$12,$C$27)+COUNTIF(Dataset!$A$2:$A$12,$C$35))</f>
        <v>0.22222222222222221</v>
      </c>
      <c r="I34" s="15"/>
      <c r="J34" s="15"/>
      <c r="K34" s="19"/>
      <c r="L34" s="15">
        <f t="shared" si="1"/>
        <v>0</v>
      </c>
      <c r="M34" s="15">
        <f t="shared" si="2"/>
        <v>0</v>
      </c>
      <c r="N34" s="15"/>
      <c r="O34" s="15"/>
      <c r="P34" s="15"/>
    </row>
    <row r="35" spans="2:16" ht="20" customHeight="1" x14ac:dyDescent="0.2">
      <c r="B35" s="12"/>
      <c r="C35" s="12" t="s">
        <v>16</v>
      </c>
      <c r="D35" s="15">
        <f>COUNTIF(Dataset!$A$2:$A$12,C35)/Dataset!$B$14</f>
        <v>0.18181818181818182</v>
      </c>
      <c r="E35" s="15">
        <f>1-D35</f>
        <v>0.81818181818181812</v>
      </c>
      <c r="F35" s="12">
        <v>1</v>
      </c>
      <c r="G35" s="15">
        <f>COUNTIFS(Dataset!$A$2:$A$12,$C$35,Dataset!$E$2:$E$12,F35)/COUNTIF(Dataset!$A$2:$A$12,$C$35)</f>
        <v>0.5</v>
      </c>
      <c r="H35" s="15">
        <f>(COUNTIFS(Dataset!$A$2:$A$12,$C$23,Dataset!$E$2:$E$12,F35)+COUNTIFS(Dataset!$A$2:$A$12,$C$27,Dataset!$E$2:$E$12,F35)+COUNTIFS(Dataset!$A$2:$A$12,$C$31,Dataset!$E$2:$E$12,F35))/(COUNTIF(Dataset!$A$2:$A$12,$C$23)+COUNTIF(Dataset!$A$2:$A$12,$C$27)+COUNTIF(Dataset!$A$2:$A$12,$C$31))</f>
        <v>0.1111111111111111</v>
      </c>
      <c r="I35" s="15">
        <f>2*D35*E35</f>
        <v>0.2975206611570248</v>
      </c>
      <c r="J35" s="15">
        <f>ABS(G35-H35)+ABS(G36-H36)+ABS(G37-H37)+ABS(G38-H38)</f>
        <v>1.3333333333333335</v>
      </c>
      <c r="K35" s="15">
        <f>I35*J35</f>
        <v>0.39669421487603312</v>
      </c>
      <c r="L35" s="15">
        <f t="shared" si="1"/>
        <v>0.5</v>
      </c>
      <c r="M35" s="15">
        <f t="shared" si="2"/>
        <v>0.5</v>
      </c>
      <c r="N35" s="15">
        <f>SUM(M35:M38)</f>
        <v>1</v>
      </c>
      <c r="O35" s="15">
        <f>D35</f>
        <v>0.18181818181818182</v>
      </c>
      <c r="P35" s="15">
        <f>N35*O35</f>
        <v>0.18181818181818182</v>
      </c>
    </row>
    <row r="36" spans="2:16" ht="20" customHeight="1" x14ac:dyDescent="0.2">
      <c r="B36" s="12"/>
      <c r="C36" s="12"/>
      <c r="D36" s="12"/>
      <c r="E36" s="12"/>
      <c r="F36" s="12">
        <v>2</v>
      </c>
      <c r="G36" s="15">
        <f>COUNTIFS(Dataset!$A$2:$A$12,$C$35,Dataset!$E$2:$E$12,F36)/COUNTIF(Dataset!$A$2:$A$12,$C$35)</f>
        <v>0.5</v>
      </c>
      <c r="H36" s="15">
        <f>(COUNTIFS(Dataset!$A$2:$A$12,$C$23,Dataset!$E$2:$E$12,F36)+COUNTIFS(Dataset!$A$2:$A$12,$C$27,Dataset!$E$2:$E$12,F36)+COUNTIFS(Dataset!$A$2:$A$12,$C$31,Dataset!$E$2:$E$12,F36))/(COUNTIF(Dataset!$A$2:$A$12,$C$23)+COUNTIF(Dataset!$A$2:$A$12,$C$27)+COUNTIF(Dataset!$A$2:$A$12,$C$31))</f>
        <v>0.22222222222222221</v>
      </c>
      <c r="I36" s="15"/>
      <c r="J36" s="15"/>
      <c r="K36" s="19"/>
      <c r="L36" s="15">
        <f t="shared" si="1"/>
        <v>0.5</v>
      </c>
      <c r="M36" s="15">
        <f t="shared" si="2"/>
        <v>0.5</v>
      </c>
      <c r="N36" s="15"/>
      <c r="O36" s="15"/>
      <c r="P36" s="15"/>
    </row>
    <row r="37" spans="2:16" ht="20" customHeight="1" x14ac:dyDescent="0.2">
      <c r="B37" s="12"/>
      <c r="C37" s="12"/>
      <c r="D37" s="12"/>
      <c r="E37" s="12"/>
      <c r="F37" s="12">
        <v>3</v>
      </c>
      <c r="G37" s="15">
        <f>COUNTIFS(Dataset!$A$2:$A$12,$C$35,Dataset!$E$2:$E$12,F37)/COUNTIF(Dataset!$A$2:$A$12,$C$35)</f>
        <v>0</v>
      </c>
      <c r="H37" s="15">
        <f>(COUNTIFS(Dataset!$A$2:$A$12,$C$23,Dataset!$E$2:$E$12,F37)+COUNTIFS(Dataset!$A$2:$A$12,$C$27,Dataset!$E$2:$E$12,F37)+COUNTIFS(Dataset!$A$2:$A$12,$C$31,Dataset!$E$2:$E$12,F37))/(COUNTIF(Dataset!$A$2:$A$12,$C$23)+COUNTIF(Dataset!$A$2:$A$12,$C$27)+COUNTIF(Dataset!$A$2:$A$12,$C$31))</f>
        <v>0.44444444444444442</v>
      </c>
      <c r="I37" s="15"/>
      <c r="J37" s="15"/>
      <c r="K37" s="19"/>
      <c r="L37" s="15">
        <f t="shared" si="1"/>
        <v>0</v>
      </c>
      <c r="M37" s="15">
        <f t="shared" si="2"/>
        <v>0</v>
      </c>
      <c r="N37" s="15"/>
      <c r="O37" s="15"/>
      <c r="P37" s="15"/>
    </row>
    <row r="38" spans="2:16" ht="20" customHeight="1" x14ac:dyDescent="0.2">
      <c r="B38" s="12"/>
      <c r="C38" s="12"/>
      <c r="D38" s="12"/>
      <c r="E38" s="12"/>
      <c r="F38" s="12">
        <v>4</v>
      </c>
      <c r="G38" s="15">
        <f>COUNTIFS(Dataset!$A$2:$A$12,$C$35,Dataset!$E$2:$E$12,F38)/COUNTIF(Dataset!$A$2:$A$12,$C$35)</f>
        <v>0</v>
      </c>
      <c r="H38" s="15">
        <f>(COUNTIFS(Dataset!$A$2:$A$12,$C$23,Dataset!$E$2:$E$12,F38)+COUNTIFS(Dataset!$A$2:$A$12,$C$27,Dataset!$E$2:$E$12,F38)+COUNTIFS(Dataset!$A$2:$A$12,$C$31,Dataset!$E$2:$E$12,F38))/(COUNTIF(Dataset!$A$2:$A$12,$C$23)+COUNTIF(Dataset!$A$2:$A$12,$C$27)+COUNTIF(Dataset!$A$2:$A$12,$C$31))</f>
        <v>0.22222222222222221</v>
      </c>
      <c r="I38" s="15"/>
      <c r="J38" s="15"/>
      <c r="K38" s="15"/>
      <c r="L38" s="15">
        <f t="shared" si="1"/>
        <v>0</v>
      </c>
      <c r="M38" s="15">
        <f t="shared" si="2"/>
        <v>0</v>
      </c>
      <c r="N38" s="15"/>
      <c r="O38" s="15"/>
      <c r="P38" s="15"/>
    </row>
    <row r="39" spans="2:16" ht="20" customHeight="1" x14ac:dyDescent="0.2">
      <c r="B39" s="12" t="s">
        <v>8</v>
      </c>
      <c r="C39" s="12" t="s">
        <v>12</v>
      </c>
      <c r="D39" s="15">
        <f>COUNTIF(Dataset!$B$2:$B$12,C39)/Dataset!$B$14</f>
        <v>0.54545454545454541</v>
      </c>
      <c r="E39" s="15">
        <f>1-D39</f>
        <v>0.45454545454545459</v>
      </c>
      <c r="F39" s="12">
        <v>1</v>
      </c>
      <c r="G39" s="15">
        <f>COUNTIFS(Dataset!$B$2:$B$12,$C$39,Dataset!$E$2:$E$12,F39)/COUNTIF(Dataset!$B$2:$B$12,$C$39)</f>
        <v>0.33333333333333331</v>
      </c>
      <c r="H39" s="15">
        <f>COUNTIFS(Dataset!$B$2:$B$12,$C$43,Dataset!$E$2:$E$12,F39)/COUNTIF(Dataset!$B$2:$B$12,$C$43)</f>
        <v>0</v>
      </c>
      <c r="I39" s="15">
        <f>2*D39*E39</f>
        <v>0.49586776859504134</v>
      </c>
      <c r="J39" s="15">
        <f>ABS(G39-H39)+ABS(G40-H40)+ABS(G41-H41)+ABS(G42-H42)</f>
        <v>0.93333333333333335</v>
      </c>
      <c r="K39" s="15">
        <f>I39*J39</f>
        <v>0.46280991735537191</v>
      </c>
      <c r="L39" s="15">
        <f t="shared" si="1"/>
        <v>0.33333333333333331</v>
      </c>
      <c r="M39" s="15">
        <f t="shared" si="2"/>
        <v>0.52832083357371873</v>
      </c>
      <c r="N39" s="15">
        <f>SUM(M39:M42)</f>
        <v>1.5849625007211561</v>
      </c>
      <c r="O39" s="15">
        <f>D39</f>
        <v>0.54545454545454541</v>
      </c>
      <c r="P39" s="15">
        <f>N39*O39</f>
        <v>0.86452500039335778</v>
      </c>
    </row>
    <row r="40" spans="2:16" ht="20" customHeight="1" x14ac:dyDescent="0.2">
      <c r="B40" s="12"/>
      <c r="C40" s="12"/>
      <c r="D40" s="13"/>
      <c r="E40" s="13"/>
      <c r="F40" s="12">
        <v>2</v>
      </c>
      <c r="G40" s="15">
        <f>COUNTIFS(Dataset!$B$2:$B$12,$C$39,Dataset!$E$2:$E$12,F40)/COUNTIF(Dataset!$B$2:$B$12,$C$39)</f>
        <v>0.33333333333333331</v>
      </c>
      <c r="H40" s="15">
        <f>COUNTIFS(Dataset!$B$2:$B$12,$C$43,Dataset!$E$2:$E$12,F40)/COUNTIF(Dataset!$B$2:$B$12,$C$43)</f>
        <v>0.2</v>
      </c>
      <c r="I40" s="16"/>
      <c r="J40" s="16"/>
      <c r="K40" s="16"/>
      <c r="L40" s="15">
        <f t="shared" si="1"/>
        <v>0.33333333333333331</v>
      </c>
      <c r="M40" s="15">
        <f t="shared" si="2"/>
        <v>0.52832083357371873</v>
      </c>
      <c r="N40" s="15"/>
      <c r="O40" s="15"/>
      <c r="P40" s="15"/>
    </row>
    <row r="41" spans="2:16" ht="20" customHeight="1" x14ac:dyDescent="0.2">
      <c r="B41" s="12"/>
      <c r="C41" s="12"/>
      <c r="D41" s="13"/>
      <c r="E41" s="13"/>
      <c r="F41" s="12">
        <v>3</v>
      </c>
      <c r="G41" s="15">
        <f>COUNTIFS(Dataset!$B$2:$B$12,$C$39,Dataset!$E$2:$E$12,F41)/COUNTIF(Dataset!$B$2:$B$12,$C$39)</f>
        <v>0.33333333333333331</v>
      </c>
      <c r="H41" s="15">
        <f>COUNTIFS(Dataset!$B$2:$B$12,$C$43,Dataset!$E$2:$E$12,F41)/COUNTIF(Dataset!$B$2:$B$12,$C$43)</f>
        <v>0.4</v>
      </c>
      <c r="I41" s="16"/>
      <c r="J41" s="16"/>
      <c r="K41" s="16"/>
      <c r="L41" s="15">
        <f t="shared" si="1"/>
        <v>0.33333333333333331</v>
      </c>
      <c r="M41" s="15">
        <f t="shared" si="2"/>
        <v>0.52832083357371873</v>
      </c>
      <c r="N41" s="15"/>
      <c r="O41" s="15"/>
      <c r="P41" s="15"/>
    </row>
    <row r="42" spans="2:16" ht="20" customHeight="1" x14ac:dyDescent="0.2">
      <c r="B42" s="12"/>
      <c r="C42" s="12"/>
      <c r="D42" s="13"/>
      <c r="E42" s="13"/>
      <c r="F42" s="12">
        <v>4</v>
      </c>
      <c r="G42" s="15">
        <f>COUNTIFS(Dataset!$B$2:$B$12,$C$39,Dataset!$E$2:$E$12,F42)/COUNTIF(Dataset!$B$2:$B$12,$C$39)</f>
        <v>0</v>
      </c>
      <c r="H42" s="15">
        <f>COUNTIFS(Dataset!$B$2:$B$12,$C$43,Dataset!$E$2:$E$12,F42)/COUNTIF(Dataset!$B$2:$B$12,$C$43)</f>
        <v>0.4</v>
      </c>
      <c r="I42" s="16"/>
      <c r="J42" s="16"/>
      <c r="K42" s="16"/>
      <c r="L42" s="15">
        <f t="shared" si="1"/>
        <v>0</v>
      </c>
      <c r="M42" s="15">
        <f t="shared" si="2"/>
        <v>0</v>
      </c>
      <c r="N42" s="15"/>
      <c r="O42" s="15"/>
      <c r="P42" s="15"/>
    </row>
    <row r="43" spans="2:16" ht="20" customHeight="1" x14ac:dyDescent="0.2">
      <c r="B43" s="12"/>
      <c r="C43" s="12" t="s">
        <v>11</v>
      </c>
      <c r="D43" s="15">
        <f>COUNTIF(Dataset!$B$2:$B$12,C43)/Dataset!$B$14</f>
        <v>0.45454545454545453</v>
      </c>
      <c r="E43" s="15">
        <f>1-D43</f>
        <v>0.54545454545454541</v>
      </c>
      <c r="F43" s="12">
        <v>1</v>
      </c>
      <c r="G43" s="15">
        <f>COUNTIFS(Dataset!$B$2:$B$12,$C$43,Dataset!$E$2:$E$12,F43)/COUNTIF(Dataset!$B$2:$B$12,$C$43)</f>
        <v>0</v>
      </c>
      <c r="H43" s="15">
        <f>COUNTIFS(Dataset!$B$2:$B$12,$C$39,Dataset!$E$2:$E$12,F43)/COUNTIF(Dataset!$B$2:$B$12,$C$39)</f>
        <v>0.33333333333333331</v>
      </c>
      <c r="I43" s="15">
        <f>2*D43*E43</f>
        <v>0.49586776859504128</v>
      </c>
      <c r="J43" s="15">
        <f>ABS(G43-H43)+ABS(G44-H44)+ABS(G45-H45)+ABS(G46-H46)</f>
        <v>0.93333333333333335</v>
      </c>
      <c r="K43" s="15">
        <f>I43*J43</f>
        <v>0.46280991735537186</v>
      </c>
      <c r="L43" s="15">
        <f t="shared" si="1"/>
        <v>0</v>
      </c>
      <c r="M43" s="15">
        <f t="shared" si="2"/>
        <v>0</v>
      </c>
      <c r="N43" s="15">
        <f>SUM(M43:M46)</f>
        <v>1.5219280948873621</v>
      </c>
      <c r="O43" s="15">
        <f>D43</f>
        <v>0.45454545454545453</v>
      </c>
      <c r="P43" s="15">
        <f>N43*O43</f>
        <v>0.69178549767607367</v>
      </c>
    </row>
    <row r="44" spans="2:16" ht="20" customHeight="1" x14ac:dyDescent="0.2">
      <c r="B44" s="12"/>
      <c r="C44" s="12"/>
      <c r="D44" s="13"/>
      <c r="E44" s="13"/>
      <c r="F44" s="12">
        <v>2</v>
      </c>
      <c r="G44" s="15">
        <f>COUNTIFS(Dataset!$B$2:$B$12,$C$43,Dataset!$E$2:$E$12,F44)/COUNTIF(Dataset!$B$2:$B$12,$C$43)</f>
        <v>0.2</v>
      </c>
      <c r="H44" s="15">
        <f>COUNTIFS(Dataset!$B$2:$B$12,$C$39,Dataset!$E$2:$E$12,F44)/COUNTIF(Dataset!$B$2:$B$12,$C$39)</f>
        <v>0.33333333333333331</v>
      </c>
      <c r="I44" s="16"/>
      <c r="J44" s="16"/>
      <c r="K44" s="16"/>
      <c r="L44" s="15">
        <f t="shared" si="1"/>
        <v>0.2</v>
      </c>
      <c r="M44" s="15">
        <f t="shared" si="2"/>
        <v>0.46438561897747244</v>
      </c>
      <c r="N44" s="15"/>
      <c r="O44" s="15"/>
      <c r="P44" s="15"/>
    </row>
    <row r="45" spans="2:16" ht="20" customHeight="1" x14ac:dyDescent="0.2">
      <c r="B45" s="12"/>
      <c r="C45" s="12"/>
      <c r="D45" s="13"/>
      <c r="E45" s="13"/>
      <c r="F45" s="12">
        <v>3</v>
      </c>
      <c r="G45" s="15">
        <f>COUNTIFS(Dataset!$B$2:$B$12,$C$43,Dataset!$E$2:$E$12,F45)/COUNTIF(Dataset!$B$2:$B$12,$C$43)</f>
        <v>0.4</v>
      </c>
      <c r="H45" s="15">
        <f>COUNTIFS(Dataset!$B$2:$B$12,$C$39,Dataset!$E$2:$E$12,F45)/COUNTIF(Dataset!$B$2:$B$12,$C$39)</f>
        <v>0.33333333333333331</v>
      </c>
      <c r="I45" s="16"/>
      <c r="J45" s="16"/>
      <c r="K45" s="16"/>
      <c r="L45" s="15">
        <f t="shared" si="1"/>
        <v>0.4</v>
      </c>
      <c r="M45" s="15">
        <f t="shared" si="2"/>
        <v>0.52877123795494485</v>
      </c>
      <c r="N45" s="15"/>
      <c r="O45" s="15"/>
      <c r="P45" s="15"/>
    </row>
    <row r="46" spans="2:16" ht="20" customHeight="1" x14ac:dyDescent="0.2">
      <c r="B46" s="12"/>
      <c r="C46" s="12"/>
      <c r="D46" s="13"/>
      <c r="E46" s="13"/>
      <c r="F46" s="12">
        <v>4</v>
      </c>
      <c r="G46" s="15">
        <f>COUNTIFS(Dataset!$B$2:$B$12,$C$43,Dataset!$E$2:$E$12,F46)/COUNTIF(Dataset!$B$2:$B$12,$C$43)</f>
        <v>0.4</v>
      </c>
      <c r="H46" s="15">
        <f>COUNTIFS(Dataset!$B$2:$B$12,$C$39,Dataset!$E$2:$E$12,F46)/COUNTIF(Dataset!$B$2:$B$12,$C$39)</f>
        <v>0</v>
      </c>
      <c r="I46" s="16"/>
      <c r="J46" s="16"/>
      <c r="K46" s="16"/>
      <c r="L46" s="15">
        <f t="shared" si="1"/>
        <v>0.4</v>
      </c>
      <c r="M46" s="15">
        <f t="shared" si="2"/>
        <v>0.52877123795494485</v>
      </c>
      <c r="N46" s="15"/>
      <c r="O46" s="15"/>
      <c r="P46" s="15"/>
    </row>
    <row r="47" spans="2:16" ht="20" customHeight="1" x14ac:dyDescent="0.2">
      <c r="O47" s="17"/>
    </row>
  </sheetData>
  <mergeCells count="2">
    <mergeCell ref="L7:M7"/>
    <mergeCell ref="B1:H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A47C-73C4-3E41-A693-DC871214E149}">
  <dimension ref="A1:F14"/>
  <sheetViews>
    <sheetView workbookViewId="0">
      <selection activeCell="C18" sqref="C18"/>
    </sheetView>
  </sheetViews>
  <sheetFormatPr baseColWidth="10" defaultRowHeight="16" x14ac:dyDescent="0.2"/>
  <cols>
    <col min="1" max="1" width="14.5" customWidth="1"/>
    <col min="6" max="6" width="21.6640625" customWidth="1"/>
  </cols>
  <sheetData>
    <row r="1" spans="1:6" x14ac:dyDescent="0.2">
      <c r="A1" s="2" t="s">
        <v>7</v>
      </c>
      <c r="B1" s="2" t="s">
        <v>8</v>
      </c>
      <c r="C1" s="2" t="s">
        <v>9</v>
      </c>
      <c r="D1" s="2" t="s">
        <v>13</v>
      </c>
      <c r="E1" s="5" t="s">
        <v>3</v>
      </c>
      <c r="F1" s="5" t="s">
        <v>18</v>
      </c>
    </row>
    <row r="2" spans="1:6" x14ac:dyDescent="0.2">
      <c r="A2" s="4" t="s">
        <v>10</v>
      </c>
      <c r="B2" s="1" t="s">
        <v>11</v>
      </c>
      <c r="C2" s="1">
        <v>45</v>
      </c>
      <c r="D2" s="1">
        <v>48000</v>
      </c>
      <c r="E2" s="1">
        <v>3</v>
      </c>
      <c r="F2" s="1" t="s">
        <v>20</v>
      </c>
    </row>
    <row r="3" spans="1:6" x14ac:dyDescent="0.2">
      <c r="A3" s="4" t="s">
        <v>10</v>
      </c>
      <c r="B3" s="1" t="s">
        <v>12</v>
      </c>
      <c r="C3" s="1">
        <v>25</v>
      </c>
      <c r="D3" s="1">
        <v>25000</v>
      </c>
      <c r="E3" s="1">
        <v>1</v>
      </c>
      <c r="F3" s="1" t="s">
        <v>19</v>
      </c>
    </row>
    <row r="4" spans="1:6" x14ac:dyDescent="0.2">
      <c r="A4" s="4" t="s">
        <v>10</v>
      </c>
      <c r="B4" s="1" t="s">
        <v>12</v>
      </c>
      <c r="C4" s="1">
        <v>33</v>
      </c>
      <c r="D4" s="1">
        <v>35000</v>
      </c>
      <c r="E4" s="1">
        <v>2</v>
      </c>
      <c r="F4" s="1" t="s">
        <v>21</v>
      </c>
    </row>
    <row r="5" spans="1:6" x14ac:dyDescent="0.2">
      <c r="A5" s="4" t="s">
        <v>14</v>
      </c>
      <c r="B5" s="1" t="s">
        <v>12</v>
      </c>
      <c r="C5" s="1">
        <v>25</v>
      </c>
      <c r="D5" s="1">
        <v>45000</v>
      </c>
      <c r="E5" s="1">
        <v>3</v>
      </c>
      <c r="F5" s="1" t="s">
        <v>19</v>
      </c>
    </row>
    <row r="6" spans="1:6" x14ac:dyDescent="0.2">
      <c r="A6" s="4" t="s">
        <v>14</v>
      </c>
      <c r="B6" s="1" t="s">
        <v>11</v>
      </c>
      <c r="C6" s="1">
        <v>35</v>
      </c>
      <c r="D6" s="1">
        <v>65000</v>
      </c>
      <c r="E6" s="1">
        <v>4</v>
      </c>
      <c r="F6" s="1" t="s">
        <v>21</v>
      </c>
    </row>
    <row r="7" spans="1:6" x14ac:dyDescent="0.2">
      <c r="A7" s="4" t="s">
        <v>14</v>
      </c>
      <c r="B7" s="1" t="s">
        <v>12</v>
      </c>
      <c r="C7" s="1">
        <v>26</v>
      </c>
      <c r="D7" s="1">
        <v>45000</v>
      </c>
      <c r="E7" s="1">
        <v>3</v>
      </c>
      <c r="F7" s="1" t="s">
        <v>19</v>
      </c>
    </row>
    <row r="8" spans="1:6" x14ac:dyDescent="0.2">
      <c r="A8" s="4" t="s">
        <v>14</v>
      </c>
      <c r="B8" s="1" t="s">
        <v>11</v>
      </c>
      <c r="C8" s="1">
        <v>45</v>
      </c>
      <c r="D8" s="1">
        <v>70000</v>
      </c>
      <c r="E8" s="1">
        <v>4</v>
      </c>
      <c r="F8" s="1" t="s">
        <v>20</v>
      </c>
    </row>
    <row r="9" spans="1:6" x14ac:dyDescent="0.2">
      <c r="A9" s="4" t="s">
        <v>15</v>
      </c>
      <c r="B9" s="1" t="s">
        <v>11</v>
      </c>
      <c r="C9" s="1">
        <v>40</v>
      </c>
      <c r="D9" s="1">
        <v>50000</v>
      </c>
      <c r="E9" s="1">
        <v>3</v>
      </c>
      <c r="F9" s="1" t="s">
        <v>21</v>
      </c>
    </row>
    <row r="10" spans="1:6" x14ac:dyDescent="0.2">
      <c r="A10" s="4" t="s">
        <v>15</v>
      </c>
      <c r="B10" s="1" t="s">
        <v>12</v>
      </c>
      <c r="C10" s="1">
        <v>30</v>
      </c>
      <c r="D10" s="1">
        <v>40000</v>
      </c>
      <c r="E10" s="1">
        <v>2</v>
      </c>
      <c r="F10" s="1" t="s">
        <v>19</v>
      </c>
    </row>
    <row r="11" spans="1:6" x14ac:dyDescent="0.2">
      <c r="A11" s="4" t="s">
        <v>16</v>
      </c>
      <c r="B11" s="1" t="s">
        <v>11</v>
      </c>
      <c r="C11" s="1">
        <v>50</v>
      </c>
      <c r="D11" s="1">
        <v>40000</v>
      </c>
      <c r="E11" s="1">
        <v>2</v>
      </c>
      <c r="F11" s="1" t="s">
        <v>20</v>
      </c>
    </row>
    <row r="12" spans="1:6" x14ac:dyDescent="0.2">
      <c r="A12" s="4" t="s">
        <v>16</v>
      </c>
      <c r="B12" s="1" t="s">
        <v>12</v>
      </c>
      <c r="C12" s="1">
        <v>25</v>
      </c>
      <c r="D12" s="1">
        <v>25000</v>
      </c>
      <c r="E12" s="1">
        <v>1</v>
      </c>
      <c r="F12" s="1" t="s">
        <v>19</v>
      </c>
    </row>
    <row r="14" spans="1:6" x14ac:dyDescent="0.2">
      <c r="A14" t="s">
        <v>23</v>
      </c>
      <c r="B14" s="3">
        <f>COUNTA(F2:F12)</f>
        <v>11</v>
      </c>
    </row>
  </sheetData>
  <autoFilter ref="A1:F12" xr:uid="{1FA1A47C-73C4-3E41-A693-DC871214E1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2023-03-20T20:39:26Z</dcterms:created>
  <dcterms:modified xsi:type="dcterms:W3CDTF">2023-03-21T02:43:03Z</dcterms:modified>
</cp:coreProperties>
</file>