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Academic Projects/Churn-Predictions-Telecom-Customer/"/>
    </mc:Choice>
  </mc:AlternateContent>
  <xr:revisionPtr revIDLastSave="0" documentId="13_ncr:9_{DEA81E33-7C7A-BA41-B5E2-CF2C5AB4161B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Telco_Customer_Churn_Dataset" sheetId="1" r:id="rId1"/>
    <sheet name="Calculation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53" i="3" l="1"/>
  <c r="D52" i="3"/>
  <c r="D53" i="3" s="1"/>
  <c r="D54" i="3" s="1"/>
  <c r="D55" i="3" s="1"/>
  <c r="D56" i="3" s="1"/>
  <c r="D57" i="3" s="1"/>
  <c r="C52" i="3"/>
  <c r="E52" i="3" s="1"/>
  <c r="C49" i="3"/>
  <c r="E49" i="3" s="1"/>
  <c r="D49" i="3"/>
  <c r="C50" i="3"/>
  <c r="E50" i="3" s="1"/>
  <c r="D50" i="3"/>
  <c r="C51" i="3"/>
  <c r="E51" i="3" s="1"/>
  <c r="D51" i="3"/>
  <c r="D48" i="3"/>
  <c r="C48" i="3"/>
  <c r="E48" i="3" s="1"/>
  <c r="C47" i="3"/>
  <c r="E47" i="3" s="1"/>
  <c r="D47" i="3"/>
  <c r="D46" i="3"/>
  <c r="C46" i="3"/>
  <c r="E46" i="3" s="1"/>
  <c r="C44" i="3"/>
  <c r="E44" i="3" s="1"/>
  <c r="D44" i="3"/>
  <c r="C45" i="3"/>
  <c r="E45" i="3" s="1"/>
  <c r="D45" i="3"/>
  <c r="D43" i="3"/>
  <c r="C43" i="3"/>
  <c r="E43" i="3" s="1"/>
  <c r="C41" i="3"/>
  <c r="E41" i="3" s="1"/>
  <c r="D41" i="3"/>
  <c r="C42" i="3"/>
  <c r="E42" i="3" s="1"/>
  <c r="D42" i="3"/>
  <c r="D40" i="3"/>
  <c r="C40" i="3"/>
  <c r="E40" i="3" s="1"/>
  <c r="C38" i="3"/>
  <c r="E38" i="3" s="1"/>
  <c r="D38" i="3"/>
  <c r="C39" i="3"/>
  <c r="E39" i="3" s="1"/>
  <c r="D39" i="3"/>
  <c r="D35" i="3"/>
  <c r="D36" i="3"/>
  <c r="D34" i="3"/>
  <c r="D37" i="3"/>
  <c r="C37" i="3"/>
  <c r="E37" i="3" s="1"/>
  <c r="C34" i="3"/>
  <c r="E34" i="3" s="1"/>
  <c r="C35" i="3"/>
  <c r="E35" i="3" s="1"/>
  <c r="C36" i="3"/>
  <c r="E36" i="3" s="1"/>
  <c r="C32" i="3"/>
  <c r="E32" i="3" s="1"/>
  <c r="D32" i="3"/>
  <c r="C33" i="3"/>
  <c r="E33" i="3" s="1"/>
  <c r="D33" i="3"/>
  <c r="D31" i="3"/>
  <c r="C31" i="3"/>
  <c r="E31" i="3" s="1"/>
  <c r="C29" i="3"/>
  <c r="E29" i="3" s="1"/>
  <c r="D29" i="3"/>
  <c r="C30" i="3"/>
  <c r="E30" i="3" s="1"/>
  <c r="D30" i="3"/>
  <c r="D28" i="3"/>
  <c r="C28" i="3"/>
  <c r="E28" i="3" s="1"/>
  <c r="C26" i="3"/>
  <c r="E26" i="3" s="1"/>
  <c r="D26" i="3"/>
  <c r="C27" i="3"/>
  <c r="E27" i="3" s="1"/>
  <c r="D27" i="3"/>
  <c r="D25" i="3"/>
  <c r="C25" i="3"/>
  <c r="E25" i="3" s="1"/>
  <c r="C23" i="3"/>
  <c r="E23" i="3" s="1"/>
  <c r="D23" i="3"/>
  <c r="C24" i="3"/>
  <c r="E24" i="3" s="1"/>
  <c r="D24" i="3"/>
  <c r="D22" i="3"/>
  <c r="C22" i="3"/>
  <c r="E22" i="3" s="1"/>
  <c r="C20" i="3"/>
  <c r="E20" i="3" s="1"/>
  <c r="D20" i="3"/>
  <c r="C21" i="3"/>
  <c r="E21" i="3" s="1"/>
  <c r="D21" i="3"/>
  <c r="C18" i="3"/>
  <c r="E18" i="3" s="1"/>
  <c r="D18" i="3"/>
  <c r="D19" i="3"/>
  <c r="C19" i="3"/>
  <c r="E19" i="3" s="1"/>
  <c r="D17" i="3"/>
  <c r="C17" i="3"/>
  <c r="E17" i="3" s="1"/>
  <c r="D16" i="3"/>
  <c r="C16" i="3"/>
  <c r="E16" i="3" s="1"/>
  <c r="D10" i="3"/>
  <c r="D9" i="3"/>
  <c r="D11" i="3"/>
  <c r="D12" i="3" s="1"/>
  <c r="D13" i="3" s="1"/>
  <c r="D14" i="3" s="1"/>
  <c r="D15" i="3" s="1"/>
  <c r="C11" i="3"/>
  <c r="C12" i="3" s="1"/>
  <c r="E12" i="3" s="1"/>
  <c r="C10" i="3"/>
  <c r="E10" i="3" s="1"/>
  <c r="C9" i="3"/>
  <c r="E9" i="3" s="1"/>
  <c r="C8" i="3"/>
  <c r="E8" i="3" s="1"/>
  <c r="D8" i="3"/>
  <c r="D7" i="3"/>
  <c r="C7" i="3"/>
  <c r="E7" i="3" s="1"/>
  <c r="C6" i="3"/>
  <c r="E6" i="3" s="1"/>
  <c r="D6" i="3"/>
  <c r="D5" i="3"/>
  <c r="C5" i="3"/>
  <c r="E5" i="3" s="1"/>
  <c r="D4" i="3"/>
  <c r="C3" i="3"/>
  <c r="E3" i="3" s="1"/>
  <c r="C4" i="3"/>
  <c r="E4" i="3" s="1"/>
  <c r="D3" i="3"/>
  <c r="E53" i="3" l="1"/>
  <c r="E11" i="3"/>
  <c r="C13" i="3"/>
  <c r="E13" i="3" s="1"/>
  <c r="C54" i="3"/>
  <c r="E54" i="3" s="1"/>
  <c r="C14" i="3" l="1"/>
  <c r="E14" i="3" s="1"/>
  <c r="C55" i="3"/>
  <c r="E55" i="3" s="1"/>
  <c r="C56" i="3" l="1"/>
  <c r="E56" i="3" s="1"/>
  <c r="C15" i="3"/>
  <c r="E15" i="3" s="1"/>
  <c r="C57" i="3" l="1"/>
  <c r="E57" i="3" s="1"/>
</calcChain>
</file>

<file path=xl/sharedStrings.xml><?xml version="1.0" encoding="utf-8"?>
<sst xmlns="http://purl.oclc.org/ooxml/spreadsheetml/main" count="119904" uniqueCount="7107">
  <si>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</si>
  <si>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</si>
  <si>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</si>
  <si>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</si>
  <si>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</si>
  <si>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</si>
  <si>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</si>
  <si>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</si>
  <si>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</si>
  <si>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</si>
  <si>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</si>
  <si>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</si>
  <si>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</si>
  <si>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</si>
  <si>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</si>
  <si>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</si>
  <si>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</si>
  <si>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</si>
  <si>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</si>
  <si>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</si>
  <si>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</si>
  <si>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</si>
  <si>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</si>
  <si>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</si>
  <si>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</si>
  <si>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</si>
  <si>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</si>
  <si>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</si>
  <si>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</si>
  <si>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</si>
  <si>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</si>
  <si>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</si>
  <si>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</si>
  <si>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</si>
  <si>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</si>
  <si>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</si>
  <si>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</si>
  <si>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</si>
  <si>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</si>
  <si>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</si>
  <si>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</si>
  <si>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</si>
  <si>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</si>
  <si>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</si>
  <si>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</si>
  <si>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</si>
  <si>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</si>
  <si>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</si>
  <si>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</si>
  <si>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</si>
  <si>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</si>
  <si>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</si>
  <si>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</si>
  <si>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</si>
  <si>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</si>
  <si>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</si>
  <si>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</si>
  <si>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</si>
  <si>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</si>
  <si>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</si>
  <si>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</si>
  <si>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</si>
  <si>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</si>
  <si>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</si>
  <si>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</si>
  <si>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</si>
  <si>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</si>
  <si>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</si>
  <si>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</si>
  <si>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</si>
  <si>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</si>
  <si>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</si>
  <si>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</si>
  <si>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</si>
  <si>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</si>
  <si>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</si>
  <si>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</si>
  <si>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</si>
  <si>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</si>
  <si>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</si>
  <si>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</si>
  <si>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</si>
  <si>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</si>
  <si>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</si>
  <si>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</si>
  <si>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</si>
  <si>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</si>
  <si>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</si>
  <si>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</si>
  <si>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</si>
  <si>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</si>
  <si>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</si>
  <si>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</si>
  <si>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</si>
  <si>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</si>
  <si>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</si>
  <si>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</si>
  <si>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</si>
  <si>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</si>
  <si>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</si>
  <si>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</si>
  <si>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</si>
  <si>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</si>
  <si>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</si>
  <si>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</si>
  <si>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</si>
  <si>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</si>
  <si>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</si>
  <si>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</si>
  <si>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</si>
  <si>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</si>
  <si>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</si>
  <si>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</si>
  <si>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</si>
  <si>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</si>
  <si>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</si>
  <si>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</si>
  <si>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</si>
  <si>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</si>
  <si>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</si>
  <si>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</si>
  <si>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</si>
  <si>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</si>
  <si>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</si>
  <si>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</si>
  <si>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</si>
  <si>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</si>
  <si>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</si>
  <si>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</si>
  <si>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</si>
  <si>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</si>
  <si>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</si>
  <si>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</si>
  <si>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</si>
  <si>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</si>
  <si>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</si>
  <si>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</si>
  <si>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</si>
  <si>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</si>
  <si>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</si>
  <si>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</si>
  <si>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</si>
  <si>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</si>
  <si>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</si>
  <si>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</si>
  <si>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</si>
  <si>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</si>
  <si>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</si>
  <si>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</si>
  <si>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</si>
  <si>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</si>
  <si>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</si>
  <si>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</si>
  <si>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</si>
  <si>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</si>
  <si>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</si>
  <si>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</si>
  <si>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</si>
  <si>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</si>
  <si>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</si>
  <si>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</si>
  <si>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</si>
  <si>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</si>
  <si>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</si>
  <si>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</si>
  <si>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</si>
  <si>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</si>
  <si>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</si>
  <si>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</si>
  <si>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</si>
  <si>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</si>
  <si>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</si>
  <si>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</si>
  <si>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</si>
  <si>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</si>
  <si>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</si>
  <si>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</si>
  <si>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</si>
  <si>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</si>
  <si>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</si>
  <si>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</si>
  <si>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</si>
  <si>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</si>
  <si>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</si>
  <si>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</si>
  <si>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</si>
  <si>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</si>
  <si>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</si>
  <si>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</si>
  <si>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</si>
  <si>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</si>
  <si>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</si>
  <si>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</si>
  <si>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</si>
  <si>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</si>
  <si>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</si>
  <si>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</si>
  <si>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</si>
  <si>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</si>
  <si>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</si>
  <si>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</si>
  <si>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</si>
  <si>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</si>
  <si>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</si>
  <si>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</si>
  <si>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</si>
  <si>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</si>
  <si>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</si>
  <si>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</si>
  <si>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</si>
  <si>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</si>
  <si>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</si>
  <si>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</si>
  <si>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</si>
  <si>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</si>
  <si>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</si>
  <si>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</si>
  <si>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</si>
  <si>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</si>
  <si>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</si>
  <si>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</si>
  <si>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</si>
  <si>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</si>
  <si>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</si>
  <si>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</si>
  <si>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</si>
  <si>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</si>
  <si>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</si>
  <si>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</si>
  <si>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</si>
  <si>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</si>
  <si>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</si>
  <si>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</si>
  <si>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</si>
  <si>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</si>
  <si>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</si>
  <si>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</si>
  <si>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</si>
  <si>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</si>
  <si>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</si>
  <si>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</si>
  <si>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</si>
  <si>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</si>
  <si>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</si>
  <si>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</si>
  <si>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</si>
  <si>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</si>
  <si>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</si>
  <si>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</si>
  <si>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</si>
  <si>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</si>
  <si>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</si>
  <si>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</si>
  <si>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</si>
  <si>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</si>
  <si>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</si>
  <si>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</si>
  <si>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</si>
  <si>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</si>
  <si>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</si>
  <si>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</si>
  <si>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</si>
  <si>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</si>
  <si>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</si>
  <si>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</si>
  <si>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</si>
  <si>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</si>
  <si>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</si>
  <si>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</si>
  <si>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</si>
  <si>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</si>
  <si>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</si>
  <si>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</si>
  <si>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</si>
  <si>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</si>
  <si>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</si>
  <si>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</si>
  <si>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</si>
  <si>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</si>
  <si>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</si>
  <si>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</si>
  <si>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</si>
  <si>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</si>
  <si>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</si>
  <si>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</si>
  <si>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</si>
  <si>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</si>
  <si>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</si>
  <si>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</si>
  <si>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</si>
  <si>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</si>
  <si>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</si>
  <si>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</si>
  <si>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</si>
  <si>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</si>
  <si>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</si>
  <si>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</si>
  <si>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</si>
  <si>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</si>
  <si>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</si>
  <si>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</si>
  <si>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</si>
  <si>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</si>
  <si>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</si>
  <si>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</si>
  <si>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</si>
  <si>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</si>
  <si>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</si>
  <si>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</si>
  <si>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</si>
  <si>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</si>
  <si>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</si>
  <si>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</si>
  <si>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</si>
  <si>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</si>
  <si>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</si>
  <si>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</si>
  <si>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</si>
  <si>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</si>
  <si>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</si>
  <si>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</si>
  <si>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</si>
  <si>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</si>
  <si>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</si>
  <si>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</si>
  <si>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</si>
  <si>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</si>
  <si>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</si>
  <si>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</si>
  <si>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</si>
  <si>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</si>
  <si>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</si>
  <si>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</si>
  <si>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</si>
  <si>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</si>
  <si>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</si>
  <si>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</si>
  <si>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</si>
  <si>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</si>
  <si>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</si>
  <si>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</si>
  <si>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</si>
  <si>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</si>
  <si>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</si>
  <si>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</si>
  <si>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</si>
  <si>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</si>
  <si>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</si>
  <si>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</si>
  <si>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</si>
  <si>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</si>
  <si>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</si>
  <si>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</si>
  <si>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</si>
  <si>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</si>
  <si>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</si>
  <si>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</si>
  <si>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</si>
  <si>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</si>
  <si>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</si>
  <si>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</si>
  <si>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</si>
  <si>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</si>
  <si>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</si>
  <si>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</si>
  <si>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</si>
  <si>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</si>
  <si>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</si>
  <si>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</si>
  <si>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</si>
  <si>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</si>
  <si>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</si>
  <si>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</si>
  <si>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</si>
  <si>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</si>
  <si>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</si>
  <si>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</si>
  <si>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</si>
  <si>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</si>
  <si>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</si>
  <si>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</si>
  <si>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</si>
  <si>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</si>
  <si>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</si>
  <si>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</si>
  <si>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</si>
  <si>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</si>
  <si>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</si>
  <si>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</si>
  <si>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</si>
  <si>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</si>
  <si>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</si>
  <si>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</si>
  <si>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</si>
  <si>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</si>
  <si>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</si>
  <si>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</si>
  <si>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</si>
  <si>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</si>
  <si>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</si>
  <si>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</si>
  <si>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</si>
  <si>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</si>
  <si>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</si>
  <si>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</si>
  <si>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</si>
  <si>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</si>
  <si>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</si>
  <si>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</si>
  <si>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</si>
  <si>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</si>
  <si>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</si>
  <si>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</si>
  <si>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</si>
  <si>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</si>
  <si>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</si>
  <si>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</si>
  <si>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</si>
  <si>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</si>
  <si>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</si>
  <si>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</si>
  <si>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</si>
  <si>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</si>
  <si>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</si>
  <si>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</si>
  <si>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</si>
  <si>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</si>
  <si>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</si>
  <si>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</si>
  <si>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</si>
  <si>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</si>
  <si>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</si>
  <si>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</si>
  <si>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</si>
  <si>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</si>
  <si>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</si>
  <si>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</si>
  <si>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</si>
  <si>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</si>
  <si>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</si>
  <si>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</si>
  <si>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</si>
  <si>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</si>
  <si>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</si>
  <si>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</si>
  <si>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</si>
  <si>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</si>
  <si>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</si>
  <si>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</si>
  <si>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</si>
  <si>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</si>
  <si>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</si>
  <si>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</si>
  <si>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</si>
  <si>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</si>
  <si>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</si>
  <si>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</si>
  <si>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</si>
  <si>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</si>
  <si>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</si>
  <si>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</si>
  <si>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</si>
  <si>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</si>
  <si>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</si>
  <si>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</si>
  <si>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</si>
  <si>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</si>
  <si>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</si>
  <si>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</si>
  <si>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</si>
  <si>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</si>
  <si>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</si>
  <si>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</si>
  <si>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</si>
  <si>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</si>
  <si>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</si>
  <si>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</si>
  <si>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</si>
  <si>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</si>
  <si>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</si>
  <si>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</si>
  <si>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</si>
  <si>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</si>
  <si>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</si>
  <si>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</si>
  <si>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</si>
  <si>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</si>
  <si>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</si>
  <si>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</si>
  <si>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</si>
  <si>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</si>
  <si>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</si>
  <si>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</si>
  <si>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</si>
  <si>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</si>
  <si>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</si>
  <si>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</si>
  <si>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</si>
  <si>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</si>
  <si>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</si>
  <si>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</si>
  <si>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</si>
  <si>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</si>
  <si>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</si>
  <si>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</si>
  <si>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</si>
  <si>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</si>
  <si>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</si>
  <si>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</si>
  <si>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</si>
  <si>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</si>
  <si>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</si>
  <si>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</si>
  <si>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</si>
  <si>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</si>
  <si>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</si>
  <si>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</si>
  <si>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</si>
  <si>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</si>
  <si>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</si>
  <si>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</si>
  <si>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</si>
  <si>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</si>
  <si>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</si>
  <si>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</si>
  <si>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</si>
  <si>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</si>
  <si>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</si>
  <si>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</si>
  <si>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</si>
  <si>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</si>
  <si>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</si>
  <si>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</si>
  <si>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</si>
  <si>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</si>
  <si>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</si>
  <si>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</si>
  <si>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</si>
  <si>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</si>
  <si>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</si>
  <si>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</si>
  <si>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</si>
  <si>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</si>
  <si>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</si>
  <si>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</si>
  <si>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</si>
  <si>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</si>
  <si>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</si>
  <si>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</si>
  <si>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</si>
  <si>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</si>
  <si>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</si>
  <si>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</si>
  <si>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</si>
  <si>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</si>
  <si>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</si>
  <si>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</si>
  <si>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</si>
  <si>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</si>
  <si>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</si>
  <si>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</si>
  <si>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</si>
  <si>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</si>
  <si>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</si>
  <si>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</si>
  <si>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</si>
  <si>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</si>
  <si>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</si>
  <si>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</si>
  <si>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</si>
  <si>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</si>
  <si>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</si>
  <si>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</si>
  <si>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</si>
  <si>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</si>
  <si>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</si>
  <si>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</si>
  <si>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</si>
  <si>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</si>
  <si>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</si>
  <si>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</si>
  <si>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</si>
  <si>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</si>
  <si>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</si>
  <si>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</si>
  <si>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</si>
  <si>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</si>
  <si>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</si>
  <si>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</si>
  <si>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</si>
  <si>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</si>
  <si>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</si>
  <si>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</si>
  <si>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</si>
  <si>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</si>
  <si>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</si>
  <si>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</si>
  <si>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</si>
  <si>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</si>
  <si>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</si>
  <si>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</si>
  <si>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</si>
  <si>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</si>
  <si>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</si>
  <si>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</si>
  <si>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</si>
  <si>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</si>
  <si>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</si>
  <si>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</si>
  <si>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</si>
  <si>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</si>
  <si>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</si>
  <si>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</si>
  <si>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</si>
  <si>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</si>
  <si>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</si>
  <si>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</si>
  <si>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</si>
  <si>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</si>
  <si>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</si>
  <si>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</si>
  <si>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</si>
  <si>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</si>
  <si>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</si>
  <si>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</si>
  <si>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</si>
  <si>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</si>
  <si>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</si>
  <si>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</si>
  <si>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</si>
  <si>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</si>
  <si>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</si>
  <si>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</si>
  <si>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</si>
  <si>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</si>
  <si>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</si>
  <si>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</si>
  <si>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</si>
  <si>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</si>
  <si>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</si>
  <si>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</si>
  <si>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</si>
  <si>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</si>
  <si>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</si>
  <si>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</si>
  <si>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</si>
  <si>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</si>
  <si>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</si>
  <si>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</si>
  <si>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</si>
  <si>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</si>
  <si>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</si>
  <si>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</si>
  <si>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</si>
  <si>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</si>
  <si>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</si>
  <si>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</si>
  <si>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</si>
  <si>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</si>
  <si>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</si>
  <si>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</si>
  <si>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</si>
  <si>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</si>
  <si>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</si>
  <si>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</si>
  <si>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</si>
  <si>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</si>
  <si>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</si>
  <si>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</si>
  <si>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</si>
  <si>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</si>
  <si>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</si>
  <si>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</si>
  <si>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</si>
  <si>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</si>
  <si>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</si>
  <si>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</si>
  <si>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</si>
  <si>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</si>
  <si>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</si>
  <si>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</si>
  <si>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</si>
  <si>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</si>
  <si>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</si>
  <si>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</si>
  <si>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</si>
  <si>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</si>
  <si>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</si>
  <si>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</si>
  <si>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</si>
  <si>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</si>
  <si>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</si>
  <si>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</si>
  <si>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</si>
  <si>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</si>
  <si>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</si>
  <si>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</si>
  <si>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</si>
  <si>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</si>
  <si>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</si>
  <si>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</si>
  <si>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</si>
  <si>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</si>
  <si>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</si>
  <si>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</si>
  <si>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</si>
  <si>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</si>
  <si>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</si>
  <si>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</si>
  <si>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</si>
  <si>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</si>
  <si>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</si>
  <si>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</si>
  <si>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</si>
  <si>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</si>
  <si>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</si>
  <si>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</si>
  <si>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</si>
  <si>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</si>
  <si>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</si>
  <si>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</si>
  <si>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</si>
  <si>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</si>
  <si>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</si>
  <si>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</si>
  <si>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</si>
  <si>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</si>
  <si>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</si>
  <si>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</si>
  <si>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</si>
  <si>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</si>
  <si>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</si>
  <si>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</si>
  <si>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</si>
  <si>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</si>
  <si>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</si>
  <si>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</si>
  <si>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</si>
  <si>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</si>
  <si>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</si>
  <si>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</si>
  <si>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</si>
  <si>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</si>
  <si>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</si>
  <si>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</si>
  <si>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</si>
  <si>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</si>
  <si>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</si>
  <si>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</si>
  <si>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</si>
  <si>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</si>
  <si>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</si>
  <si>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</si>
  <si>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</si>
  <si>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</si>
  <si>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</si>
  <si>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</si>
  <si>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</si>
  <si>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</si>
  <si>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</si>
  <si>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</si>
  <si>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</si>
  <si>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</si>
  <si>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</si>
  <si>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</si>
  <si>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</si>
  <si>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</si>
  <si>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</si>
  <si>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</si>
  <si>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</si>
  <si>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</si>
  <si>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</si>
  <si>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</si>
  <si>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</si>
  <si>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</si>
  <si>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</si>
  <si>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</si>
  <si>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</si>
  <si>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</si>
  <si>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</si>
  <si>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</si>
  <si>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</si>
  <si>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</si>
  <si>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</si>
  <si>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</si>
  <si>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</si>
  <si>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</si>
  <si>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</si>
  <si>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</si>
  <si>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</si>
  <si>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</si>
  <si>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</si>
  <si>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</si>
  <si>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</si>
  <si>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</si>
  <si>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</si>
  <si>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</si>
  <si>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</si>
  <si>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</si>
  <si>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</si>
  <si>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</si>
  <si>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</si>
  <si>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</si>
  <si>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</si>
  <si>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</si>
  <si>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</si>
  <si>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</si>
  <si>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</si>
  <si>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</si>
  <si>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</si>
  <si>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</si>
  <si>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</si>
  <si>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</si>
  <si>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</si>
  <si>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</si>
  <si>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</si>
  <si>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</si>
  <si>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</si>
  <si>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</si>
  <si>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</si>
  <si>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</si>
  <si>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</si>
  <si>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</si>
  <si>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</si>
  <si>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</si>
  <si>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</si>
  <si>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</si>
  <si>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</si>
  <si>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</si>
  <si>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</si>
  <si>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</si>
  <si>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</si>
  <si>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</si>
  <si>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</si>
  <si>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</si>
  <si>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</si>
  <si>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</si>
  <si>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</si>
  <si>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</si>
  <si>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</si>
  <si>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</si>
  <si>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</si>
  <si>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</si>
  <si>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</si>
  <si>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</si>
  <si>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</si>
  <si>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</si>
  <si>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</si>
  <si>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</si>
  <si>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</si>
  <si>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</si>
  <si>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</si>
  <si>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</si>
  <si>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</si>
  <si>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</si>
  <si>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</si>
  <si>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</si>
  <si>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</si>
  <si>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</si>
  <si>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</si>
  <si>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</si>
  <si>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</si>
  <si>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</si>
  <si>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</si>
  <si>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</si>
  <si>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</si>
  <si>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</si>
  <si>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</si>
  <si>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</si>
  <si>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</si>
  <si>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</si>
  <si>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</si>
  <si>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</si>
  <si>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</si>
  <si>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</si>
  <si>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</si>
  <si>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</si>
  <si>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</si>
  <si>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</si>
  <si>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</si>
  <si>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</si>
  <si>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</si>
  <si>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</si>
  <si>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</si>
  <si>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</si>
  <si>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</si>
  <si>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</si>
  <si>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</si>
  <si>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</si>
  <si>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</si>
  <si>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</si>
  <si>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</si>
  <si>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</si>
  <si>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</si>
  <si>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</si>
  <si>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</si>
  <si>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</si>
  <si>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</si>
  <si>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</si>
  <si>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</si>
  <si>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</si>
  <si>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</si>
  <si>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</si>
  <si>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</si>
  <si>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</si>
  <si>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</si>
  <si>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</si>
  <si>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</si>
  <si>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</si>
  <si>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</si>
  <si>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</si>
  <si>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</si>
  <si>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</si>
  <si>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</si>
  <si>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</si>
  <si>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</si>
  <si>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</si>
  <si>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</si>
  <si>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</si>
  <si>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</si>
  <si>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</si>
  <si>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</si>
  <si>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</si>
  <si>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</si>
  <si>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</si>
  <si>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</si>
  <si>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</si>
  <si>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</si>
  <si>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</si>
  <si>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</si>
  <si>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</si>
  <si>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</si>
  <si>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</si>
  <si>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</si>
  <si>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</si>
  <si>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</si>
  <si>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</si>
  <si>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</si>
  <si>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</si>
  <si>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</si>
  <si>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</si>
  <si>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</si>
  <si>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</si>
  <si>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</si>
  <si>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</si>
  <si>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</si>
  <si>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</si>
  <si>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</si>
  <si>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</si>
  <si>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</si>
  <si>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</si>
  <si>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</si>
  <si>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</si>
  <si>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</si>
  <si>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</si>
  <si>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</si>
  <si>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</si>
  <si>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</si>
  <si>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</si>
  <si>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</si>
  <si>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</si>
  <si>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</si>
  <si>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</si>
  <si>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</si>
  <si>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</si>
  <si>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</si>
  <si>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</si>
  <si>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</si>
  <si>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</si>
  <si>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</si>
  <si>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</si>
  <si>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</si>
  <si>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</si>
  <si>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</si>
  <si>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</si>
  <si>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</si>
  <si>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</si>
  <si>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</si>
  <si>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</si>
  <si>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</si>
  <si>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</si>
  <si>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</si>
  <si>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</si>
  <si>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</si>
  <si>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</si>
  <si>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</si>
  <si>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</si>
  <si>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</si>
  <si>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</si>
  <si>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</si>
  <si>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</si>
  <si>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</si>
  <si>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</si>
  <si>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</si>
  <si>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</si>
  <si>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</si>
  <si>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</si>
  <si>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</si>
  <si>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</si>
  <si>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</si>
  <si>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</si>
  <si>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</si>
  <si>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</si>
  <si>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</si>
  <si>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</si>
  <si>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</si>
  <si>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</si>
  <si>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</si>
  <si>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</si>
  <si>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</si>
  <si>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</si>
  <si>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</si>
  <si>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</si>
  <si>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</si>
  <si>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</si>
  <si>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</si>
  <si>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</si>
  <si>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</si>
  <si>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</si>
  <si>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</si>
  <si>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</si>
  <si>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</si>
  <si>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</si>
  <si>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</si>
  <si>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</si>
  <si>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</si>
  <si>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</si>
  <si>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</si>
  <si>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</si>
  <si>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</si>
  <si>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</si>
  <si>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</si>
  <si>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</si>
  <si>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</si>
  <si>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</si>
  <si>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</si>
  <si>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</si>
  <si>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</si>
  <si>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</si>
  <si>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</si>
  <si>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</si>
  <si>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</si>
  <si>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</si>
  <si>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</si>
  <si>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</si>
  <si>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</si>
  <si>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</si>
  <si>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</si>
  <si>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</si>
  <si>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</si>
  <si>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</si>
  <si>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</si>
  <si>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</si>
  <si>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</si>
  <si>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</si>
  <si>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</si>
  <si>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</si>
  <si>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</si>
  <si>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</si>
  <si>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</si>
  <si>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</si>
  <si>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</si>
  <si>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</si>
  <si>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</si>
  <si>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</si>
  <si>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</si>
  <si>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</si>
  <si>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</si>
  <si>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</si>
  <si>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</si>
  <si>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</si>
  <si>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</si>
  <si>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</si>
  <si>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</si>
  <si>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</si>
  <si>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</si>
  <si>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</si>
  <si>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</si>
  <si>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</si>
  <si>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</si>
  <si>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</si>
  <si>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</si>
  <si>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</si>
  <si>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</si>
  <si>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</si>
  <si>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</si>
  <si>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</si>
  <si>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</si>
  <si>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</si>
  <si>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</si>
  <si>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</si>
  <si>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</si>
  <si>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</si>
  <si>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</si>
  <si>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</si>
  <si>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</si>
  <si>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</si>
  <si>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</si>
  <si>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</si>
  <si>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</si>
  <si>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</si>
  <si>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</si>
  <si>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</si>
  <si>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</si>
  <si>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</si>
  <si>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</si>
  <si>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</si>
  <si>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</si>
  <si>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</si>
  <si>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</si>
  <si>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</si>
  <si>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</si>
  <si>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</si>
  <si>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</si>
  <si>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</si>
  <si>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</si>
  <si>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</si>
  <si>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</si>
  <si>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</si>
  <si>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</si>
  <si>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</si>
  <si>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</si>
  <si>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</si>
  <si>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</si>
  <si>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</si>
  <si>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</si>
  <si>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</si>
  <si>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</si>
  <si>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</si>
  <si>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</si>
  <si>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</si>
  <si>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</si>
  <si>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</si>
  <si>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</si>
  <si>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</si>
  <si>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</si>
  <si>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</si>
  <si>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</si>
  <si>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</si>
  <si>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</si>
  <si>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</si>
  <si>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</si>
  <si>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</si>
  <si>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</si>
  <si>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</si>
  <si>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</si>
  <si>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</si>
  <si>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</si>
  <si>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</si>
  <si>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</si>
  <si>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</si>
  <si>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</si>
  <si>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</si>
  <si>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</si>
  <si>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</si>
  <si>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</si>
  <si>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</si>
  <si>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</si>
  <si>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</si>
  <si>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</si>
  <si>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</si>
  <si>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</si>
  <si>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</si>
  <si>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</si>
  <si>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</si>
  <si>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</si>
  <si>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</si>
  <si>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</si>
  <si>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</si>
  <si>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</si>
  <si>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</si>
  <si>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</si>
  <si>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</si>
  <si>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</si>
  <si>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</si>
  <si>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</si>
  <si>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</si>
  <si>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</si>
  <si>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</si>
  <si>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</si>
  <si>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</si>
  <si>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</si>
  <si>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</si>
  <si>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</si>
  <si>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</si>
  <si>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</si>
  <si>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</si>
  <si>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</si>
  <si>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</si>
  <si>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</si>
  <si>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</si>
  <si>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</si>
  <si>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</si>
  <si>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</si>
  <si>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</si>
  <si>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</si>
  <si>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</si>
  <si>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</si>
  <si>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</si>
  <si>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</si>
  <si>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</si>
  <si>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</si>
  <si>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</si>
  <si>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</si>
  <si>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</si>
  <si>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</si>
  <si>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</si>
  <si>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</si>
  <si>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</si>
  <si>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</si>
  <si>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</si>
  <si>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</si>
  <si>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</si>
  <si>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</si>
  <si>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</si>
  <si>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</si>
  <si>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</si>
  <si>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</si>
  <si>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</si>
  <si>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</si>
  <si>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</si>
  <si>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</si>
  <si>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</si>
  <si>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</si>
  <si>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</si>
  <si>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</si>
  <si>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</si>
  <si>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</si>
  <si>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</si>
  <si>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</si>
  <si>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</si>
  <si>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</si>
  <si>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</si>
  <si>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</si>
  <si>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</si>
  <si>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</si>
  <si>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</si>
  <si>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</si>
  <si>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</si>
  <si>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</si>
  <si>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</si>
  <si>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</si>
  <si>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</si>
  <si>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</si>
  <si>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</si>
  <si>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</si>
  <si>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</si>
  <si>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</si>
  <si>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</si>
  <si>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</si>
  <si>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</si>
  <si>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</si>
  <si>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</si>
  <si>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</si>
  <si>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</si>
  <si>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</si>
  <si>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</si>
  <si>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</si>
  <si>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</si>
  <si>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</si>
  <si>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</si>
  <si>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</si>
  <si>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</si>
  <si>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</si>
  <si>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</si>
  <si>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</si>
  <si>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</si>
  <si>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</si>
  <si>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</si>
  <si>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</si>
  <si>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</si>
  <si>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</si>
  <si>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</si>
  <si>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</si>
  <si>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</si>
  <si>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</si>
  <si>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</si>
  <si>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</si>
  <si>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</si>
  <si>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</si>
  <si>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</si>
  <si>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</si>
  <si>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</si>
  <si>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</si>
  <si>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</si>
  <si>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</si>
  <si>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</si>
  <si>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</si>
  <si>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</si>
  <si>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</si>
  <si>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</si>
  <si>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</si>
  <si>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</si>
  <si>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</si>
  <si>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</si>
  <si>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</si>
  <si>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</si>
  <si>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</si>
  <si>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</si>
  <si>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</si>
  <si>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</si>
  <si>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</si>
  <si>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</si>
  <si>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</si>
  <si>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</si>
  <si>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</si>
  <si>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</si>
  <si>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</si>
  <si>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</si>
  <si>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</si>
  <si>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</si>
  <si>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</si>
  <si>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</si>
  <si>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</si>
  <si>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</si>
  <si>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</si>
  <si>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</si>
  <si>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</si>
  <si>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</si>
  <si>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</si>
  <si>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</si>
  <si>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</si>
  <si>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</si>
  <si>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</si>
  <si>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</si>
  <si>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</si>
  <si>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</si>
  <si>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</si>
  <si>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</si>
  <si>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</si>
  <si>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</si>
  <si>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</si>
  <si>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</si>
  <si>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</si>
  <si>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</si>
  <si>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</si>
  <si>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</si>
  <si>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</si>
  <si>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</si>
  <si>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</si>
  <si>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</si>
  <si>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</si>
  <si>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</si>
  <si>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</si>
  <si>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</si>
  <si>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</si>
  <si>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</si>
  <si>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</si>
  <si>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</si>
  <si>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</si>
  <si>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</si>
  <si>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</si>
  <si>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</si>
  <si>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</si>
  <si>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</si>
  <si>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</si>
  <si>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</si>
  <si>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</si>
  <si>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</si>
  <si>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</si>
  <si>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</si>
  <si>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</si>
  <si>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</si>
  <si>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</si>
  <si>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</si>
  <si>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</si>
  <si>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</si>
  <si>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</si>
  <si>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</si>
  <si>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</si>
  <si>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</si>
  <si>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</si>
  <si>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</si>
  <si>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</si>
  <si>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</si>
  <si>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</si>
  <si>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</si>
  <si>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</si>
  <si>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</si>
  <si>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</si>
  <si>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</si>
  <si>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</si>
  <si>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</si>
  <si>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</si>
  <si>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</si>
  <si>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</si>
  <si>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</si>
  <si>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</si>
  <si>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</si>
  <si>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</si>
  <si>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</si>
  <si>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</si>
  <si>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</si>
  <si>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</si>
  <si>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</si>
  <si>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</si>
  <si>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</si>
  <si>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</si>
  <si>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</si>
  <si>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</si>
  <si>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</si>
  <si>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</si>
  <si>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</si>
  <si>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</si>
  <si>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</si>
  <si>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</si>
  <si>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</si>
  <si>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</si>
  <si>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</si>
  <si>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</si>
  <si>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</si>
  <si>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</si>
  <si>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</si>
  <si>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</si>
  <si>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</si>
  <si>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</si>
  <si>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</si>
  <si>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</si>
  <si>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</si>
  <si>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</si>
  <si>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</si>
  <si>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</si>
  <si>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</si>
  <si>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</si>
  <si>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</si>
  <si>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</si>
  <si>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</si>
  <si>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</si>
  <si>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</si>
  <si>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</si>
  <si>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</si>
  <si>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</si>
  <si>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</si>
  <si>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</si>
  <si>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</si>
  <si>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</si>
  <si>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</si>
  <si>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</si>
  <si>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</si>
  <si>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</si>
  <si>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</si>
  <si>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</si>
  <si>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</si>
  <si>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</si>
  <si>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</si>
  <si>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</si>
  <si>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</si>
  <si>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</si>
  <si>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</si>
  <si>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</si>
  <si>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</si>
  <si>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</si>
  <si>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</si>
  <si>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</si>
  <si>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</si>
  <si>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</si>
  <si>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</si>
  <si>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</si>
  <si>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</si>
  <si>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</si>
  <si>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</si>
  <si>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</si>
  <si>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</si>
  <si>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</si>
  <si>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</si>
  <si>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</si>
  <si>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</si>
  <si>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</si>
  <si>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</si>
  <si>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</si>
  <si>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</si>
  <si>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</si>
  <si>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</si>
  <si>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</si>
  <si>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</si>
  <si>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</si>
  <si>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</si>
  <si>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</si>
  <si>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</si>
  <si>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</si>
  <si>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</si>
  <si>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</si>
  <si>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</si>
  <si>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</si>
  <si>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</si>
  <si>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</si>
  <si>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</si>
  <si>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</si>
  <si>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</si>
  <si>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</si>
  <si>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</si>
  <si>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</si>
  <si>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</si>
  <si>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</si>
  <si>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</si>
  <si>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</si>
  <si>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</si>
  <si>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</si>
  <si>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</si>
  <si>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</si>
  <si>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</si>
  <si>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</si>
  <si>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</si>
  <si>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</si>
  <si>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</si>
  <si>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</si>
  <si>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</si>
  <si>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</si>
  <si>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</si>
  <si>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</si>
  <si>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</si>
  <si>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</si>
  <si>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</si>
  <si>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</si>
  <si>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</si>
  <si>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</si>
  <si>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</si>
  <si>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</si>
  <si>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</si>
  <si>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</si>
  <si>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</si>
  <si>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</si>
  <si>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</si>
  <si>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</si>
  <si>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</si>
  <si>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</si>
  <si>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</si>
  <si>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</si>
  <si>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</si>
  <si>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</si>
  <si>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</si>
  <si>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</si>
  <si>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</si>
  <si>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</si>
  <si>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</si>
  <si>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</si>
  <si>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</si>
  <si>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</si>
  <si>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</si>
  <si>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</si>
  <si>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</si>
  <si>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</si>
  <si>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</si>
  <si>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</si>
  <si>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</si>
  <si>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</si>
  <si>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</si>
  <si>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</si>
  <si>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</si>
  <si>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</si>
  <si>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</si>
  <si>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</si>
  <si>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</si>
  <si>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</si>
  <si>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</si>
  <si>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</si>
  <si>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</si>
  <si>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</si>
  <si>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</si>
  <si>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</si>
  <si>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</si>
  <si>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</si>
  <si>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</si>
  <si>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</si>
  <si>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</si>
  <si>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</si>
  <si>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</si>
  <si>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</si>
  <si>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</si>
  <si>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</si>
  <si>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</si>
  <si>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</si>
  <si>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</si>
  <si>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</si>
  <si>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</si>
  <si>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</si>
  <si>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</si>
  <si>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</si>
  <si>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</si>
  <si>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</si>
  <si>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</si>
  <si>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</si>
  <si>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</si>
  <si>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</si>
  <si>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</si>
  <si>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</si>
  <si>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</si>
  <si>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</si>
  <si>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</si>
  <si>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</si>
  <si>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</si>
  <si>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</si>
  <si>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</si>
  <si>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</si>
  <si>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</si>
  <si>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</si>
  <si>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</si>
  <si>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</si>
  <si>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</si>
  <si>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</si>
  <si>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</si>
  <si>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</si>
  <si>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</si>
  <si>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</si>
  <si>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</si>
  <si>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</si>
  <si>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</si>
  <si>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</si>
  <si>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</si>
  <si>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</si>
  <si>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</si>
  <si>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</si>
  <si>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</si>
  <si>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</si>
  <si>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</si>
  <si>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</si>
  <si>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</si>
  <si>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</si>
  <si>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</si>
  <si>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</si>
  <si>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</si>
  <si>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</si>
  <si>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</si>
  <si>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</si>
  <si>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</si>
  <si>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</si>
  <si>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</si>
  <si>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</si>
  <si>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</si>
  <si>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</si>
  <si>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</si>
  <si>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</si>
  <si>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</si>
  <si>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</si>
  <si>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</si>
  <si>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</si>
  <si>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</si>
  <si>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</si>
  <si>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</si>
  <si>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</si>
  <si>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</si>
  <si>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</si>
  <si>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</si>
  <si>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</si>
  <si>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</si>
  <si>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</si>
  <si>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</si>
  <si>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</si>
  <si>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</si>
  <si>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</si>
  <si>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</si>
  <si>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</si>
  <si>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</si>
  <si>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</si>
  <si>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</si>
  <si>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</si>
  <si>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</si>
  <si>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</si>
  <si>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</si>
  <si>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</si>
  <si>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</si>
  <si>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</si>
  <si>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</si>
  <si>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</si>
  <si>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</si>
  <si>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</si>
  <si>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</si>
  <si>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</si>
  <si>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</si>
  <si>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</si>
  <si>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</si>
  <si>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</si>
  <si>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</si>
  <si>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</si>
  <si>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</si>
  <si>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</si>
  <si>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</si>
  <si>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</si>
  <si>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</si>
  <si>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</si>
  <si>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</si>
  <si>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</si>
  <si>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</si>
  <si>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</si>
  <si>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</si>
  <si>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</si>
  <si>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</si>
  <si>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</si>
  <si>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</si>
  <si>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</si>
  <si>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</si>
  <si>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</si>
  <si>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</si>
  <si>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</si>
  <si>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</si>
  <si>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</si>
  <si>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</si>
  <si>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</si>
  <si>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</si>
  <si>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</si>
  <si>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</si>
  <si>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</si>
  <si>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</si>
  <si>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</si>
  <si>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</si>
  <si>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</si>
  <si>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</si>
  <si>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</si>
  <si>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</si>
  <si>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</si>
  <si>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</si>
  <si>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</si>
  <si>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</si>
  <si>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</si>
  <si>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</si>
  <si>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</si>
  <si>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</si>
  <si>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</si>
  <si>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</si>
  <si>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</si>
  <si>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</si>
  <si>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</si>
  <si>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</si>
  <si>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</si>
  <si>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</si>
  <si>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</si>
  <si>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</si>
  <si>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</si>
  <si>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</si>
  <si>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</si>
  <si>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</si>
  <si>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</si>
  <si>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</si>
  <si>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</si>
  <si>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</si>
  <si>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</si>
  <si>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</si>
  <si>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</si>
  <si>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</si>
  <si>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</si>
  <si>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</si>
  <si>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</si>
  <si>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</si>
  <si>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</si>
  <si>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</si>
  <si>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</si>
  <si>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</si>
  <si>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</si>
  <si>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</si>
  <si>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</si>
  <si>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</si>
  <si>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</si>
  <si>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</si>
  <si>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</si>
  <si>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</si>
  <si>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</si>
  <si>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</si>
  <si>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</si>
  <si>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</si>
  <si>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</si>
  <si>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</si>
  <si>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</si>
  <si>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</si>
  <si>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</si>
  <si>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</si>
  <si>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</si>
  <si>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</si>
  <si>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</si>
  <si>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</si>
  <si>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</si>
  <si>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</si>
  <si>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</si>
  <si>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</si>
  <si>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</si>
  <si>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</si>
  <si>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</si>
  <si>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</si>
  <si>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</si>
  <si>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</si>
  <si>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</si>
  <si>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</si>
  <si>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</si>
  <si>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</si>
  <si>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</si>
  <si>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</si>
  <si>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</si>
  <si>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</si>
  <si>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</si>
  <si>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</si>
  <si>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</si>
  <si>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</si>
  <si>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</si>
  <si>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</si>
  <si>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</si>
  <si>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</si>
  <si>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</si>
  <si>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</si>
  <si>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</si>
  <si>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</si>
  <si>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</si>
  <si>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</si>
  <si>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</si>
  <si>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</si>
  <si>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</si>
  <si>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</si>
  <si>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</si>
  <si>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</si>
  <si>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</si>
  <si>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</si>
  <si>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</si>
  <si>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</si>
  <si>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</si>
  <si>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</si>
  <si>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</si>
  <si>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</si>
  <si>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</si>
  <si>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</si>
  <si>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</si>
  <si>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</si>
  <si>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</si>
  <si>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</si>
  <si>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</si>
  <si>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</si>
  <si>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</si>
  <si>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</si>
  <si>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</si>
  <si>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</si>
  <si>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</si>
  <si>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</si>
  <si>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</si>
  <si>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</si>
  <si>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</si>
  <si>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</si>
  <si>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</si>
  <si>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</si>
  <si>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</si>
  <si>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</si>
  <si>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</si>
  <si>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</si>
  <si>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</si>
  <si>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</si>
  <si>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</si>
  <si>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</si>
  <si>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</si>
  <si>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</si>
  <si>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</si>
  <si>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</si>
  <si>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</si>
  <si>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</si>
  <si>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</si>
  <si>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</si>
  <si>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</si>
  <si>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</si>
  <si>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</si>
  <si>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</si>
  <si>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</si>
  <si>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</si>
  <si>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</si>
  <si>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</si>
  <si>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</si>
  <si>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</si>
  <si>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</si>
  <si>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</si>
  <si>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</si>
  <si>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</si>
  <si>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</si>
  <si>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</si>
  <si>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</si>
  <si>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</si>
  <si>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</si>
  <si>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</si>
  <si>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</si>
  <si>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</si>
  <si>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</si>
  <si>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</si>
  <si>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</si>
  <si>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</si>
  <si>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</si>
  <si>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</si>
  <si>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</si>
  <si>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</si>
  <si>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</si>
  <si>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</si>
  <si>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</si>
  <si>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</si>
  <si>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</si>
  <si>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</si>
  <si>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</si>
  <si>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</si>
  <si>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</si>
  <si>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</si>
  <si>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</si>
  <si>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</si>
  <si>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</si>
  <si>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</si>
  <si>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</si>
  <si>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</si>
  <si>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</si>
  <si>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</si>
  <si>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</si>
  <si>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</si>
  <si>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</si>
  <si>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</si>
  <si>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</si>
  <si>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</si>
  <si>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</si>
  <si>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</si>
  <si>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</si>
  <si>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</si>
  <si>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</si>
  <si>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</si>
  <si>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</si>
  <si>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</si>
  <si>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</si>
  <si>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</si>
  <si>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</si>
  <si>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</si>
  <si>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</si>
  <si>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</si>
  <si>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</si>
  <si>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</si>
  <si>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</si>
  <si>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</si>
  <si>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</si>
  <si>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</si>
  <si>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</si>
  <si>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</si>
  <si>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</si>
  <si>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</si>
  <si>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</si>
  <si>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</si>
  <si>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</si>
  <si>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</si>
  <si>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</si>
  <si>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</si>
  <si>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</si>
  <si>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</si>
  <si>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</si>
  <si>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</si>
  <si>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</si>
  <si>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</si>
  <si>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</si>
  <si>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</si>
  <si>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</si>
  <si>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</si>
  <si>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</si>
  <si>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</si>
  <si>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</si>
  <si>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</si>
  <si>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</si>
  <si>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</si>
  <si>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</si>
  <si>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</si>
  <si>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</si>
  <si>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</si>
  <si>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</si>
  <si>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</si>
  <si>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</si>
  <si>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</si>
  <si>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</si>
  <si>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</si>
  <si>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</si>
  <si>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</si>
  <si>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</si>
  <si>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</si>
  <si>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</si>
  <si>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</si>
  <si>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</si>
  <si>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</si>
  <si>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</si>
  <si>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</si>
  <si>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</si>
  <si>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</si>
  <si>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</si>
  <si>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</si>
  <si>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</si>
  <si>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</si>
  <si>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</si>
  <si>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</si>
  <si>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</si>
  <si>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</si>
  <si>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</si>
  <si>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</si>
  <si>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</si>
  <si>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</si>
  <si>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</si>
  <si>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</si>
  <si>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</si>
  <si>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</si>
  <si>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</si>
  <si>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</si>
  <si>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</si>
  <si>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</si>
  <si>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</si>
  <si>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</si>
  <si>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</si>
  <si>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</si>
  <si>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</si>
  <si>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</si>
  <si>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</si>
  <si>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</si>
  <si>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</si>
  <si>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</si>
  <si>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</si>
  <si>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</si>
  <si>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</si>
  <si>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</si>
  <si>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</si>
  <si>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</si>
  <si>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</si>
  <si>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</si>
  <si>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</si>
  <si>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</si>
  <si>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</si>
  <si>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</si>
  <si>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</si>
  <si>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</si>
  <si>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</si>
  <si>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</si>
  <si>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</si>
  <si>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</si>
  <si>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</si>
  <si>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</si>
  <si>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</si>
  <si>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</si>
  <si>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</si>
  <si>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</si>
  <si>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</si>
  <si>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</si>
  <si>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</si>
  <si>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</si>
  <si>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</si>
  <si>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</si>
  <si>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</si>
  <si>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</si>
  <si>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</si>
  <si>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</si>
  <si>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</si>
  <si>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</si>
  <si>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</si>
  <si>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</si>
  <si>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</si>
  <si>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</si>
  <si>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</si>
  <si>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</si>
  <si>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</si>
  <si>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</si>
  <si>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</si>
  <si>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</si>
  <si>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</si>
  <si>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</si>
  <si>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</si>
  <si>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</si>
  <si>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</si>
  <si>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</si>
  <si>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</si>
  <si>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</si>
  <si>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</si>
  <si>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</si>
  <si>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</si>
  <si>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</si>
  <si>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</si>
  <si>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</si>
  <si>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</si>
  <si>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</si>
  <si>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</si>
  <si>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</si>
  <si>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</si>
  <si>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</si>
  <si>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</si>
  <si>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</si>
  <si>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</si>
  <si>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</si>
  <si>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</si>
  <si>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</si>
  <si>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</si>
  <si>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</si>
  <si>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</si>
  <si>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</si>
  <si>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</si>
  <si>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</si>
  <si>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</si>
  <si>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</si>
  <si>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</si>
  <si>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</si>
  <si>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</si>
  <si>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</si>
  <si>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</si>
  <si>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</si>
  <si>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</si>
  <si>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</si>
  <si>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</si>
  <si>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</si>
  <si>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</si>
  <si>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</si>
  <si>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</si>
  <si>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</si>
  <si>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</si>
  <si>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</si>
  <si>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</si>
  <si>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</si>
  <si>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</si>
  <si>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</si>
  <si>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</si>
  <si>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</si>
  <si>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</si>
  <si>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</si>
  <si>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</si>
  <si>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</si>
  <si>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</si>
  <si>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</si>
  <si>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</si>
  <si>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</si>
  <si>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</si>
  <si>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</si>
  <si>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</si>
  <si>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</si>
  <si>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</si>
  <si>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</si>
  <si>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</si>
  <si>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</si>
  <si>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</si>
  <si>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</si>
  <si>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</si>
  <si>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</si>
  <si>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</si>
  <si>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</si>
  <si>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</si>
  <si>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</si>
  <si>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</si>
  <si>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</si>
  <si>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</si>
  <si>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</si>
  <si>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</si>
  <si>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</si>
  <si>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</si>
  <si>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</si>
  <si>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</si>
  <si>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</si>
  <si>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</si>
  <si>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</si>
  <si>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</si>
  <si>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</si>
  <si>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</si>
  <si>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</si>
  <si>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</si>
  <si>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</si>
  <si>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</si>
  <si>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</si>
  <si>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</si>
  <si>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</si>
  <si>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</si>
  <si>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</si>
  <si>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</si>
  <si>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</si>
  <si>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</si>
  <si>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</si>
  <si>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</si>
  <si>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</si>
  <si>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</si>
  <si>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</si>
  <si>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</si>
  <si>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</si>
  <si>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</si>
  <si>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</si>
  <si>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</si>
  <si>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</si>
  <si>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</si>
  <si>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</si>
  <si>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</si>
  <si>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</si>
  <si>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</si>
  <si>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</si>
  <si>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</si>
  <si>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</si>
  <si>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</si>
  <si>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</si>
  <si>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</si>
  <si>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</si>
  <si>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</si>
  <si>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</si>
  <si>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</si>
  <si>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</si>
  <si>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</si>
  <si>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</si>
  <si>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</si>
  <si>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</si>
  <si>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</si>
  <si>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</si>
  <si>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</si>
  <si>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</si>
  <si>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</si>
  <si>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</si>
  <si>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</si>
  <si>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</si>
  <si>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</si>
  <si>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</si>
  <si>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</si>
  <si>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</si>
  <si>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</si>
  <si>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</si>
  <si>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</si>
  <si>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</si>
  <si>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</si>
  <si>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</si>
  <si>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</si>
  <si>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</si>
  <si>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</si>
  <si>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</si>
  <si>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</si>
  <si>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</si>
  <si>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</si>
  <si>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</si>
  <si>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</si>
  <si>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</si>
  <si>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</si>
  <si>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</si>
  <si>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</si>
  <si>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</si>
  <si>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</si>
  <si>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</si>
  <si>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</si>
  <si>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</si>
  <si>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</si>
  <si>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</si>
  <si>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</si>
  <si>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</si>
  <si>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</si>
  <si>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</si>
  <si>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</si>
  <si>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</si>
  <si>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</si>
  <si>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</si>
  <si>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</si>
  <si>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</si>
  <si>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</si>
  <si>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</si>
  <si>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</si>
  <si>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</si>
  <si>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</si>
  <si>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</si>
  <si>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</si>
  <si>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</si>
  <si>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</si>
  <si>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</si>
  <si>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</si>
  <si>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</si>
  <si>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</si>
  <si>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</si>
  <si>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</si>
  <si>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</si>
  <si>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</si>
  <si>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</si>
  <si>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</si>
  <si>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</si>
  <si>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</si>
  <si>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</si>
  <si>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</si>
  <si>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</si>
  <si>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</si>
  <si>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</si>
  <si>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</si>
  <si>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</si>
  <si>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</si>
  <si>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</si>
  <si>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</si>
  <si>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</si>
  <si>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</si>
  <si>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</si>
  <si>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</si>
  <si>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</si>
  <si>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</si>
  <si>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</si>
  <si>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</si>
  <si>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</si>
  <si>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</si>
  <si>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</si>
  <si>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</si>
  <si>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</si>
  <si>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</si>
  <si>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</si>
  <si>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</si>
  <si>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</si>
  <si>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</si>
  <si>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</si>
  <si>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</si>
  <si>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</si>
  <si>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</si>
  <si>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</si>
  <si>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</si>
  <si>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</si>
  <si>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</si>
  <si>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</si>
  <si>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</si>
  <si>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</si>
  <si>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</si>
  <si>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</si>
  <si>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</si>
  <si>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</si>
  <si>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</si>
  <si>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</si>
  <si>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</si>
  <si>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</si>
  <si>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</si>
  <si>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</si>
  <si>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</si>
  <si>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</si>
  <si>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</si>
  <si>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</si>
  <si>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</si>
  <si>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</si>
  <si>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</si>
  <si>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</si>
  <si>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</si>
  <si>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</si>
  <si>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</si>
  <si>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</si>
  <si>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</si>
  <si>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</si>
  <si>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</si>
  <si>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</si>
  <si>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</si>
  <si>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</si>
  <si>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</si>
  <si>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</si>
  <si>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</si>
  <si>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</si>
  <si>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</si>
  <si>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</si>
  <si>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</si>
  <si>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</si>
  <si>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</si>
  <si>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</si>
  <si>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</si>
  <si>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</si>
  <si>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</si>
  <si>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</si>
  <si>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</si>
  <si>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</si>
  <si>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</si>
  <si>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</si>
  <si>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</si>
  <si>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</si>
  <si>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</si>
  <si>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</si>
  <si>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</si>
  <si>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</si>
  <si>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</si>
  <si>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</si>
  <si>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</si>
  <si>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</si>
  <si>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</si>
  <si>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</si>
  <si>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</si>
  <si>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</si>
  <si>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</si>
  <si>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</si>
  <si>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</si>
  <si>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</si>
  <si>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</si>
  <si>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</si>
  <si>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</si>
  <si>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</si>
  <si>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</si>
  <si>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</si>
  <si>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</si>
  <si>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</si>
  <si>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</si>
  <si>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</si>
  <si>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</si>
  <si>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</si>
  <si>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</si>
  <si>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</si>
  <si>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</si>
  <si>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</si>
  <si>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</si>
  <si>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</si>
  <si>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</si>
  <si>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</si>
  <si>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</si>
  <si>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</si>
  <si>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</si>
  <si>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</si>
  <si>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</si>
  <si>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</si>
  <si>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</si>
  <si>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</si>
  <si>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</si>
  <si>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</si>
  <si>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</si>
  <si>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</si>
  <si>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</si>
  <si>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</si>
  <si>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</si>
  <si>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</si>
  <si>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</si>
  <si>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</si>
  <si>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</si>
  <si>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</si>
  <si>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</si>
  <si>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</si>
  <si>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</si>
  <si>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</si>
  <si>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</si>
  <si>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</si>
  <si>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</si>
  <si>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</si>
  <si>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</si>
  <si>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</si>
  <si>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</si>
  <si>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</si>
  <si>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</si>
  <si>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</si>
  <si>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</si>
  <si>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</si>
  <si>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</si>
  <si>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</si>
  <si>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</si>
  <si>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</si>
  <si>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</si>
  <si>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</si>
  <si>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</si>
  <si>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</si>
  <si>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</si>
  <si>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</si>
  <si>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</si>
  <si>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</si>
  <si>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</si>
  <si>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</si>
  <si>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</si>
  <si>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</si>
  <si>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</si>
  <si>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</si>
  <si>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</si>
  <si>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</si>
  <si>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</si>
  <si>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</si>
  <si>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</si>
  <si>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</si>
  <si>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</si>
  <si>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</si>
  <si>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</si>
  <si>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</si>
  <si>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</si>
  <si>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</si>
  <si>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</si>
  <si>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</si>
  <si>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</si>
  <si>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</si>
  <si>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</si>
  <si>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</si>
  <si>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</si>
  <si>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</si>
  <si>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</si>
  <si>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</si>
  <si>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</si>
  <si>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</si>
  <si>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</si>
  <si>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</si>
  <si>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</si>
  <si>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</si>
  <si>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</si>
  <si>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</si>
  <si>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</si>
  <si>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</si>
  <si>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</si>
  <si>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</si>
  <si>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</si>
  <si>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</si>
  <si>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</si>
  <si>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</si>
  <si>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</si>
  <si>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</si>
  <si>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</si>
  <si>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</si>
  <si>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</si>
  <si>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</si>
  <si>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</si>
  <si>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</si>
  <si>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</si>
  <si>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</si>
  <si>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</si>
  <si>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</si>
  <si>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</si>
  <si>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</si>
  <si>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</si>
  <si>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</si>
  <si>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</si>
  <si>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</si>
  <si>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</si>
  <si>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</si>
  <si>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</si>
  <si>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</si>
  <si>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</si>
  <si>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</si>
  <si>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</si>
  <si>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</si>
  <si>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</si>
  <si>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</si>
  <si>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</si>
  <si>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</si>
  <si>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</si>
  <si>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</si>
  <si>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</si>
  <si>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</si>
  <si>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</si>
  <si>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</si>
  <si>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</si>
  <si>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</si>
  <si>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</si>
  <si>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</si>
  <si>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</si>
  <si>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</si>
  <si>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</si>
  <si>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</si>
  <si>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</si>
  <si>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</si>
  <si>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</si>
  <si>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</si>
  <si>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</si>
  <si>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</si>
  <si>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</si>
  <si>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</si>
  <si>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</si>
  <si>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</si>
  <si>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</si>
  <si>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</si>
  <si>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</si>
  <si>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</si>
  <si>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</si>
  <si>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</si>
  <si>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</si>
  <si>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</si>
  <si>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</si>
  <si>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</si>
  <si>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</si>
  <si>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</si>
  <si>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</si>
  <si>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</si>
  <si>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</si>
  <si>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</si>
  <si>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</si>
  <si>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</si>
  <si>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</si>
  <si>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</si>
  <si>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</si>
  <si>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</si>
  <si>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</si>
  <si>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</si>
  <si>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</si>
  <si>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</si>
  <si>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</si>
  <si>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</si>
  <si>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</si>
  <si>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</si>
  <si>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</si>
  <si>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</si>
  <si>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</si>
  <si>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</si>
  <si>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</si>
  <si>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</si>
  <si>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</si>
  <si>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</si>
  <si>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</si>
  <si>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</si>
  <si>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</si>
  <si>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</si>
  <si>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</si>
  <si>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</si>
  <si>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</si>
  <si>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</si>
  <si>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</si>
  <si>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</si>
  <si>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</si>
  <si>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</si>
  <si>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</si>
  <si>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</si>
  <si>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</si>
  <si>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</si>
  <si>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</si>
  <si>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</si>
  <si>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</si>
  <si>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</si>
  <si>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</si>
  <si>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</si>
  <si>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</si>
  <si>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</si>
  <si>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</si>
  <si>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</si>
  <si>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</si>
  <si>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</si>
  <si>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</si>
  <si>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</si>
  <si>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</si>
  <si>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</si>
  <si>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</si>
  <si>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</si>
  <si>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</si>
  <si>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</si>
  <si>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</si>
  <si>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</si>
  <si>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</si>
  <si>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</si>
  <si>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</si>
  <si>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</si>
  <si>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</si>
  <si>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</si>
  <si>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</si>
  <si>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</si>
  <si>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</si>
  <si>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</si>
  <si>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</si>
  <si>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</si>
  <si>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</si>
  <si>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</si>
  <si>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</si>
  <si>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</si>
  <si>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</si>
  <si>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</si>
  <si>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</si>
  <si>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</si>
  <si>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</si>
  <si>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</si>
  <si>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</si>
  <si>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</si>
  <si>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</si>
  <si>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</si>
  <si>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</si>
  <si>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</si>
  <si>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</si>
  <si>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</si>
  <si>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</si>
  <si>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</si>
  <si>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</si>
  <si>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</si>
  <si>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</si>
  <si>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</si>
  <si>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</si>
  <si>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</si>
  <si>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</si>
  <si>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</si>
  <si>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</si>
  <si>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</si>
  <si>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</si>
  <si>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</si>
  <si>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</si>
  <si>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</si>
  <si>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</si>
  <si>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</si>
  <si>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</si>
  <si>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</si>
  <si>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</si>
  <si>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</si>
  <si>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</si>
  <si>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</si>
  <si>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</si>
  <si>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</si>
  <si>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</si>
  <si>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</si>
  <si>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</si>
  <si>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</si>
  <si>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</si>
  <si>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</si>
  <si>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</si>
  <si>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</si>
  <si>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</si>
  <si>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</si>
  <si>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</si>
  <si>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</si>
  <si>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</si>
  <si>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</si>
  <si>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</si>
  <si>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</si>
  <si>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</si>
  <si>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</si>
  <si>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</si>
  <si>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</si>
  <si>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</si>
  <si>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</si>
  <si>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</si>
  <si>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</si>
  <si>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</si>
  <si>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</si>
  <si>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</si>
  <si>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</si>
  <si>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</si>
  <si>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</si>
  <si>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</si>
  <si>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</si>
  <si>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</si>
  <si>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</si>
  <si>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</si>
  <si>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</si>
  <si>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</si>
  <si>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</si>
  <si>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</si>
  <si>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</si>
  <si>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</si>
  <si>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</si>
  <si>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</si>
  <si>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</si>
  <si>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</si>
  <si>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</si>
  <si>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</si>
  <si>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</si>
  <si>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</si>
  <si>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</si>
  <si>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</si>
  <si>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</si>
  <si>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</si>
  <si>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</si>
  <si>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</si>
  <si>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</si>
  <si>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</si>
  <si>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</si>
  <si>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</si>
  <si>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</si>
  <si>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</si>
  <si>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</si>
  <si>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</si>
  <si>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</si>
  <si>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</si>
  <si>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</si>
  <si>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</si>
  <si>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</si>
  <si>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</si>
  <si>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</si>
  <si>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</si>
  <si>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</si>
  <si>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</si>
  <si>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</si>
  <si>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</si>
  <si>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</si>
  <si>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</si>
  <si>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</si>
  <si>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</si>
  <si>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</si>
  <si>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</si>
  <si>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</si>
  <si>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</si>
  <si>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</si>
  <si>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</si>
  <si>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</si>
  <si>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</si>
  <si>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</si>
  <si>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</si>
  <si>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</si>
  <si>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</si>
  <si>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</si>
  <si>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</si>
  <si>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</si>
  <si>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</si>
  <si>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</si>
  <si>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</si>
  <si>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</si>
  <si>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</si>
  <si>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</si>
  <si>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</si>
  <si>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</si>
  <si>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</si>
  <si>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</si>
  <si>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</si>
  <si>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</si>
  <si>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</si>
  <si>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</si>
  <si>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</si>
  <si>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</si>
  <si>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</si>
  <si>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</si>
  <si>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</si>
  <si>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</si>
  <si>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</si>
  <si>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</si>
  <si>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</si>
  <si>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</si>
  <si>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</si>
  <si>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</si>
  <si>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</si>
  <si>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</si>
  <si>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</si>
  <si>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</si>
  <si>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</si>
  <si>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</si>
  <si>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</si>
  <si>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</si>
  <si>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</si>
  <si>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</si>
  <si>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</si>
  <si>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</si>
  <si>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</si>
  <si>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</si>
  <si>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</si>
  <si>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</si>
  <si>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</si>
  <si>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</si>
  <si>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</si>
  <si>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</si>
  <si>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</si>
  <si>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</si>
  <si>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</si>
  <si>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</si>
  <si>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</si>
  <si>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</si>
  <si>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</si>
  <si>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</si>
  <si>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</si>
  <si>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</si>
  <si>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</si>
  <si>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</si>
  <si>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</si>
  <si>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</si>
  <si>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</si>
  <si>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</si>
  <si>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</si>
  <si>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</si>
  <si>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</si>
  <si>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</si>
  <si>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</si>
  <si>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</si>
  <si>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</si>
  <si>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</si>
  <si>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</si>
  <si>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</si>
  <si>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</si>
  <si>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</si>
  <si>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</si>
  <si>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</si>
  <si>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</si>
  <si>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</si>
  <si>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</si>
  <si>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</si>
  <si>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</si>
  <si>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</si>
  <si>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</si>
  <si>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</si>
  <si>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</si>
  <si>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</si>
  <si>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</si>
  <si>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</si>
  <si>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</si>
  <si>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</si>
  <si>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</si>
  <si>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</si>
  <si>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</si>
  <si>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</si>
  <si>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</si>
  <si>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</si>
  <si>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</si>
  <si>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</si>
  <si>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</si>
  <si>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</si>
  <si>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</si>
  <si>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</si>
  <si>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</si>
  <si>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</si>
  <si>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</si>
  <si>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</si>
  <si>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</si>
  <si>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</si>
  <si>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</si>
  <si>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</si>
  <si>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</si>
  <si>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</si>
  <si>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</si>
  <si>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</si>
  <si>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</si>
  <si>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</si>
  <si>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</si>
  <si>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</si>
  <si>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</si>
  <si>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</si>
  <si>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</si>
  <si>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</si>
  <si>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</si>
  <si>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</si>
  <si>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</si>
  <si>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</si>
  <si>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</si>
  <si>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</si>
  <si>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</si>
  <si>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</si>
  <si>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</si>
  <si>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</si>
  <si>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</si>
  <si>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</si>
  <si>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</si>
  <si>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</si>
  <si>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</si>
  <si>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</si>
  <si>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</si>
  <si>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</si>
  <si>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</si>
  <si>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</si>
  <si>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</si>
  <si>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</si>
  <si>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</si>
  <si>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</si>
  <si>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</si>
  <si>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</si>
  <si>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</si>
  <si>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</si>
  <si>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</si>
  <si>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</si>
  <si>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</si>
  <si>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</si>
  <si>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</si>
  <si>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</si>
  <si>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</si>
  <si>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</si>
  <si>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</si>
  <si>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</si>
  <si>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</si>
  <si>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</si>
  <si>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</si>
  <si>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</si>
  <si>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</si>
  <si>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</si>
  <si>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</si>
  <si>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</si>
  <si>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</si>
  <si>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</si>
  <si>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</si>
  <si>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</si>
  <si>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</si>
  <si>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</si>
  <si>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</si>
  <si>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</si>
  <si>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</si>
  <si>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</si>
  <si>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</si>
  <si>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</si>
  <si>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</si>
  <si>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</si>
  <si>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</si>
  <si>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</si>
  <si>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</si>
  <si>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</si>
  <si>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</si>
  <si>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</si>
  <si>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</si>
  <si>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</si>
  <si>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</si>
  <si>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</si>
  <si>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</si>
  <si>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</si>
  <si>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</si>
  <si>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</si>
  <si>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</si>
  <si>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</si>
  <si>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</si>
  <si>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</si>
  <si>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</si>
  <si>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</si>
  <si>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</si>
  <si>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</si>
  <si>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</si>
  <si>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</si>
  <si>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</si>
  <si>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</si>
  <si>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</si>
  <si>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</si>
  <si>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</si>
  <si>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</si>
  <si>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</si>
  <si>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</si>
  <si>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</si>
  <si>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</si>
  <si>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</si>
  <si>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</si>
  <si>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</si>
  <si>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</si>
  <si>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</si>
  <si>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</si>
  <si>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</si>
  <si>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</si>
  <si>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</si>
  <si>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</si>
  <si>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</si>
  <si>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</si>
  <si>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</si>
  <si>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</si>
  <si>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</si>
  <si>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</si>
  <si>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</si>
  <si>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</si>
  <si>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</si>
  <si>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</si>
  <si>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</si>
  <si>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</si>
  <si>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</si>
  <si>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</si>
  <si>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</si>
  <si>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</si>
  <si>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</si>
  <si>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</si>
  <si>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</si>
  <si>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</si>
  <si>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</si>
  <si>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</si>
  <si>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</si>
  <si>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</si>
  <si>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</si>
  <si>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</si>
  <si>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</si>
  <si>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</si>
  <si>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</si>
  <si>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</si>
  <si>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</si>
  <si>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</si>
  <si>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</si>
  <si>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</si>
  <si>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</si>
  <si>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</si>
  <si>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</si>
  <si>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</si>
  <si>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</si>
  <si>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</si>
  <si>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</si>
  <si>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</si>
  <si>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</si>
  <si>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</si>
  <si>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</si>
  <si>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</si>
  <si>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</si>
  <si>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</si>
  <si>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</si>
  <si>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</si>
  <si>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</si>
  <si>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</si>
  <si>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</si>
  <si>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</si>
  <si>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</si>
  <si>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</si>
  <si>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</si>
  <si>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</si>
  <si>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</si>
  <si>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</si>
  <si>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</si>
  <si>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</si>
  <si>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</si>
  <si>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</si>
  <si>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</si>
  <si>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</si>
  <si>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</si>
  <si>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</si>
  <si>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</si>
  <si>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</si>
  <si>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</si>
  <si>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</si>
  <si>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</si>
  <si>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</si>
  <si>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</si>
  <si>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</si>
  <si>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</si>
  <si>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</si>
  <si>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</si>
  <si>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</si>
  <si>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</si>
  <si>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</si>
  <si>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</si>
  <si>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</si>
  <si>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</si>
  <si>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</si>
  <si>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</si>
  <si>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</si>
  <si>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</si>
  <si>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</si>
  <si>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</si>
  <si>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</si>
  <si>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</si>
  <si>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</si>
  <si>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</si>
  <si>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</si>
  <si>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</si>
  <si>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</si>
  <si>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</si>
  <si>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</si>
  <si>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</si>
  <si>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</si>
  <si>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</si>
  <si>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</si>
  <si>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</si>
  <si>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</si>
  <si>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</si>
  <si>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</si>
  <si>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</si>
  <si>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</si>
  <si>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</si>
  <si>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</si>
  <si>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</si>
  <si>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</si>
  <si>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</si>
  <si>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</si>
  <si>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</si>
  <si>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</si>
  <si>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</si>
  <si>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</si>
  <si>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</si>
  <si>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</si>
  <si>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</si>
  <si>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</si>
  <si>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</si>
  <si>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</si>
  <si>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</si>
  <si>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</si>
  <si>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</si>
  <si>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</si>
  <si>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</si>
  <si>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</si>
  <si>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</si>
  <si>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</si>
  <si>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</si>
  <si>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</si>
  <si>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</si>
  <si>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</si>
  <si>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</si>
  <si>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</si>
  <si>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</si>
  <si>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</si>
  <si>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</si>
  <si>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</si>
  <si>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</si>
  <si>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</si>
  <si>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</si>
  <si>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</si>
  <si>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</si>
  <si>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</si>
  <si>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</si>
  <si>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</si>
  <si>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</si>
  <si>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</si>
  <si>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</si>
  <si>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</si>
  <si>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</si>
  <si>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</si>
  <si>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</si>
  <si>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</si>
  <si>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</si>
  <si>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</si>
  <si>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</si>
  <si>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</si>
  <si>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</si>
  <si>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</si>
  <si>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</si>
  <si>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</si>
  <si>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</si>
  <si>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</si>
  <si>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</si>
  <si>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</si>
  <si>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</si>
  <si>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</si>
  <si>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</si>
  <si>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</si>
  <si>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</si>
  <si>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</si>
  <si>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</si>
  <si>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</si>
  <si>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</si>
  <si>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</si>
  <si>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</si>
  <si>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</si>
  <si>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</si>
  <si>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</si>
  <si>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</si>
  <si>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</si>
  <si>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</si>
  <si>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</si>
  <si>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</si>
  <si>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</si>
  <si>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</si>
  <si>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</si>
  <si>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</si>
  <si>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</si>
  <si>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</si>
  <si>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</si>
  <si>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</si>
  <si>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</si>
  <si>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</si>
  <si>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</si>
  <si>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</si>
  <si>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</si>
  <si>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</si>
  <si>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</si>
  <si>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</si>
  <si>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</si>
  <si>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</si>
  <si>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</si>
  <si>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</si>
  <si>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</si>
  <si>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</si>
  <si>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</si>
  <si>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</si>
  <si>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</si>
  <si>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</si>
  <si>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</si>
  <si>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</si>
  <si>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</si>
  <si>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</si>
  <si>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</si>
  <si>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</si>
  <si>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</si>
  <si>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</si>
  <si>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</si>
  <si>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</si>
  <si>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</si>
  <si>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</si>
  <si>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</si>
  <si>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</si>
  <si>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</si>
  <si>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</si>
  <si>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</si>
  <si>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</si>
  <si>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</si>
  <si>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</si>
  <si>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</si>
  <si>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</si>
  <si>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</si>
  <si>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</si>
  <si>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</si>
  <si>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</si>
  <si>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</si>
  <si>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</si>
  <si>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</si>
  <si>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</si>
  <si>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</si>
  <si>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</si>
  <si>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</si>
  <si>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</si>
  <si>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</si>
  <si>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</si>
  <si>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</si>
  <si>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</si>
  <si>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</si>
  <si>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</si>
  <si>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</si>
  <si>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</si>
  <si>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</si>
  <si>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</si>
  <si>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</si>
  <si>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</si>
  <si>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</si>
  <si>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</si>
  <si>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</si>
  <si>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</si>
  <si>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</si>
  <si>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</si>
  <si>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</si>
  <si>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</si>
  <si>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</si>
  <si>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</si>
  <si>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</si>
  <si>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</si>
  <si>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</si>
  <si>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</si>
  <si>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</si>
  <si>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</si>
  <si>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</si>
  <si>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</si>
  <si>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</si>
  <si>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</si>
  <si>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</si>
  <si>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</si>
  <si>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</si>
  <si>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</si>
  <si>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</si>
  <si>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</si>
  <si>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</si>
  <si>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</si>
  <si>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</si>
  <si>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</si>
  <si>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</si>
  <si>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</si>
  <si>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</si>
  <si>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</si>
  <si>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</si>
  <si>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</si>
  <si>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</si>
  <si>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</si>
  <si>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</si>
  <si>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</si>
  <si>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</si>
  <si>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</si>
  <si>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</si>
  <si>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</si>
  <si>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</si>
  <si>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</si>
  <si>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</si>
  <si>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</si>
  <si>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</si>
  <si>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</si>
  <si>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</si>
  <si>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</si>
  <si>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</si>
  <si>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</si>
  <si>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</si>
  <si>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</si>
  <si>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</si>
  <si>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</si>
  <si>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</si>
  <si>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</si>
  <si>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</si>
  <si>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</si>
  <si>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</si>
  <si>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</si>
  <si>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</si>
  <si>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</si>
  <si>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</si>
  <si>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</si>
  <si>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</si>
  <si>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</si>
  <si>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</si>
  <si>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</si>
  <si>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</si>
  <si>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</si>
  <si>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</si>
  <si>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</si>
  <si>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</si>
  <si>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</si>
  <si>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</si>
  <si>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</si>
  <si>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</si>
  <si>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</si>
  <si>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</si>
  <si>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</si>
  <si>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</si>
  <si>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</si>
  <si>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</si>
  <si>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</si>
  <si>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</si>
  <si>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</si>
  <si>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</si>
  <si>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</si>
  <si>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</si>
  <si>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</si>
  <si>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</si>
  <si>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</si>
  <si>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</si>
  <si>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</si>
  <si>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</si>
  <si>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</si>
  <si>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</si>
  <si>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</si>
  <si>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</si>
  <si>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</si>
  <si>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</si>
  <si>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</si>
  <si>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</si>
  <si>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</si>
  <si>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</si>
  <si>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</si>
  <si>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</si>
  <si>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</si>
  <si>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</si>
  <si>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</si>
  <si>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</si>
  <si>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</si>
  <si>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</si>
  <si>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</si>
  <si>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</si>
  <si>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</si>
  <si>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</si>
  <si>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</si>
  <si>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</si>
  <si>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</si>
  <si>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</si>
  <si>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</si>
  <si>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</si>
  <si>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</si>
  <si>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</si>
  <si>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</si>
  <si>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</si>
  <si>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</si>
  <si>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</si>
  <si>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</si>
  <si>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</si>
  <si>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</si>
  <si>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</si>
  <si>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</si>
  <si>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</si>
  <si>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</si>
  <si>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</si>
  <si>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</si>
  <si>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</si>
  <si>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</si>
  <si>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</si>
  <si>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</si>
  <si>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</si>
  <si>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</si>
  <si>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</si>
  <si>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</si>
  <si>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</si>
  <si>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</si>
  <si>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</si>
  <si>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</si>
  <si>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</si>
  <si>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</si>
  <si>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</si>
  <si>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</si>
  <si>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</si>
  <si>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</si>
  <si>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</si>
  <si>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</si>
  <si>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</si>
  <si>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</si>
  <si>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</si>
  <si>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</si>
  <si>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</si>
  <si>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</si>
  <si>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</si>
  <si>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</si>
  <si>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</si>
  <si>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</si>
  <si>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</si>
  <si>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</si>
  <si>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</si>
  <si>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</si>
  <si>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</si>
  <si>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</si>
  <si>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</si>
  <si>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</si>
  <si>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</si>
  <si>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</si>
  <si>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</si>
  <si>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</si>
  <si>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</si>
  <si>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</si>
  <si>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</si>
  <si>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</si>
  <si>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</si>
  <si>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</si>
  <si>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</si>
  <si>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</si>
  <si>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</si>
  <si>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</si>
  <si>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</si>
  <si>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</si>
  <si>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</si>
  <si>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</si>
  <si>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</si>
  <si>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</si>
  <si>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</si>
  <si>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</si>
  <si>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</si>
  <si>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</si>
  <si>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</si>
  <si>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</si>
  <si>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</si>
  <si>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</si>
  <si>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</si>
  <si>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</si>
  <si>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</si>
  <si>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</si>
  <si>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</si>
  <si>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</si>
  <si>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</si>
  <si>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</si>
  <si>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</si>
  <si>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</si>
  <si>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</si>
  <si>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</si>
  <si>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</si>
  <si>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</si>
  <si>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</si>
  <si>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</si>
  <si>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</si>
  <si>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</si>
  <si>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</si>
  <si>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</si>
  <si>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</si>
  <si>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</si>
  <si>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</si>
  <si>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</si>
  <si>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</si>
  <si>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</si>
  <si>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</si>
  <si>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</si>
  <si>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</si>
  <si>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</si>
  <si>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</si>
  <si>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</si>
  <si>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</si>
  <si>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</si>
  <si>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</si>
  <si>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</si>
  <si>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</si>
  <si>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</si>
  <si>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</si>
  <si>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</si>
  <si>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</si>
  <si>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</si>
  <si>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</si>
  <si>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</si>
  <si>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</si>
  <si>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</si>
  <si>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</si>
  <si>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</si>
  <si>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</si>
  <si>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</si>
  <si>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</si>
  <si>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</si>
  <si>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</si>
  <si>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</si>
  <si>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</si>
  <si>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</si>
  <si>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</si>
  <si>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</si>
  <si>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</si>
  <si>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</si>
  <si>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</si>
  <si>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</si>
  <si>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</si>
  <si>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</si>
  <si>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</si>
  <si>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</si>
  <si>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</si>
  <si>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</si>
  <si>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</si>
  <si>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</si>
  <si>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</si>
  <si>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</si>
  <si>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</si>
  <si>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</si>
  <si>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</si>
  <si>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</si>
  <si>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</si>
  <si>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</si>
  <si>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</si>
  <si>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</si>
  <si>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</si>
  <si>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</si>
  <si>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</si>
  <si>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</si>
  <si>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</si>
  <si>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</si>
  <si>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</si>
  <si>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</si>
  <si>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</si>
  <si>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</si>
  <si>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</si>
  <si>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</si>
  <si>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</si>
  <si>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</si>
  <si>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</si>
  <si>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</si>
  <si>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</si>
  <si>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</si>
  <si>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</si>
  <si>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</si>
  <si>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</si>
  <si>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</si>
  <si>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</si>
  <si>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</si>
  <si>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</si>
  <si>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</si>
  <si>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</si>
  <si>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</si>
  <si>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</si>
  <si>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</si>
  <si>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</si>
  <si>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</si>
  <si>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</si>
  <si>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</si>
  <si>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</si>
  <si>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</si>
  <si>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</si>
  <si>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</si>
  <si>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</si>
  <si>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</si>
  <si>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</si>
  <si>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</si>
  <si>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</si>
  <si>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</si>
  <si>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</si>
  <si>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</si>
  <si>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</si>
  <si>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</si>
  <si>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</si>
  <si>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</si>
  <si>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</si>
  <si>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</si>
  <si>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</si>
  <si>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</si>
  <si>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</si>
  <si>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</si>
  <si>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</si>
  <si>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</si>
  <si>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</si>
  <si>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</si>
  <si>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</si>
  <si>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</si>
  <si>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</si>
  <si>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</si>
  <si>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</si>
  <si>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</si>
  <si>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</si>
  <si>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</si>
  <si>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</si>
  <si>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</si>
  <si>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</si>
  <si>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</si>
  <si>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</si>
  <si>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</si>
  <si>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</si>
  <si>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</si>
  <si>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</si>
  <si>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</si>
  <si>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</si>
  <si>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</si>
  <si>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</si>
  <si>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</si>
  <si>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</si>
  <si>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</si>
  <si>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</si>
  <si>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</si>
  <si>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</si>
  <si>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</si>
  <si>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</si>
  <si>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</si>
  <si>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</si>
  <si>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</si>
  <si>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</si>
  <si>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</si>
  <si>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</si>
  <si>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</si>
  <si>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</si>
  <si>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</si>
  <si>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</si>
  <si>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</si>
  <si>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</si>
  <si>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</si>
  <si>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</si>
  <si>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</si>
  <si>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</si>
  <si>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</si>
  <si>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</si>
  <si>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</si>
  <si>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</si>
  <si>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</si>
  <si>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</si>
  <si>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</si>
  <si>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</si>
  <si>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</si>
  <si>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</si>
  <si>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</si>
  <si>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</si>
  <si>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</si>
  <si>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</si>
  <si>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</si>
  <si>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</si>
  <si>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</si>
  <si>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</si>
  <si>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</si>
  <si>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</si>
  <si>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</si>
  <si>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</si>
  <si>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</si>
  <si>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</si>
  <si>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</si>
  <si>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</si>
  <si>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</si>
  <si>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</si>
  <si>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</si>
  <si>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</si>
  <si>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</si>
  <si>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</si>
  <si>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</si>
  <si>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</si>
  <si>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</si>
  <si>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</si>
  <si>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</si>
  <si>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</si>
  <si>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</si>
  <si>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</si>
  <si>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</si>
  <si>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</si>
  <si>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</si>
  <si>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</si>
  <si>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</si>
  <si>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</si>
  <si>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</si>
  <si>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</si>
  <si>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</si>
  <si>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</si>
  <si>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</si>
  <si>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</si>
  <si>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</si>
  <si>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</si>
  <si>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</si>
  <si>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</si>
  <si>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</si>
  <si>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</si>
  <si>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</si>
  <si>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</si>
  <si>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</si>
  <si>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</si>
  <si>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</si>
  <si>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</si>
  <si>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</si>
  <si>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</si>
  <si>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</si>
  <si>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</si>
  <si>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</si>
  <si>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</si>
  <si>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</si>
  <si>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</si>
  <si>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</si>
  <si>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</si>
  <si>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</si>
  <si>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</si>
  <si>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</si>
  <si>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</si>
  <si>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</si>
  <si>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</si>
  <si>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</si>
  <si>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</si>
  <si>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</si>
  <si>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</si>
  <si>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</si>
  <si>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</si>
  <si>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</si>
  <si>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</si>
  <si>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</si>
  <si>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</si>
  <si>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</si>
  <si>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</si>
  <si>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</si>
  <si>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</si>
  <si>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</si>
  <si>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</si>
  <si>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</si>
  <si>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</si>
  <si>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</si>
  <si>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</si>
  <si>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</si>
  <si>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</si>
  <si>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</si>
  <si>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</si>
  <si>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</si>
  <si>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</si>
  <si>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</si>
  <si>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</si>
  <si>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</si>
  <si>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</si>
  <si>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</si>
  <si>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</si>
  <si>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</si>
  <si>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</si>
  <si>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</si>
  <si>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</si>
  <si>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</si>
  <si>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</si>
  <si>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</si>
  <si>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</si>
  <si>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</si>
  <si>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</si>
  <si>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</si>
  <si>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</si>
  <si>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</si>
  <si>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</si>
  <si>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</si>
  <si>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</si>
  <si>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</si>
  <si>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</si>
  <si>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</si>
  <si>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</si>
  <si>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</si>
  <si>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</si>
  <si>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</si>
  <si>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</si>
  <si>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</si>
  <si>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</si>
  <si>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</si>
  <si>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</si>
  <si>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</si>
  <si>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</si>
  <si>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</si>
  <si>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</si>
  <si>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</si>
  <si>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</si>
  <si>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</si>
  <si>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</si>
  <si>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</si>
  <si>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</si>
  <si>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</si>
  <si>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</si>
  <si>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</si>
  <si>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</si>
  <si>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</si>
  <si>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</si>
  <si>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</si>
  <si>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</si>
  <si>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</si>
  <si>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</si>
  <si>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</si>
  <si>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</si>
  <si>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</si>
  <si>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</si>
  <si>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</si>
  <si>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</si>
  <si>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</si>
  <si>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</si>
  <si>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</si>
  <si>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</si>
  <si>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</si>
  <si>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</si>
  <si>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</si>
  <si>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</si>
  <si>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</si>
  <si>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</si>
  <si>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</si>
  <si>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</si>
  <si>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</si>
  <si>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</si>
  <si>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</si>
  <si>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</si>
  <si>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</si>
  <si>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</si>
  <si>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</si>
  <si>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</si>
  <si>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</si>
  <si>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</si>
  <si>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</si>
  <si>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</si>
  <si>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</si>
  <si>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</si>
  <si>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</si>
  <si>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</si>
  <si>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</si>
  <si>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</si>
  <si>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</si>
  <si>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</si>
  <si>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</si>
  <si>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</si>
  <si>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</si>
  <si>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</si>
  <si>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</si>
  <si>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</si>
  <si>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</si>
  <si>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</si>
  <si>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</si>
  <si>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</si>
  <si>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</si>
  <si>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</si>
  <si>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</si>
  <si>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</si>
  <si>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</si>
  <si>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</si>
  <si>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</si>
  <si>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</si>
  <si>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</si>
  <si>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</si>
  <si>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</si>
  <si>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</si>
  <si>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</si>
  <si>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</si>
  <si>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</si>
  <si>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</si>
  <si>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</si>
  <si>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</si>
  <si>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</si>
  <si>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</si>
  <si>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</si>
  <si>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</si>
  <si>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</si>
  <si>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</si>
  <si>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</si>
  <si>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</si>
  <si>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</si>
  <si>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</si>
  <si>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</si>
  <si>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</si>
  <si>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</si>
  <si>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</si>
  <si>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</si>
  <si>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</si>
  <si>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</si>
  <si>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</si>
  <si>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</si>
  <si>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</si>
  <si>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</si>
  <si>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</si>
  <si>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</si>
  <si>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</si>
  <si>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</si>
  <si>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</si>
  <si>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</si>
  <si>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</si>
  <si>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</si>
  <si>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</si>
  <si>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</si>
  <si>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</si>
  <si>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</si>
  <si>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</si>
  <si>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</si>
  <si>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</si>
  <si>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</si>
  <si>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</si>
  <si>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</si>
  <si>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</si>
  <si>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</si>
  <si>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</si>
  <si>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</si>
  <si>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</si>
  <si>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</si>
  <si>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</si>
  <si>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</si>
  <si>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</si>
  <si>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</si>
  <si>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</si>
  <si>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</si>
  <si>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</si>
  <si>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</si>
  <si>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</si>
  <si>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</si>
  <si>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</si>
  <si>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</si>
  <si>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</si>
  <si>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</si>
  <si>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</si>
  <si>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</si>
  <si>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</si>
  <si>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</si>
  <si>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</si>
  <si>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</si>
  <si>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</si>
  <si>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</si>
  <si>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</si>
  <si>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</si>
  <si>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</si>
  <si>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</si>
  <si>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</si>
  <si>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</si>
  <si>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</si>
  <si>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</si>
  <si>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</si>
  <si>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</si>
  <si>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</si>
  <si>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</si>
  <si>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</si>
  <si>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</si>
  <si>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</si>
  <si>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</si>
  <si>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</si>
  <si>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</si>
  <si>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</si>
  <si>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</si>
  <si>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</si>
  <si>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</si>
  <si>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</si>
  <si>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</si>
  <si>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</si>
  <si>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</si>
  <si>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</si>
  <si>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</si>
  <si>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</si>
  <si>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</si>
  <si>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</si>
  <si>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</si>
  <si>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</si>
  <si>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</si>
  <si>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</si>
  <si>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</si>
  <si>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</si>
  <si>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</si>
  <si>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</si>
  <si>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</si>
  <si>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</si>
  <si>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</si>
  <si>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</si>
  <si>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</si>
  <si>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</si>
  <si>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</si>
  <si>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</si>
  <si>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</si>
  <si>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</si>
  <si>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</si>
  <si>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</si>
  <si>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</si>
  <si>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</si>
  <si>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</si>
  <si>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</si>
  <si>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</si>
  <si>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</si>
  <si>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</si>
  <si>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</si>
  <si>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</si>
  <si>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</si>
  <si>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</si>
  <si>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</si>
  <si>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</si>
  <si>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</si>
  <si>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</si>
  <si>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</si>
  <si>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</si>
  <si>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</si>
  <si>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</si>
  <si>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</si>
  <si>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</si>
  <si>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</si>
  <si>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</si>
  <si>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</si>
  <si>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</si>
  <si>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</si>
  <si>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</si>
  <si>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</si>
  <si>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</si>
  <si>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</si>
  <si>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</si>
  <si>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</si>
  <si>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</si>
  <si>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</si>
  <si>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</si>
  <si>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</si>
  <si>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</si>
  <si>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</si>
  <si>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</si>
  <si>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</si>
  <si>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</si>
  <si>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</si>
  <si>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</si>
  <si>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</si>
  <si>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</si>
  <si>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</si>
  <si>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</si>
  <si>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</si>
  <si>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</si>
  <si>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</si>
  <si>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</si>
  <si>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</si>
  <si>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</si>
  <si>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</si>
  <si>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</si>
  <si>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</si>
  <si>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</si>
  <si>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</si>
  <si>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</si>
  <si>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</si>
  <si>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</si>
  <si>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</si>
  <si>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</si>
  <si>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</si>
  <si>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</si>
  <si>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</si>
  <si>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</si>
  <si>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</si>
  <si>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</si>
  <si>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</si>
  <si>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</si>
  <si>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</si>
  <si>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</si>
  <si>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</si>
  <si>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</si>
  <si>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</si>
  <si>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</si>
  <si>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</si>
  <si>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</si>
  <si>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</si>
  <si>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</si>
  <si>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</si>
  <si>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</si>
  <si>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</si>
  <si>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</si>
  <si>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</si>
  <si>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</si>
  <si>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</si>
  <si>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</si>
  <si>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</si>
  <si>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</si>
  <si>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</si>
  <si>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</si>
  <si>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</si>
  <si>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</si>
  <si>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</si>
  <si>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</si>
  <si>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</si>
  <si>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</si>
  <si>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</si>
  <si>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</si>
  <si>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</si>
  <si>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</si>
  <si>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</si>
  <si>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</si>
  <si>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</si>
  <si>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</si>
  <si>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</si>
  <si>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</si>
  <si>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</si>
  <si>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</si>
  <si>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</si>
  <si>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</si>
  <si>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</si>
  <si>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</si>
  <si>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</si>
  <si>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</si>
  <si>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</si>
  <si>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</si>
  <si>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</si>
  <si>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</si>
  <si>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</si>
  <si>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</si>
  <si>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</si>
  <si>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</si>
  <si>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</si>
  <si>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</si>
  <si>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</si>
  <si>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</si>
  <si>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</si>
  <si>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</si>
  <si>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</si>
  <si>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</si>
  <si>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</si>
  <si>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</si>
  <si>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</si>
  <si>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</si>
  <si>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</si>
  <si>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</si>
  <si>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</si>
  <si>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</si>
  <si>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</si>
  <si>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</si>
  <si>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</si>
  <si>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</si>
  <si>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</si>
  <si>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</si>
  <si>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</si>
  <si>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</si>
  <si>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</si>
  <si>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</si>
  <si>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</si>
  <si>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</si>
  <si>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</si>
  <si>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</si>
  <si>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</si>
  <si>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</si>
  <si>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</si>
  <si>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</si>
  <si>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</si>
  <si>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</si>
  <si>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</si>
  <si>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</si>
  <si>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</si>
  <si>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</si>
  <si>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</si>
  <si>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</si>
  <si>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</si>
  <si>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</si>
  <si>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</si>
  <si>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</si>
  <si>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</si>
  <si>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</si>
  <si>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</si>
  <si>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</si>
  <si>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</si>
  <si>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</si>
  <si>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</si>
  <si>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</si>
  <si>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</si>
  <si>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</si>
  <si>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</si>
  <si>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</si>
  <si>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</si>
  <si>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</si>
  <si>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</si>
  <si>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</si>
  <si>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</si>
  <si>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</si>
  <si>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</si>
  <si>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</si>
  <si>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</si>
  <si>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</si>
  <si>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</si>
  <si>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</si>
  <si>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</si>
  <si>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</si>
  <si>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</si>
  <si>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</si>
  <si>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</si>
  <si>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</si>
  <si>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</si>
  <si>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</si>
  <si>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</si>
  <si>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</si>
  <si>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</si>
  <si>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</si>
  <si>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</si>
  <si>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</si>
  <si>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</si>
  <si>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</si>
  <si>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</si>
  <si>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</si>
  <si>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</si>
  <si>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</si>
  <si>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</si>
  <si>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</si>
  <si>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</si>
  <si>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</si>
  <si>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</si>
  <si>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</si>
  <si>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</si>
  <si>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</si>
  <si>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</si>
  <si>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</si>
  <si>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</si>
  <si>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</si>
  <si>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</si>
  <si>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</si>
  <si>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</si>
  <si>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</si>
  <si>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</si>
  <si>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</si>
  <si>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</si>
  <si>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</si>
  <si>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</si>
  <si>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</si>
  <si>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</si>
  <si>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</si>
  <si>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</si>
  <si>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</si>
  <si>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</si>
  <si>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</si>
  <si>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</si>
  <si>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</si>
  <si>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</si>
  <si>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</si>
  <si>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</si>
  <si>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</si>
  <si>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</si>
  <si>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</si>
  <si>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</si>
  <si>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</si>
  <si>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</si>
  <si>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</si>
  <si>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</si>
  <si>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</si>
  <si>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</si>
  <si>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</si>
  <si>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</si>
  <si>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</si>
  <si>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</si>
  <si>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</si>
  <si>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</si>
  <si>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</si>
  <si>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</si>
  <si>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</si>
  <si>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</si>
  <si>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</si>
  <si>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</si>
  <si>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</si>
  <si>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</si>
  <si>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</si>
  <si>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</si>
  <si>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</si>
  <si>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</si>
  <si>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</si>
  <si>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</si>
  <si>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</si>
  <si>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</si>
  <si>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</si>
  <si>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</si>
  <si>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</si>
  <si>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</si>
  <si>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</si>
  <si>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</si>
  <si>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</si>
  <si>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</si>
  <si>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</si>
  <si>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</si>
  <si>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</si>
  <si>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</si>
  <si>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</si>
  <si>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</si>
  <si>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</si>
  <si>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</si>
  <si>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</si>
  <si>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</si>
  <si>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</si>
  <si>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</si>
  <si>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</si>
  <si>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</si>
  <si>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</si>
  <si>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</si>
  <si>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</si>
  <si>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</si>
  <si>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</si>
  <si>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</si>
  <si>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</si>
  <si>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</si>
  <si>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</si>
  <si>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</si>
  <si>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</si>
  <si>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</si>
  <si>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</si>
  <si>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</si>
  <si>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</si>
  <si>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</si>
  <si>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</si>
  <si>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</si>
  <si>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</si>
  <si>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</si>
  <si>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</si>
  <si>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</si>
  <si>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</si>
  <si>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</si>
  <si>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</si>
  <si>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</si>
  <si>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</si>
  <si>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</si>
  <si>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</si>
  <si>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</si>
  <si>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</si>
  <si>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</si>
  <si>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</si>
  <si>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</si>
  <si>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</si>
  <si>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</si>
  <si>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</si>
  <si>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</si>
  <si>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</si>
  <si>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</si>
  <si>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</si>
  <si>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</si>
  <si>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</si>
  <si>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</si>
  <si>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</si>
  <si>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</si>
  <si>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</si>
  <si>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</si>
  <si>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</si>
  <si>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</si>
  <si>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</si>
  <si>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</si>
  <si>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</si>
  <si>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</si>
  <si>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</si>
  <si>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</si>
  <si>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</si>
  <si>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</si>
  <si>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</si>
  <si>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</si>
  <si>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</si>
  <si>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</si>
  <si>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</si>
  <si>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</si>
  <si>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</si>
  <si>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</si>
  <si>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</si>
  <si>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</si>
  <si>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</si>
  <si>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</si>
  <si>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</si>
  <si>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</si>
  <si>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</si>
  <si>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</si>
  <si>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</si>
  <si>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</si>
  <si>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</si>
  <si>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</si>
  <si>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</si>
  <si>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</si>
  <si>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</si>
  <si>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</si>
  <si>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</si>
  <si>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</si>
  <si>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</si>
  <si>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</si>
  <si>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</si>
  <si>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</si>
  <si>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</si>
  <si>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</si>
  <si>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</si>
  <si>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</si>
  <si>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</si>
  <si>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</si>
  <si>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</si>
  <si>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</si>
  <si>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</si>
  <si>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</si>
  <si>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</si>
  <si>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</si>
  <si>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</si>
  <si>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</si>
  <si>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</si>
  <si>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</si>
  <si>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</si>
  <si>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</si>
  <si>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</si>
  <si>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</si>
  <si>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</si>
  <si>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</si>
  <si>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</si>
  <si>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</si>
  <si>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</si>
  <si>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</si>
  <si>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</si>
  <si>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</si>
  <si>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</si>
  <si>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</si>
  <si>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</si>
  <si>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</si>
  <si>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</si>
  <si>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</si>
  <si>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</si>
  <si>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</si>
  <si>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</si>
  <si>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</si>
  <si>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</si>
  <si>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</si>
  <si>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</si>
  <si>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</si>
  <si>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</si>
  <si>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</si>
  <si>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</si>
  <si>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</si>
  <si>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</si>
  <si>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</si>
  <si>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</si>
  <si>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</si>
  <si>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</si>
  <si>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</si>
  <si>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</si>
  <si>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</si>
  <si>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</si>
  <si>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</si>
  <si>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</si>
  <si>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</si>
  <si>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</si>
  <si>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</si>
  <si>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</si>
  <si>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</si>
  <si>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</si>
  <si>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</si>
  <si>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</si>
  <si>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</si>
  <si>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</si>
  <si>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</si>
  <si>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</si>
  <si>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</si>
  <si>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</si>
  <si>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</si>
  <si>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</si>
  <si>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</si>
  <si>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</si>
  <si>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</si>
  <si>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</si>
  <si>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</si>
  <si>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</si>
  <si>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</si>
  <si>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</si>
  <si>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</si>
  <si>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</si>
  <si>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</si>
  <si>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</si>
  <si>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</si>
  <si>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</si>
  <si>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</si>
  <si>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</si>
  <si>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</si>
  <si>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</si>
  <si>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</si>
  <si>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</si>
  <si>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</si>
  <si>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</si>
  <si>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</si>
  <si>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</si>
  <si>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</si>
  <si>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</si>
  <si>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</si>
  <si>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</si>
  <si>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</si>
  <si>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</si>
  <si>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</si>
  <si>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</si>
  <si>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</si>
  <si>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</si>
  <si>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</si>
  <si>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</si>
  <si>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</si>
  <si>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</si>
  <si>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</si>
  <si>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</si>
  <si>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</si>
  <si>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</si>
  <si>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</si>
  <si>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</si>
  <si>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</si>
  <si>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</si>
  <si>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</si>
  <si>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</si>
  <si>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</si>
  <si>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</si>
  <si>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</si>
  <si>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</si>
  <si>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</si>
  <si>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</si>
  <si>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</si>
  <si>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</si>
  <si>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</si>
  <si>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</si>
  <si>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</si>
  <si>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</si>
  <si>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</si>
  <si>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</si>
  <si>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</si>
  <si>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</si>
  <si>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</si>
  <si>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</si>
  <si>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</si>
  <si>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</si>
  <si>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</si>
  <si>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</si>
  <si>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</si>
  <si>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</si>
  <si>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</si>
  <si>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</si>
  <si>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</si>
  <si>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</si>
  <si>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</si>
  <si>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</si>
  <si>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</si>
  <si>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</si>
  <si>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</si>
  <si>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</si>
  <si>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</si>
  <si>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</si>
  <si>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</si>
  <si>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</si>
  <si>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</si>
  <si>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</si>
  <si>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</si>
  <si>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</si>
  <si>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</si>
  <si>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</si>
  <si>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</si>
  <si>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</si>
  <si>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</si>
  <si>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</si>
  <si>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</si>
  <si>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</si>
  <si>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</si>
  <si>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</si>
  <si>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</si>
  <si>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</si>
  <si>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</si>
  <si>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</si>
  <si>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</si>
  <si>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</si>
  <si>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</si>
  <si>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</si>
  <si>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</si>
  <si>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</si>
  <si>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</si>
  <si>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</si>
  <si>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</si>
  <si>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</si>
  <si>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</si>
  <si>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</si>
  <si>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</si>
  <si>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</si>
  <si>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</si>
  <si>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</si>
  <si>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</si>
  <si>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</si>
  <si>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</si>
  <si>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</si>
  <si>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</si>
  <si>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</si>
  <si>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</si>
  <si>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</si>
  <si>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</si>
  <si>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</si>
  <si>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</si>
  <si>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</si>
  <si>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</si>
  <si>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</si>
  <si>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</si>
  <si>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</si>
  <si>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</si>
  <si>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</si>
  <si>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</si>
  <si>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</si>
  <si>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</si>
  <si>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</si>
  <si>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</si>
  <si>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</si>
  <si>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</si>
  <si>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</si>
  <si>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</si>
  <si>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</si>
  <si>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</si>
  <si>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</si>
  <si>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</si>
  <si>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</si>
  <si>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</si>
  <si>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</si>
  <si>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</si>
  <si>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</si>
  <si>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</si>
  <si>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</si>
  <si>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</si>
  <si>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</si>
  <si>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</si>
  <si>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</si>
  <si>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</si>
  <si>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</si>
  <si>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</si>
  <si>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</si>
  <si>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</si>
  <si>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</si>
  <si>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</si>
  <si>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</si>
  <si>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</si>
  <si>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</si>
  <si>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</si>
  <si>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</si>
  <si>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</si>
  <si>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</si>
  <si>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</si>
  <si>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</si>
  <si>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</si>
  <si>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</si>
  <si>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</si>
  <si>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</si>
  <si>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</si>
  <si>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</si>
  <si>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</si>
  <si>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</si>
  <si>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</si>
  <si>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</si>
  <si>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</si>
  <si>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</si>
  <si>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</si>
  <si>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</si>
  <si>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</si>
  <si>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</si>
  <si>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</si>
  <si>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</si>
  <si>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</si>
  <si>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</si>
  <si>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</si>
  <si>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</si>
  <si>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</si>
  <si>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</si>
  <si>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</si>
  <si>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</si>
  <si>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</si>
  <si>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</si>
  <si>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</si>
  <si>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</si>
  <si>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</si>
  <si>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</si>
  <si>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</si>
  <si>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</si>
  <si>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</si>
  <si>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</si>
  <si>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</si>
  <si>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</si>
  <si>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</si>
  <si>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</si>
  <si>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</si>
  <si>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</si>
  <si>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</si>
  <si>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</si>
  <si>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</si>
  <si>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</si>
  <si>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</si>
  <si>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</si>
  <si>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</si>
  <si>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</si>
  <si>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</si>
  <si>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</si>
  <si>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</si>
  <si>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</si>
  <si>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</si>
  <si>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</si>
  <si>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</si>
  <si>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</si>
  <si>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</si>
  <si>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</si>
  <si>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</si>
  <si>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</si>
  <si>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</si>
  <si>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</si>
  <si>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</si>
  <si>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</si>
  <si>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</si>
  <si>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</si>
  <si>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</si>
  <si>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</si>
  <si>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</si>
  <si>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</si>
  <si>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</si>
  <si>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</si>
  <si>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</si>
  <si>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</si>
  <si>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</si>
  <si>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</si>
  <si>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</si>
  <si>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</si>
  <si>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</si>
  <si>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</si>
  <si>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</si>
  <si>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</si>
  <si>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</si>
  <si>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</si>
  <si>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</si>
  <si>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</si>
  <si>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</si>
  <si>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</si>
  <si>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</si>
  <si>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</si>
  <si>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</si>
  <si>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</si>
  <si>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</si>
  <si>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</si>
  <si>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</si>
  <si>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</si>
  <si>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</si>
  <si>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</si>
  <si>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</si>
  <si>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</si>
  <si>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</si>
  <si>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</si>
  <si>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</si>
  <si>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</si>
  <si>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</si>
  <si>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</si>
  <si>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</si>
  <si>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</si>
  <si>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</si>
  <si>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</si>
  <si>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</si>
  <si>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</si>
  <si>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</si>
  <si>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</si>
  <si>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</si>
  <si>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</si>
  <si>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</si>
  <si>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</si>
  <si>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</si>
  <si>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</si>
  <si>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</si>
  <si>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</si>
  <si>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</si>
  <si>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</si>
  <si>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</si>
  <si>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</si>
  <si>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</si>
  <si>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</si>
  <si>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</si>
  <si>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</si>
  <si>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</si>
  <si>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</si>
  <si>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</si>
  <si>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</si>
  <si>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</si>
  <si>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</si>
  <si>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</si>
  <si>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</si>
  <si>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</si>
  <si>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</si>
  <si>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</si>
  <si>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</si>
  <si>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</si>
  <si>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</si>
  <si>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</si>
  <si>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</si>
  <si>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</si>
  <si>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</si>
  <si>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</si>
  <si>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</si>
  <si>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</si>
  <si>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</si>
  <si>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</si>
  <si>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</si>
  <si>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</si>
  <si>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</si>
  <si>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</si>
  <si>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</si>
  <si>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</si>
  <si>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</si>
  <si>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</si>
  <si>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</si>
  <si>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</si>
  <si>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</si>
  <si>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</si>
  <si>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</si>
  <si>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</si>
  <si>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</si>
  <si>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</si>
  <si>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</si>
  <si>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</si>
  <si>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</si>
  <si>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</si>
  <si>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</si>
  <si>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</si>
  <si>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</si>
  <si>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</si>
  <si>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</si>
  <si>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</si>
  <si>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</si>
  <si>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</si>
  <si>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</si>
  <si>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</si>
  <si>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</si>
  <si>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</si>
  <si>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</si>
  <si>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</si>
  <si>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</si>
  <si>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</si>
  <si>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</si>
  <si>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</si>
  <si>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</si>
  <si>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</si>
  <si>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</si>
  <si>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</si>
  <si>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</si>
  <si>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</si>
  <si>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</si>
  <si>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</si>
  <si>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</si>
  <si>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</si>
  <si>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</si>
  <si>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</si>
  <si>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</si>
  <si>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</si>
  <si>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</si>
  <si>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</si>
  <si>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</si>
  <si>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</si>
  <si>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</si>
  <si>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</si>
  <si>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</si>
  <si>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</si>
  <si>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</si>
  <si>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</si>
  <si>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</si>
  <si>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</si>
  <si>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</si>
  <si>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</si>
  <si>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</si>
  <si>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</si>
  <si>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</si>
  <si>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</si>
  <si>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</si>
  <si>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</si>
  <si>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</si>
  <si>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</si>
  <si>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</si>
  <si>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</si>
  <si>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</si>
  <si>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</si>
  <si>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</si>
  <si>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</si>
  <si>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</si>
  <si>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</si>
  <si>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</si>
  <si>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</si>
  <si>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</si>
  <si>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</si>
  <si>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</si>
  <si>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</si>
  <si>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</si>
  <si>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</si>
  <si>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</si>
  <si>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</si>
  <si>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</si>
  <si>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</si>
  <si>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</si>
  <si>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</si>
  <si>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</si>
  <si>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</si>
  <si>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</si>
  <si>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</si>
  <si>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</si>
  <si>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</si>
  <si>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</si>
  <si>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</si>
  <si>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</si>
  <si>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</si>
  <si>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</si>
  <si>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</si>
  <si>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</si>
  <si>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</si>
  <si>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</si>
  <si>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</si>
  <si>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</si>
  <si>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</si>
  <si>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</si>
  <si>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</si>
  <si>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</si>
  <si>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</si>
  <si>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</si>
  <si>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</si>
  <si>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</si>
  <si>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</si>
  <si>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</si>
  <si>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</si>
  <si>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</si>
  <si>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</si>
  <si>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</si>
  <si>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</si>
  <si>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</si>
  <si>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</si>
  <si>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</si>
  <si>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</si>
  <si>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</si>
  <si>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</si>
  <si>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</si>
  <si>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</si>
  <si>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</si>
  <si>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</si>
  <si>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</si>
  <si>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</si>
  <si>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</si>
  <si>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</si>
  <si>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</si>
  <si>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</si>
  <si>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</si>
  <si>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</si>
  <si>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</si>
  <si>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</si>
  <si>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</si>
  <si>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</si>
  <si>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</si>
  <si>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</si>
  <si>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</si>
  <si>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</si>
  <si>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</si>
  <si>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</si>
  <si>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</si>
  <si>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</si>
  <si>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</si>
  <si>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</si>
  <si>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</si>
  <si>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</si>
  <si>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</si>
  <si>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</si>
  <si>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</si>
  <si>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</si>
  <si>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</si>
  <si>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</si>
  <si>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</si>
  <si>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</si>
  <si>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</si>
  <si>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</si>
  <si>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</si>
  <si>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</si>
  <si>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</si>
  <si>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</si>
  <si>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</si>
  <si>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</si>
  <si>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</si>
  <si>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</si>
  <si>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</si>
  <si>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</si>
  <si>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</si>
  <si>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</si>
  <si>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</si>
  <si>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</si>
  <si>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</si>
  <si>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</si>
  <si>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</si>
  <si>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</si>
  <si>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</si>
  <si>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</si>
  <si>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</si>
  <si>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</si>
  <si>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</si>
  <si>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</si>
  <si>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</si>
  <si>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</si>
  <si>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</si>
  <si>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</si>
  <si>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</si>
  <si>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</si>
  <si>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</si>
  <si>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</si>
  <si>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</si>
  <si>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</si>
  <si>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</si>
  <si>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</si>
  <si>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</si>
  <si>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</si>
  <si>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</si>
  <si>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</si>
  <si>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</si>
  <si>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</si>
  <si>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</si>
  <si>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</si>
  <si>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</si>
  <si>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</si>
  <si>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</si>
  <si>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</si>
  <si>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</si>
  <si>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</si>
  <si>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</si>
  <si>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</si>
  <si>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</si>
  <si>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</si>
  <si>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</si>
  <si>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</si>
  <si>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</si>
  <si>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</si>
  <si>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</si>
  <si>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</si>
  <si>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</si>
  <si>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</si>
  <si>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</si>
  <si>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</si>
  <si>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</si>
  <si>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</si>
  <si>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</si>
  <si>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</si>
  <si>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</si>
  <si>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</si>
  <si>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</si>
  <si>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</si>
  <si>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</si>
  <si>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</si>
  <si>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</si>
  <si>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</si>
  <si>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</si>
  <si>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</si>
  <si>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</si>
  <si>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</si>
  <si>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</si>
  <si>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</si>
  <si>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</si>
  <si>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</si>
  <si>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</si>
  <si>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</si>
  <si>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</si>
  <si>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</si>
  <si>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</si>
  <si>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</si>
  <si>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</si>
  <si>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</si>
  <si>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</si>
  <si>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</si>
  <si>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</si>
  <si>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</si>
  <si>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</si>
  <si>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</si>
  <si>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</si>
  <si>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</si>
  <si>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</si>
  <si>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</si>
  <si>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</si>
  <si>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</si>
  <si>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</si>
  <si>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</si>
  <si>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</si>
  <si>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</si>
  <si>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</si>
  <si>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</si>
  <si>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</si>
  <si>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</si>
  <si>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</si>
  <si>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</si>
  <si>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</si>
  <si>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</si>
  <si>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</si>
  <si>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</si>
  <si>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</si>
  <si>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</si>
  <si>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</si>
  <si>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</si>
  <si>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</si>
  <si>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</si>
  <si>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</si>
  <si>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</si>
  <si>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</si>
  <si>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</si>
  <si>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</si>
  <si>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</si>
  <si>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</si>
  <si>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</si>
  <si>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</si>
  <si>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</si>
  <si>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</si>
  <si>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</si>
  <si>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</si>
  <si>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</si>
  <si>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</si>
  <si>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</si>
  <si>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</si>
  <si>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</si>
  <si>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</si>
  <si>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</si>
  <si>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</si>
  <si>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</si>
  <si>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</si>
  <si>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</si>
  <si>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</si>
  <si>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</si>
  <si>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</si>
  <si>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</si>
  <si>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</si>
  <si>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</si>
  <si>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</si>
  <si>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</si>
  <si>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</si>
  <si>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</si>
  <si>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</si>
  <si>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</si>
  <si>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</si>
  <si>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</si>
  <si>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</si>
  <si>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</si>
  <si>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</si>
  <si>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</si>
  <si>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</si>
  <si>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</si>
  <si>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</si>
  <si>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</si>
  <si>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</si>
  <si>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</si>
  <si>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</si>
  <si>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</si>
  <si>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</si>
  <si>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</si>
  <si>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</si>
  <si>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</si>
  <si>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</si>
  <si>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</si>
  <si>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</si>
  <si>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</si>
  <si>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</si>
  <si>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</si>
  <si>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</si>
  <si>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</si>
  <si>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</si>
  <si>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</si>
  <si>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</si>
  <si>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</si>
  <si>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</si>
  <si>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</si>
  <si>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</si>
  <si>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</si>
  <si>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</si>
  <si>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</si>
  <si>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</si>
  <si>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</si>
  <si>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</si>
  <si>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</si>
  <si>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</si>
  <si>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</si>
  <si>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</si>
  <si>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</si>
  <si>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</si>
  <si>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</si>
  <si>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</si>
  <si>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</si>
  <si>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</si>
  <si>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</si>
  <si>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</si>
  <si>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</si>
  <si>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</si>
  <si>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</si>
  <si>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</si>
  <si>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</si>
  <si>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</si>
  <si>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</si>
  <si>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</si>
  <si>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</si>
  <si>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</si>
  <si>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</si>
  <si>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</si>
  <si>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</si>
  <si>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</si>
  <si>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</si>
  <si>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</si>
  <si>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</si>
  <si>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</si>
  <si>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</si>
  <si>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</si>
  <si>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</si>
  <si>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</si>
  <si>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</si>
  <si>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</si>
  <si>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</si>
  <si>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</si>
  <si>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</si>
  <si>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</si>
  <si>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</si>
  <si>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</si>
  <si>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</si>
  <si>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</si>
  <si>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</si>
  <si>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</si>
  <si>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</si>
  <si>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</si>
  <si>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</si>
  <si>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</si>
  <si>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</si>
  <si>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</si>
  <si>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</si>
  <si>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</si>
  <si>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</si>
  <si>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</si>
  <si>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</si>
  <si>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</si>
  <si>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</si>
  <si>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</si>
  <si>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</si>
  <si>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</si>
  <si>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</si>
  <si>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</si>
  <si>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</si>
  <si>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</si>
  <si>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</si>
  <si>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</si>
  <si>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</si>
  <si>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</si>
  <si>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</si>
  <si>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</si>
  <si>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</si>
  <si>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</si>
  <si>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</si>
  <si>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</si>
  <si>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</si>
  <si>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</si>
  <si>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</si>
  <si>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</si>
  <si>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</si>
  <si>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</si>
  <si>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</si>
  <si>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</si>
  <si>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</si>
  <si>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</si>
  <si>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</si>
  <si>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</si>
  <si>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</si>
  <si>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</si>
  <si>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</si>
  <si>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</si>
  <si>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</si>
  <si>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</si>
  <si>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</si>
  <si>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</si>
  <si>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</si>
  <si>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</si>
  <si>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</si>
  <si>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</si>
  <si>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</si>
  <si>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</si>
  <si>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</si>
  <si>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</si>
  <si>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</si>
  <si>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</si>
  <si>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</si>
  <si>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</si>
  <si>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</si>
  <si>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</si>
  <si>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</si>
  <si>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</si>
  <si>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</si>
  <si>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</si>
  <si>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</si>
  <si>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</si>
  <si>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</si>
  <si>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</si>
  <si>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</si>
  <si>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</si>
  <si>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</si>
  <si>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</si>
  <si>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</si>
  <si>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</si>
  <si>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</si>
  <si>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</si>
  <si>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</si>
  <si>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</si>
  <si>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</si>
  <si>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</si>
  <si>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</si>
  <si>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</si>
  <si>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</si>
  <si>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</si>
  <si>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</si>
  <si>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</si>
  <si>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</si>
  <si>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</si>
  <si>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</si>
  <si>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</si>
  <si>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</si>
  <si>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</si>
  <si>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</si>
  <si>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</si>
  <si>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</si>
  <si>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</si>
  <si>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</si>
  <si>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</si>
  <si>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</si>
  <si>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</si>
  <si>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</si>
  <si>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</si>
  <si>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</si>
  <si>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</si>
  <si>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</si>
  <si>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</si>
  <si>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</si>
  <si>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</si>
  <si>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</si>
  <si>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</si>
  <si>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</si>
  <si>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</si>
  <si>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</si>
  <si>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</si>
  <si>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</si>
  <si>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</si>
  <si>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</si>
  <si>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</si>
  <si>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</si>
  <si>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</si>
  <si>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</si>
  <si>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</si>
  <si>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</si>
  <si>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</si>
  <si>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</si>
  <si>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</si>
  <si>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</si>
  <si>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</si>
  <si>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</si>
  <si>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</si>
  <si>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</si>
  <si>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</si>
  <si>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</si>
  <si>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</si>
  <si>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</si>
  <si>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</si>
  <si>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</si>
  <si>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</si>
  <si>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</si>
  <si>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</si>
  <si>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</si>
  <si>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</si>
  <si>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</si>
  <si>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</si>
  <si>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</si>
  <si>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</si>
  <si>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</si>
  <si>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</si>
  <si>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</si>
  <si>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</si>
  <si>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</si>
  <si>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</si>
  <si>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</si>
  <si>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</si>
  <si>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</si>
  <si>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</si>
  <si>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</si>
  <si>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</si>
  <si>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</si>
  <si>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</si>
  <si>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</si>
  <si>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</si>
  <si>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</si>
  <si>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</si>
  <si>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</si>
  <si>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</si>
  <si>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</si>
  <si>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</si>
  <si>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</si>
  <si>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</si>
  <si>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</si>
  <si>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</si>
  <si>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</si>
  <si>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</si>
  <si>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</si>
  <si>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</si>
  <si>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</si>
  <si>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</si>
  <si>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</si>
  <si>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</si>
  <si>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</si>
  <si>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</si>
  <si>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</si>
  <si>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</si>
  <si>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</si>
  <si>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</si>
  <si>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</si>
  <si>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</si>
  <si>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</si>
  <si>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</si>
  <si>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</si>
  <si>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</si>
  <si>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</si>
  <si>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</si>
  <si>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</si>
  <si>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</si>
  <si>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</si>
  <si>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</si>
  <si>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</si>
  <si>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</si>
  <si>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</si>
  <si>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</si>
  <si>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</si>
  <si>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</si>
  <si>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</si>
  <si>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</si>
  <si>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</si>
  <si>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</si>
  <si>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</si>
  <si>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</si>
  <si>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</si>
  <si>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</si>
  <si>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</si>
  <si>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</si>
  <si>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</si>
  <si>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</si>
  <si>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</si>
  <si>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</si>
  <si>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</si>
  <si>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</si>
  <si>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</si>
  <si>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</si>
  <si>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</si>
  <si>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</si>
  <si>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</si>
  <si>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</si>
  <si>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</si>
  <si>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</si>
  <si>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</si>
  <si>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</si>
  <si>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</si>
  <si>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</si>
  <si>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</si>
  <si>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</si>
  <si>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</si>
  <si>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</si>
  <si>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</si>
  <si>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</si>
  <si>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</si>
  <si>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</si>
  <si>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</si>
  <si>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</si>
  <si>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</si>
  <si>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</si>
  <si>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</si>
  <si>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</si>
  <si>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</si>
  <si>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</si>
  <si>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</si>
  <si>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</si>
  <si>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</si>
  <si>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</si>
  <si>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</si>
  <si>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</si>
  <si>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</si>
  <si>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</si>
  <si>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</si>
  <si>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</si>
  <si>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</si>
  <si>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</si>
  <si>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</si>
  <si>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</si>
  <si>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</si>
  <si>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</si>
  <si>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</si>
  <si>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</si>
  <si>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</si>
  <si>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</si>
  <si>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</si>
  <si>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</si>
  <si>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</si>
  <si>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</si>
  <si>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</si>
  <si>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</si>
  <si>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</si>
  <si>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</si>
  <si>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</si>
  <si>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</si>
  <si>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</si>
  <si>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</si>
  <si>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</si>
  <si>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</si>
  <si>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</si>
  <si>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</si>
  <si>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</si>
  <si>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</si>
  <si>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</si>
  <si>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</si>
  <si>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</si>
  <si>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</si>
  <si>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</si>
  <si>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</si>
  <si>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</si>
  <si>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</si>
  <si>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</si>
  <si>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</si>
  <si>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</si>
  <si>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</si>
  <si>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</si>
  <si>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</si>
  <si>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</si>
  <si>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</si>
  <si>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</si>
  <si>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</si>
  <si>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</si>
  <si>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</si>
  <si>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</si>
  <si>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</si>
  <si>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</si>
  <si>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</si>
  <si>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</si>
  <si>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</si>
  <si>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</si>
  <si>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</si>
  <si>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</si>
  <si>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</si>
  <si>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</si>
  <si>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</si>
  <si>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</si>
  <si>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</si>
  <si>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</si>
  <si>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</si>
  <si>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</si>
  <si>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</si>
  <si>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</si>
  <si>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</si>
  <si>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</si>
  <si>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</si>
  <si>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</si>
  <si>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</si>
  <si>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</si>
  <si>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</si>
  <si>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</si>
  <si>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</si>
  <si>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</si>
  <si>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</si>
  <si>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</si>
  <si>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</si>
  <si>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</si>
  <si>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</si>
  <si>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</si>
  <si>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</si>
  <si>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</si>
  <si>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</si>
  <si>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</si>
  <si>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</si>
  <si>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</si>
  <si>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</si>
  <si>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</si>
  <si>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</si>
  <si>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</si>
  <si>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</si>
  <si>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</si>
  <si>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</si>
  <si>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</si>
  <si>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</si>
  <si>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</si>
  <si>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</si>
  <si>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</si>
  <si>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</si>
  <si>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</si>
  <si>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</si>
  <si>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</si>
  <si>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</si>
  <si>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</si>
  <si>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</si>
  <si>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</si>
  <si>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</si>
  <si>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</si>
  <si>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</si>
  <si>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</si>
  <si>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</si>
  <si>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</si>
  <si>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</si>
  <si>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</si>
  <si>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</si>
  <si>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</si>
  <si>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</si>
  <si>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</si>
  <si>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</si>
  <si>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</si>
  <si>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</si>
  <si>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</si>
  <si>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</si>
  <si>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</si>
  <si>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</si>
  <si>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</si>
  <si>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</si>
  <si>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</si>
  <si>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</si>
  <si>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</si>
  <si>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</si>
  <si>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</si>
  <si>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</si>
  <si>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</si>
  <si>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</si>
  <si>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</si>
  <si>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</si>
  <si>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</si>
  <si>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</si>
  <si>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</si>
  <si>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</si>
  <si>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</si>
  <si>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</si>
  <si>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</si>
  <si>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</si>
  <si>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</si>
  <si>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</si>
  <si>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</si>
  <si>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</si>
  <si>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</si>
  <si>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</si>
  <si>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</si>
  <si>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</si>
  <si>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</si>
  <si>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</si>
  <si>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</si>
  <si>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</si>
  <si>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</si>
  <si>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</si>
  <si>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</si>
  <si>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</si>
  <si>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</si>
  <si>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</si>
  <si>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</si>
  <si>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</si>
  <si>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</si>
  <si>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</si>
  <si>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</si>
  <si>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</si>
  <si>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</si>
  <si>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</si>
  <si>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</si>
  <si>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</si>
  <si>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</si>
  <si>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</si>
  <si>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</si>
  <si>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</si>
  <si>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</si>
  <si>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</si>
  <si>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</si>
  <si>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</si>
  <si>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</si>
  <si>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</si>
  <si>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</si>
  <si>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</si>
  <si>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</si>
  <si>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</si>
  <si>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</si>
  <si>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</si>
  <si>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</si>
  <si>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</si>
  <si>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</si>
  <si>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</si>
  <si>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</si>
  <si>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</si>
  <si>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</si>
  <si>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</si>
  <si>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</si>
  <si>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</si>
  <si>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</si>
  <si>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</si>
  <si>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</si>
  <si>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</si>
  <si>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</si>
  <si>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</si>
  <si>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</si>
  <si>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</si>
  <si>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</si>
  <si>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</si>
  <si>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</si>
  <si>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</si>
  <si>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</si>
  <si>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</si>
  <si>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</si>
  <si>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</si>
  <si>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</si>
  <si>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</si>
  <si>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</si>
  <si>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</si>
  <si>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</si>
  <si>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</si>
  <si>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</si>
  <si>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</si>
  <si>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</si>
  <si>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</si>
  <si>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</si>
  <si>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</si>
  <si>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</si>
  <si>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</si>
  <si>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</si>
  <si>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</si>
  <si>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</si>
  <si>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</si>
  <si>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</si>
  <si>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</si>
  <si>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</si>
  <si>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</si>
  <si>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</si>
  <si>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</si>
  <si>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</si>
  <si>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</si>
  <si>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</si>
  <si>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</si>
  <si>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</si>
  <si>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</si>
  <si>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</si>
  <si>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</si>
  <si>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</si>
  <si>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</si>
  <si>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</si>
  <si>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</si>
  <si>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</si>
  <si>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</si>
  <si>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</si>
  <si>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</si>
  <si>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</si>
  <si>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</si>
  <si>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</si>
  <si>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</si>
  <si>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</si>
  <si>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</si>
  <si>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</si>
  <si>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</si>
  <si>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</si>
  <si>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</si>
  <si>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</si>
  <si>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</si>
  <si>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</si>
  <si>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</si>
  <si>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</si>
  <si>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</si>
  <si>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</si>
  <si>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</si>
  <si>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</si>
  <si>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</si>
  <si>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</si>
  <si>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</si>
  <si>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</si>
  <si>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</si>
  <si>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</si>
  <si>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</si>
  <si>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</si>
  <si>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</si>
  <si>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</si>
  <si>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</si>
  <si>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</si>
  <si>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</si>
  <si>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</si>
  <si>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</si>
  <si>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</si>
  <si>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</si>
  <si>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</si>
  <si>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</si>
  <si>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</si>
  <si>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</si>
  <si>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</si>
  <si>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</si>
  <si>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</si>
  <si>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</si>
  <si>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</si>
  <si>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</si>
  <si>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</si>
  <si>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</si>
  <si>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</si>
  <si>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</si>
  <si>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</si>
  <si>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</si>
  <si>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</si>
  <si>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</si>
  <si>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</si>
  <si>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</si>
  <si>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</si>
  <si>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</si>
  <si>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</si>
  <si>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</si>
  <si>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</si>
  <si>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</si>
  <si>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</si>
  <si>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</si>
  <si>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</si>
  <si>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</si>
  <si>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</si>
  <si>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</si>
  <si>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</si>
  <si>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</si>
  <si>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</si>
  <si>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</si>
  <si>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</si>
  <si>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</si>
  <si>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</si>
  <si>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</si>
  <si>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</si>
  <si>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</si>
  <si>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</si>
  <si>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</si>
  <si>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</si>
  <si>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</si>
  <si>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</si>
  <si>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</si>
  <si>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</si>
  <si>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</si>
  <si>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</si>
  <si>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</si>
  <si>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</si>
  <si>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</si>
  <si>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</si>
  <si>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</si>
  <si>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</si>
  <si>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</si>
  <si>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</si>
  <si>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</si>
  <si>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</si>
  <si>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</si>
  <si>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</si>
  <si>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</si>
  <si>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</si>
  <si>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</si>
  <si>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</si>
  <si>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</si>
  <si>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</si>
  <si>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</si>
  <si>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</si>
  <si>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</si>
  <si>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</si>
  <si>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</si>
  <si>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</si>
  <si>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</si>
  <si>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</si>
  <si>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</si>
  <si>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</si>
  <si>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</si>
  <si>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</si>
  <si>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</si>
  <si>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</si>
  <si>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</si>
  <si>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</si>
  <si>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</si>
  <si>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</si>
  <si>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</si>
  <si>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</si>
  <si>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</si>
  <si>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</si>
  <si>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</si>
  <si>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</si>
  <si>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</si>
  <si>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</si>
  <si>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</si>
  <si>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</si>
  <si>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</si>
  <si>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</si>
  <si>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</si>
  <si>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</si>
  <si>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</si>
  <si>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</si>
  <si>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</si>
  <si>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</si>
  <si>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</si>
  <si>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</si>
  <si>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</si>
  <si>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</si>
  <si>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</si>
  <si>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</si>
  <si>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</si>
  <si>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</si>
  <si>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</si>
  <si>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</si>
  <si>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</si>
  <si>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</si>
  <si>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</si>
  <si>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</si>
  <si>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</si>
  <si>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</si>
  <si>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</si>
  <si>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</si>
  <si>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</si>
  <si>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</si>
  <si>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</si>
  <si>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</si>
  <si>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</si>
  <si>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</si>
  <si>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</si>
  <si>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</si>
  <si>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</si>
  <si>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</si>
  <si>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</si>
  <si>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</si>
  <si>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</si>
  <si>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</si>
  <si>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</si>
  <si>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</si>
  <si>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</si>
  <si>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</si>
  <si>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</si>
  <si>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</si>
  <si>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</si>
  <si>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</si>
  <si>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</si>
  <si>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</si>
  <si>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</si>
  <si>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</si>
  <si>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</si>
  <si>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</si>
  <si>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</si>
  <si>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</si>
  <si>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</si>
  <si>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</si>
  <si>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</si>
  <si>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</si>
  <si>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</si>
  <si>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</si>
  <si>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</si>
  <si>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</si>
  <si>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</si>
  <si>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</si>
  <si>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</si>
  <si>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</si>
  <si>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</si>
  <si>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</si>
  <si>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</si>
  <si>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</si>
  <si>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</si>
  <si>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</si>
  <si>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</si>
  <si>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</si>
  <si>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</si>
  <si>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</si>
  <si>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</si>
  <si>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</si>
  <si>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</si>
  <si>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</si>
  <si>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</si>
  <si>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</si>
  <si>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</si>
  <si>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</si>
  <si>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</si>
  <si>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</si>
  <si>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</si>
  <si>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</si>
  <si>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</si>
  <si>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</si>
  <si>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</si>
  <si>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</si>
  <si>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</si>
  <si>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</si>
  <si>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</si>
  <si>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</si>
  <si>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</si>
  <si>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</si>
  <si>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</si>
  <si>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</si>
  <si>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</si>
  <si>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</si>
  <si>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</si>
  <si>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</si>
  <si>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</si>
  <si>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</si>
  <si>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</si>
  <si>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</si>
  <si>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</si>
  <si>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</si>
  <si>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</si>
  <si>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</si>
  <si>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</si>
  <si>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</si>
  <si>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</si>
  <si>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</si>
  <si>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</si>
  <si>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</si>
  <si>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</si>
  <si>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</si>
  <si>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</si>
  <si>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</si>
  <si>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</si>
  <si>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</si>
  <si>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</si>
  <si>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</si>
  <si>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</si>
  <si>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</si>
  <si>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</si>
  <si>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</si>
  <si>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</si>
  <si>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</si>
  <si>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</si>
  <si>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</si>
  <si>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</si>
  <si>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</si>
  <si>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</si>
  <si>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</si>
  <si>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</si>
  <si>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</si>
  <si>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</si>
  <si>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</si>
  <si>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</si>
  <si>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</si>
  <si>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</si>
  <si>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</si>
  <si>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</si>
  <si>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</si>
  <si>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</si>
  <si>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</si>
  <si>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</si>
  <si>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</si>
  <si>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</si>
  <si>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</si>
  <si>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</si>
  <si>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</si>
  <si>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</si>
  <si>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</si>
  <si>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</si>
  <si>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</si>
  <si>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</si>
  <si>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</si>
  <si>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</si>
  <si>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</si>
  <si>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</si>
  <si>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</si>
  <si>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</si>
  <si>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</si>
  <si>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</si>
  <si>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</si>
  <si>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</si>
  <si>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</si>
  <si>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</si>
  <si>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</si>
  <si>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</si>
  <si>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</si>
  <si>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</si>
  <si>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</si>
  <si>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</si>
  <si>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</si>
  <si>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</si>
  <si>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</si>
  <si>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</si>
  <si>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</si>
  <si>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</si>
  <si>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</si>
  <si>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</si>
  <si>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</si>
  <si>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</si>
  <si>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</si>
  <si>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</si>
  <si>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</si>
  <si>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</si>
  <si>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</si>
  <si>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</si>
  <si>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</si>
  <si>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</si>
  <si>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</si>
  <si>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</si>
  <si>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</si>
  <si>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</si>
  <si>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</si>
  <si>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</si>
  <si>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</si>
  <si>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</si>
  <si>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</si>
  <si>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</si>
  <si>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</si>
  <si>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</si>
  <si>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</si>
  <si>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</si>
  <si>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</si>
  <si>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</si>
  <si>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</si>
  <si>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</si>
  <si>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</si>
  <si>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</si>
  <si>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</si>
  <si>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</si>
  <si>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</si>
  <si>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</si>
  <si>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</si>
  <si>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</si>
  <si>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</si>
  <si>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</si>
  <si>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</si>
  <si>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</si>
  <si>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</si>
  <si>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</si>
  <si>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</si>
  <si>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</si>
  <si>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</si>
  <si>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</si>
  <si>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</si>
  <si>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</si>
  <si>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</si>
  <si>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</si>
  <si>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</si>
  <si>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</si>
  <si>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</si>
  <si>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</si>
  <si>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</si>
  <si>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</si>
  <si>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</si>
  <si>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</si>
  <si>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</si>
  <si>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</si>
  <si>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</si>
  <si>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</si>
  <si>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</si>
  <si>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</si>
  <si>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</si>
  <si>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</si>
  <si>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</si>
  <si>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</si>
  <si>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</si>
  <si>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</si>
  <si>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</si>
  <si>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</si>
  <si>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</si>
  <si>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</si>
  <si>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</si>
  <si>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</si>
  <si>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</si>
  <si>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</si>
  <si>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</si>
  <si>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</si>
  <si>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</si>
  <si>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</si>
  <si>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</si>
  <si>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</si>
  <si>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</si>
  <si>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</si>
  <si>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</si>
  <si>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</si>
  <si>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</si>
  <si>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</si>
  <si>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</si>
  <si>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</si>
  <si>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</si>
  <si>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</si>
  <si>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</si>
  <si>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</si>
  <si>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</si>
  <si>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</si>
  <si>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</si>
  <si>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</si>
  <si>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</si>
  <si>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</si>
  <si>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</si>
  <si>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</si>
  <si>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</si>
  <si>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</si>
  <si>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</si>
  <si>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</si>
  <si>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</si>
  <si>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</si>
  <si>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</si>
  <si>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</si>
  <si>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</si>
  <si>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</si>
  <si>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</si>
  <si>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</si>
  <si>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</si>
  <si>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</si>
  <si>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</si>
  <si>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</si>
  <si>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</si>
  <si>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</si>
  <si>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</si>
  <si>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</si>
  <si>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</si>
  <si>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</si>
  <si>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</si>
  <si>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</si>
  <si>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</si>
  <si>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</si>
  <si>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</si>
  <si>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</si>
  <si>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</si>
  <si>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</si>
  <si>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</si>
  <si>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</si>
  <si>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</si>
  <si>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</si>
  <si>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</si>
  <si>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</si>
  <si>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</si>
  <si>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</si>
  <si>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</si>
  <si>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</si>
  <si>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</si>
  <si>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</si>
  <si>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</si>
  <si>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</si>
  <si>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</si>
  <si>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</si>
  <si>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</si>
  <si>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</si>
  <si>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</si>
  <si>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</si>
  <si>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</si>
  <si>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</si>
  <si>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</si>
  <si>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</si>
  <si>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</si>
  <si>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</si>
  <si>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</si>
  <si>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</si>
  <si>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</si>
  <si>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</si>
  <si>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</si>
  <si>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</si>
  <si>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</si>
  <si>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</si>
  <si>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</si>
  <si>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</si>
  <si>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</si>
  <si>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</si>
  <si>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</si>
  <si>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</si>
  <si>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</si>
  <si>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</si>
  <si>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</si>
  <si>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</si>
  <si>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</si>
  <si>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</si>
  <si>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</si>
  <si>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</si>
  <si>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</si>
  <si>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</si>
  <si>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</si>
  <si>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</si>
  <si>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</si>
  <si>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</si>
  <si>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</si>
  <si>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</si>
  <si>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</si>
  <si>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</si>
  <si>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</si>
  <si>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</si>
  <si>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</si>
  <si>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</si>
  <si>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</si>
  <si>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</si>
  <si>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</si>
  <si>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</si>
  <si>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</si>
  <si>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</si>
  <si>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</si>
  <si>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</si>
  <si>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</si>
  <si>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</si>
  <si>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</si>
  <si>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</si>
  <si>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</si>
  <si>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</si>
  <si>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</si>
  <si>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</si>
  <si>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</si>
  <si>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</si>
  <si>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</si>
  <si>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</si>
  <si>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</si>
  <si>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</si>
  <si>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</si>
  <si>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</si>
  <si>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</si>
  <si>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</si>
  <si>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</si>
  <si>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</si>
  <si>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</si>
  <si>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</si>
  <si>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</si>
  <si>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</si>
  <si>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</si>
  <si>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</si>
  <si>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</si>
  <si>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</si>
  <si>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</si>
  <si>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</si>
  <si>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</si>
  <si>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</si>
  <si>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</si>
  <si>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</si>
  <si>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</si>
  <si>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</si>
  <si>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</si>
  <si>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</si>
  <si>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</si>
  <si>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</si>
  <si>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</si>
  <si>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</si>
  <si>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</si>
  <si>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</si>
  <si>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</si>
  <si>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</si>
  <si>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</si>
  <si>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</si>
  <si>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</si>
  <si>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</si>
  <si>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</si>
  <si>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</si>
  <si>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</si>
  <si>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</si>
  <si>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</si>
  <si>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</si>
  <si>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</si>
  <si>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</si>
  <si>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</si>
  <si>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</si>
  <si>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</si>
  <si>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</si>
  <si>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</si>
  <si>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</si>
  <si>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</si>
  <si>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</si>
  <si>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</si>
  <si>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</si>
  <si>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</si>
  <si>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</si>
  <si>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</si>
  <si>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</si>
  <si>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</si>
  <si>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</si>
  <si>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</si>
  <si>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</si>
  <si>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</si>
  <si>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</si>
  <si>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</si>
  <si>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</si>
  <si>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</si>
  <si>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</si>
  <si>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</si>
  <si>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</si>
  <si>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</si>
  <si>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</si>
  <si>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</si>
  <si>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</si>
  <si>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</si>
  <si>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</si>
  <si>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</si>
  <si>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</si>
  <si>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</si>
  <si>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</si>
  <si>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</si>
  <si>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</si>
  <si>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</si>
  <si>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</si>
  <si>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</si>
  <si>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</si>
  <si>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</si>
  <si>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</si>
  <si>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</si>
  <si>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</si>
  <si>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</si>
  <si>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</si>
  <si>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</si>
  <si>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</si>
  <si>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</si>
  <si>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</si>
  <si>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</si>
  <si>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</si>
  <si>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</si>
  <si>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</si>
  <si>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</si>
  <si>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</si>
  <si>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</si>
  <si>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</si>
  <si>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</si>
  <si>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</si>
  <si>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</si>
  <si>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</si>
  <si>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</si>
  <si>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</si>
  <si>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</si>
  <si>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</si>
  <si>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</si>
  <si>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</si>
  <si>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</si>
  <si>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</si>
  <si>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</si>
  <si>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</si>
  <si>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</si>
  <si>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</si>
  <si>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</si>
  <si>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</si>
  <si>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</si>
  <si>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</si>
  <si>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</si>
  <si>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</si>
  <si>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</si>
  <si>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</si>
  <si>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</si>
  <si>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</si>
  <si>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</si>
  <si>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</si>
  <si>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</si>
  <si>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</si>
  <si>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</si>
  <si>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</si>
  <si>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</si>
  <si>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</si>
  <si>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</si>
  <si>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</si>
  <si>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</si>
  <si>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</si>
  <si>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</si>
  <si>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</si>
  <si>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</si>
  <si>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</si>
  <si>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</si>
  <si>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</si>
  <si>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</si>
  <si>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</si>
  <si>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</si>
  <si>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</si>
  <si>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</si>
  <si>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</si>
  <si>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</si>
  <si>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</si>
  <si>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</si>
  <si>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</si>
  <si>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</si>
  <si>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</si>
  <si>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</si>
  <si>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</si>
  <si>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</si>
  <si>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</si>
  <si>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</si>
  <si>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</si>
  <si>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</si>
  <si>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</si>
  <si>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</si>
  <si>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</si>
  <si>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</si>
  <si>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</si>
  <si>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</si>
  <si>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</si>
  <si>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</si>
  <si>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</si>
  <si>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</si>
  <si>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</si>
  <si>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</si>
  <si>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</si>
  <si>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</si>
  <si>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</si>
  <si>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</si>
  <si>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</si>
  <si>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</si>
  <si>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</si>
  <si>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</si>
  <si>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</si>
  <si>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</si>
  <si>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</si>
  <si>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</si>
  <si>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</si>
  <si>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</si>
  <si>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</si>
  <si>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</si>
  <si>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</si>
  <si>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</si>
  <si>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</si>
  <si>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</si>
  <si>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</si>
  <si>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</si>
  <si>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</si>
  <si>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</si>
  <si>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</si>
  <si>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</si>
  <si>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</si>
  <si>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</si>
  <si>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</si>
  <si>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</si>
  <si>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</si>
  <si>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</si>
  <si>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</si>
  <si>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</si>
  <si>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</si>
  <si>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</si>
  <si>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</si>
  <si>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</si>
  <si>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</si>
  <si>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</si>
  <si>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</si>
  <si>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</si>
  <si>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</si>
  <si>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</si>
  <si>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</si>
  <si>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</si>
  <si>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</si>
  <si>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</si>
  <si>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</si>
  <si>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</si>
  <si>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</si>
  <si>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</si>
  <si>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</si>
  <si>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</si>
  <si>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</si>
  <si>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</si>
  <si>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</si>
  <si>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</si>
  <si>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</si>
  <si>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</si>
  <si>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</si>
  <si>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</si>
  <si>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</si>
  <si>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</si>
  <si>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</si>
  <si>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</si>
  <si>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</si>
  <si>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</si>
  <si>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</si>
  <si>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</si>
  <si>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</si>
  <si>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</si>
  <si>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</si>
  <si>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</si>
  <si>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</si>
  <si>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</si>
  <si>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</si>
  <si>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</si>
  <si>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</si>
  <si>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</si>
  <si>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</si>
  <si>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</si>
  <si>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</si>
  <si>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</si>
  <si>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</si>
  <si>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</si>
  <si>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</si>
  <si>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</si>
  <si>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</si>
  <si>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</si>
  <si>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</si>
  <si>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</si>
  <si>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</si>
  <si>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</si>
  <si>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</si>
  <si>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</si>
  <si>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</si>
  <si>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</si>
  <si>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</si>
  <si>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</si>
  <si>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</si>
  <si>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</si>
  <si>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</si>
  <si>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</si>
  <si>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</si>
  <si>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</si>
  <si>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</si>
  <si>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</si>
  <si>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</si>
  <si>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</si>
  <si>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</si>
  <si>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</si>
  <si>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</si>
  <si>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</si>
  <si>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</si>
  <si>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</si>
  <si>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</si>
  <si>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</si>
  <si>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</si>
  <si>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</si>
  <si>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</si>
  <si>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</si>
  <si>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</si>
  <si>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</si>
  <si>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</si>
  <si>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</si>
  <si>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</si>
  <si>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</si>
  <si>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</si>
  <si>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</si>
  <si>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</si>
  <si>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</si>
  <si>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</si>
  <si>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</si>
  <si>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</si>
  <si>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</si>
  <si>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</si>
  <si>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</si>
  <si>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</si>
  <si>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</si>
  <si>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</si>
  <si>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</si>
  <si>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</si>
  <si>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</si>
  <si>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</si>
  <si>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</si>
  <si>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</si>
  <si>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</si>
  <si>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</si>
  <si>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</si>
  <si>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</si>
  <si>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</si>
  <si>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</si>
  <si>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</si>
  <si>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</si>
  <si>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</si>
  <si>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</si>
  <si>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</si>
  <si>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</si>
  <si>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</si>
  <si>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</si>
  <si>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</si>
  <si>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</si>
  <si>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</si>
  <si>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</si>
  <si>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</si>
  <si>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</si>
  <si>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</si>
  <si>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</si>
  <si>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</si>
  <si>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</si>
  <si>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</si>
  <si>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</si>
  <si>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</si>
  <si>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</si>
  <si>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</si>
  <si>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</si>
  <si>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</si>
  <si>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</si>
  <si>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</si>
  <si>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</si>
  <si>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</si>
  <si>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</si>
  <si>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</si>
  <si>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</si>
  <si>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</si>
  <si>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</si>
  <si>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</si>
  <si>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</si>
  <si>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</si>
  <si>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</si>
  <si>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</si>
  <si>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</si>
  <si>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</si>
  <si>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</si>
  <si>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</si>
  <si>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</si>
  <si>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</si>
  <si>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</si>
  <si>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</si>
  <si>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</si>
  <si>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</si>
  <si>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</si>
  <si>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</si>
  <si>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</si>
  <si>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</si>
  <si>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</si>
  <si>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</si>
  <si>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</si>
  <si>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</si>
  <si>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</si>
  <si>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</si>
  <si>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</si>
  <si>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</si>
  <si>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</si>
  <si>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</si>
  <si>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</si>
  <si>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</si>
  <si>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</si>
  <si>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</si>
  <si>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</si>
  <si>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</si>
  <si>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</si>
  <si>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</si>
  <si>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</si>
  <si>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</si>
  <si>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</si>
  <si>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</si>
  <si>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</si>
  <si>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</si>
  <si>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</si>
  <si>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</si>
  <si>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</si>
  <si>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</si>
  <si>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</si>
  <si>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</si>
  <si>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</si>
  <si>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</si>
  <si>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</si>
  <si>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</si>
  <si>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</si>
  <si>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</si>
  <si>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</si>
  <si>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</si>
  <si>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</si>
  <si>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</si>
  <si>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</si>
  <si>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</si>
  <si>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</si>
  <si>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</si>
  <si>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</si>
  <si>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</si>
  <si>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</si>
  <si>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</si>
  <si>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</si>
  <si>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</si>
  <si>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</si>
  <si>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</si>
  <si>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</si>
  <si>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</si>
  <si>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</si>
  <si>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</si>
  <si>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</si>
  <si>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</si>
  <si>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</si>
  <si>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</si>
  <si>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</si>
  <si>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</si>
  <si>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</si>
  <si>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</si>
  <si>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</si>
  <si>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</si>
  <si>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</si>
  <si>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</si>
  <si>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</si>
  <si>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</si>
  <si>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</si>
  <si>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</si>
  <si>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</si>
  <si>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</si>
  <si>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</si>
  <si>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</si>
  <si>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</si>
  <si>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</si>
  <si>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</si>
  <si>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</si>
  <si>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</si>
  <si>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</si>
  <si>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</si>
  <si>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</si>
  <si>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</si>
  <si>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</si>
  <si>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</si>
  <si>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</si>
  <si>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</si>
  <si>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</si>
  <si>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</si>
  <si>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</si>
  <si>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</si>
  <si>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</si>
  <si>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</si>
  <si>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</si>
  <si>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</si>
  <si>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</si>
  <si>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</si>
  <si>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</si>
  <si>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</si>
  <si>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</si>
  <si>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</si>
  <si>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</si>
  <si>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</si>
  <si>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</si>
  <si>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</si>
  <si>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</si>
  <si>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</si>
  <si>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</si>
  <si>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</si>
  <si>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</si>
  <si>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</si>
  <si>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</si>
  <si>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</si>
  <si>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</si>
  <si>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</si>
  <si>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</si>
  <si>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</si>
  <si>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</si>
  <si>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</si>
  <si>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</si>
  <si>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</si>
  <si>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</si>
  <si>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</si>
  <si>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</si>
  <si>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</si>
  <si>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</si>
  <si>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</si>
  <si>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</si>
  <si>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</si>
  <si>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</si>
  <si>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</si>
  <si>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</si>
  <si>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</si>
  <si>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</si>
  <si>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</si>
  <si>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</si>
  <si>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</si>
  <si>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</si>
  <si>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</si>
  <si>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</si>
  <si>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</si>
  <si>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</si>
  <si>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</si>
  <si>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</si>
  <si>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</si>
  <si>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</si>
  <si>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</si>
  <si>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</si>
  <si>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</si>
  <si>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</si>
  <si>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</si>
  <si>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</si>
  <si>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</si>
  <si>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</si>
  <si>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</si>
  <si>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</si>
  <si>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</si>
  <si>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</si>
  <si>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</si>
  <si>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</si>
  <si>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</si>
  <si>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</si>
  <si>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</si>
  <si>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</si>
  <si>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</si>
  <si>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</si>
  <si>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</si>
  <si>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</si>
  <si>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</si>
  <si>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</si>
  <si>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</si>
  <si>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</si>
  <si>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</si>
  <si>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</si>
  <si>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</si>
  <si>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</si>
  <si>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</si>
  <si>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</si>
  <si>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</si>
  <si>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</si>
  <si>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</si>
  <si>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</si>
  <si>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</si>
  <si>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</si>
  <si>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</si>
  <si>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</si>
  <si>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</si>
  <si>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</si>
  <si>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</si>
  <si>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</si>
  <si>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</si>
  <si>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</si>
  <si>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</si>
  <si>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</si>
  <si>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</si>
  <si>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</si>
  <si>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</si>
  <si>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</si>
  <si>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</si>
  <si>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</si>
  <si>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</si>
  <si>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</si>
  <si>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</si>
  <si>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</si>
  <si>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</si>
  <si>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</si>
  <si>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</si>
  <si>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</si>
  <si>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</si>
  <si>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</si>
  <si>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</si>
  <si>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</si>
  <si>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</si>
  <si>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</si>
  <si>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</si>
  <si>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</si>
  <si>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</si>
  <si>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</si>
  <si>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</si>
  <si>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</si>
  <si>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</si>
  <si>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</si>
  <si>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</si>
  <si>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</si>
  <si>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</si>
  <si>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</si>
  <si>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</si>
  <si>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</si>
  <si>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</si>
  <si>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</si>
  <si>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</si>
  <si>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</si>
  <si>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</si>
  <si>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</si>
  <si>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</si>
  <si>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</si>
  <si>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</si>
  <si>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</si>
  <si>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</si>
  <si>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</si>
  <si>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</si>
  <si>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</si>
  <si>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</si>
  <si>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</si>
  <si>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</si>
  <si>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</si>
  <si>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</si>
  <si>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</si>
  <si>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</si>
  <si>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</si>
  <si>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</si>
  <si>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</si>
  <si>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</si>
  <si>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</si>
  <si>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</si>
  <si>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</si>
  <si>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</si>
  <si>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</si>
  <si>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</si>
  <si>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</si>
  <si>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</si>
  <si>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</si>
  <si>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</si>
  <si>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</si>
  <si>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</si>
  <si>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</si>
  <si>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</si>
  <si>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</si>
  <si>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</si>
  <si>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</si>
  <si>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</si>
  <si>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</si>
  <si>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</si>
  <si>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</si>
  <si>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</si>
  <si>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</si>
  <si>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</si>
  <si>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</si>
  <si>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</si>
  <si>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</si>
  <si>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</si>
  <si>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</si>
  <si>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</si>
  <si>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</si>
  <si>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</si>
  <si>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</si>
  <si>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</si>
  <si>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</si>
  <si>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</si>
  <si>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</si>
  <si>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</si>
  <si>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</si>
  <si>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</si>
  <si>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</si>
  <si>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</si>
  <si>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</si>
  <si>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</si>
  <si>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</si>
  <si>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</si>
  <si>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</si>
  <si>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</si>
  <si>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</si>
  <si>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</si>
  <si>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</si>
  <si>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</si>
  <si>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</si>
  <si>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</si>
  <si>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</si>
  <si>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</si>
  <si>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</si>
  <si>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</si>
  <si>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</si>
  <si>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</si>
  <si>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</si>
  <si>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</si>
  <si>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</si>
  <si>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</si>
  <si>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</si>
  <si>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</si>
  <si>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</si>
  <si>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</si>
  <si>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</si>
  <si>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</si>
  <si>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</si>
  <si>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</si>
  <si>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</si>
  <si>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</si>
  <si>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</si>
  <si>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</si>
  <si>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</si>
  <si>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</si>
  <si>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</si>
  <si>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</si>
  <si>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</si>
  <si>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</si>
  <si>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</si>
  <si>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</si>
  <si>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</si>
  <si>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</si>
  <si>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</si>
  <si>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</si>
  <si>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</si>
  <si>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</si>
  <si>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</si>
  <si>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</si>
  <si>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</si>
  <si>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</si>
  <si>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</si>
  <si>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</si>
  <si>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</si>
  <si>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</si>
  <si>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</si>
  <si>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</si>
  <si>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</si>
  <si>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</si>
  <si>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</si>
  <si>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</si>
  <si>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</si>
  <si>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</si>
  <si>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</si>
  <si>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</si>
  <si>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</si>
  <si>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</si>
  <si>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</si>
  <si>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</si>
  <si>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</si>
  <si>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</si>
  <si>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</si>
  <si>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</si>
  <si>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</si>
  <si>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</si>
  <si>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</si>
  <si>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</si>
  <si>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</si>
  <si>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</si>
  <si>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</si>
  <si>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</si>
  <si>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</si>
  <si>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</si>
  <si>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</si>
  <si>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</si>
  <si>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</si>
  <si>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</si>
  <si>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</si>
  <si>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</si>
  <si>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</si>
  <si>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</si>
  <si>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</si>
  <si>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</si>
  <si>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</si>
  <si>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</si>
  <si>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</si>
  <si>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</si>
  <si>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</si>
  <si>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</si>
  <si>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</si>
  <si>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</si>
  <si>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</si>
  <si>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</si>
  <si>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</si>
  <si>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</si>
  <si>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</si>
  <si>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</si>
  <si>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</si>
  <si>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</si>
  <si>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</si>
  <si>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</si>
  <si>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</si>
  <si>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</si>
  <si>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</si>
  <si>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</si>
  <si>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</si>
  <si>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</si>
  <si>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</si>
  <si>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</si>
  <si>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</si>
  <si>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</si>
  <si>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</si>
  <si>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</si>
  <si>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</si>
  <si>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</si>
  <si>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</si>
  <si>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</si>
  <si>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</si>
  <si>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</si>
  <si>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</si>
  <si>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</si>
  <si>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</si>
  <si>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</si>
  <si>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</si>
  <si>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</si>
  <si>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</si>
  <si>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</si>
  <si>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</si>
  <si>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</si>
  <si>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</si>
  <si>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</si>
  <si>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</si>
  <si>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</si>
  <si>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</si>
  <si>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</si>
  <si>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</si>
  <si>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</si>
  <si>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male</t>
  </si>
  <si>
    <t>female</t>
  </si>
  <si>
    <t>0-1 year</t>
  </si>
  <si>
    <t>1-2 years</t>
  </si>
  <si>
    <t>2-3 years</t>
  </si>
  <si>
    <t>3-4 years</t>
  </si>
  <si>
    <t>4-5 years</t>
  </si>
  <si>
    <t>&gt;5 years</t>
  </si>
  <si>
    <t>0-20$</t>
  </si>
  <si>
    <t>20-40$</t>
  </si>
  <si>
    <t>40-60$</t>
  </si>
  <si>
    <t>60-80$</t>
  </si>
  <si>
    <t>80-100$</t>
  </si>
  <si>
    <t>100-120$</t>
  </si>
  <si>
    <t>Features</t>
  </si>
  <si>
    <t>%</t>
  </si>
  <si>
    <t>Concerned features</t>
  </si>
  <si>
    <t>Not churn</t>
  </si>
  <si>
    <t>Internet Service</t>
  </si>
  <si>
    <t>Streaming TV</t>
  </si>
  <si>
    <t>Streaming Movies</t>
  </si>
  <si>
    <t>Paperless Billing</t>
  </si>
  <si>
    <t>Payment Method</t>
  </si>
  <si>
    <t>Monthly Charges</t>
  </si>
  <si>
    <t>Senior Citizen</t>
  </si>
  <si>
    <t>1 (Senior)</t>
  </si>
  <si>
    <t>0 (Non-senior)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</si>
</sst>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0" fontId="0" fillId="33" borderId="0" xfId="0" applyFill="1" applyAlignment="1">
      <alignment horizontal="center" vertical="center"/>
    </xf>
    <xf numFmtId="10" fontId="0" fillId="33" borderId="0" xfId="1" applyNumberFormat="1" applyFont="1" applyFill="1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Senior Citizen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Calculation!$G$4:$G$5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Calculation!$H$4:$H$5</c:f>
              <c:numCache>
                <c:formatCode>General</c:formatCode>
                <c:ptCount val="2"/>
                <c:pt idx="0">
                  <c:v>476</c:v>
                </c:pt>
                <c:pt idx="1">
                  <c:v>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C-0648-A4D5-26D31A2BAFD6}"/>
            </c:ext>
          </c:extLst>
        </c:ser>
        <c:ser>
          <c:idx val="2"/>
          <c:order val="1"/>
          <c:tx>
            <c:strRef>
              <c:f>Calculation!$I$3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Calculation!$G$4:$G$5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Calculation!$I$4:$I$5</c:f>
              <c:numCache>
                <c:formatCode>General</c:formatCode>
                <c:ptCount val="2"/>
                <c:pt idx="0">
                  <c:v>666</c:v>
                </c:pt>
                <c:pt idx="1">
                  <c:v>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C-0648-A4D5-26D31A2BA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Calculation!$G$8:$G$9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Calculation!$H$8:$H$9</c:f>
              <c:numCache>
                <c:formatCode>General</c:formatCode>
                <c:ptCount val="2"/>
                <c:pt idx="0">
                  <c:v>669</c:v>
                </c:pt>
                <c:pt idx="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5E4E-B759-EA7AA652D75C}"/>
            </c:ext>
          </c:extLst>
        </c:ser>
        <c:ser>
          <c:idx val="2"/>
          <c:order val="1"/>
          <c:tx>
            <c:strRef>
              <c:f>Calculation!$I$7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Calculation!$G$8:$G$9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Calculation!$I$8:$I$9</c:f>
              <c:numCache>
                <c:formatCode>General</c:formatCode>
                <c:ptCount val="2"/>
                <c:pt idx="0">
                  <c:v>2733</c:v>
                </c:pt>
                <c:pt idx="1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D-5E4E-B759-EA7AA652D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Calculation!$H$11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Calculation!$G$12:$G$17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Calculation!$H$12:$H$17</c:f>
              <c:numCache>
                <c:formatCode>General</c:formatCode>
                <c:ptCount val="6"/>
                <c:pt idx="0">
                  <c:v>1037</c:v>
                </c:pt>
                <c:pt idx="1">
                  <c:v>294</c:v>
                </c:pt>
                <c:pt idx="2">
                  <c:v>180</c:v>
                </c:pt>
                <c:pt idx="3">
                  <c:v>145</c:v>
                </c:pt>
                <c:pt idx="4">
                  <c:v>120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D-A444-BD0E-A3B11EEF5862}"/>
            </c:ext>
          </c:extLst>
        </c:ser>
        <c:ser>
          <c:idx val="2"/>
          <c:order val="1"/>
          <c:tx>
            <c:strRef>
              <c:f>Calculation!$I$11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Calculation!$G$12:$G$17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Calculation!$I$12:$I$17</c:f>
              <c:numCache>
                <c:formatCode>General</c:formatCode>
                <c:ptCount val="6"/>
                <c:pt idx="0">
                  <c:v>1149</c:v>
                </c:pt>
                <c:pt idx="1">
                  <c:v>730</c:v>
                </c:pt>
                <c:pt idx="2">
                  <c:v>652</c:v>
                </c:pt>
                <c:pt idx="3">
                  <c:v>617</c:v>
                </c:pt>
                <c:pt idx="4">
                  <c:v>712</c:v>
                </c:pt>
                <c:pt idx="5">
                  <c:v>1314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D-A444-BD0E-A3B11EEF5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Service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Calculation!$G$20:$G$22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Calculation!$H$20:$H$22</c:f>
              <c:numCache>
                <c:formatCode>General</c:formatCode>
                <c:ptCount val="3"/>
                <c:pt idx="0">
                  <c:v>459</c:v>
                </c:pt>
                <c:pt idx="1">
                  <c:v>1297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6-2043-9EC4-D8519BB960AA}"/>
            </c:ext>
          </c:extLst>
        </c:ser>
        <c:ser>
          <c:idx val="2"/>
          <c:order val="1"/>
          <c:tx>
            <c:strRef>
              <c:f>Calculation!$I$19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Calculation!$G$20:$G$22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Calculation!$I$20:$I$22</c:f>
              <c:numCache>
                <c:formatCode>General</c:formatCode>
                <c:ptCount val="3"/>
                <c:pt idx="0">
                  <c:v>1962</c:v>
                </c:pt>
                <c:pt idx="1">
                  <c:v>1799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6-2043-9EC4-D8519BB9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TV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Calculation!$H$24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Calculation!$G$25:$G$27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Calculation!$H$25:$H$27</c:f>
              <c:numCache>
                <c:formatCode>General</c:formatCode>
                <c:ptCount val="3"/>
                <c:pt idx="0">
                  <c:v>814</c:v>
                </c:pt>
                <c:pt idx="1">
                  <c:v>942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E-1D40-BD2A-F236805BA6C8}"/>
            </c:ext>
          </c:extLst>
        </c:ser>
        <c:ser>
          <c:idx val="2"/>
          <c:order val="1"/>
          <c:tx>
            <c:strRef>
              <c:f>Calculation!$I$24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Calculation!$G$25:$G$27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Calculation!$I$25:$I$27</c:f>
              <c:numCache>
                <c:formatCode>General</c:formatCode>
                <c:ptCount val="3"/>
                <c:pt idx="0">
                  <c:v>1893</c:v>
                </c:pt>
                <c:pt idx="1">
                  <c:v>1868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E-1D40-BD2A-F236805B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Calculation!$H$29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Calculation!$G$30:$G$32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Calculation!$H$30:$H$32</c:f>
              <c:numCache>
                <c:formatCode>General</c:formatCode>
                <c:ptCount val="3"/>
                <c:pt idx="0">
                  <c:v>818</c:v>
                </c:pt>
                <c:pt idx="1">
                  <c:v>938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8-8240-A085-1A10A3970713}"/>
            </c:ext>
          </c:extLst>
        </c:ser>
        <c:ser>
          <c:idx val="2"/>
          <c:order val="1"/>
          <c:tx>
            <c:strRef>
              <c:f>Calculation!$I$29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Calculation!$G$30:$G$32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Calculation!$I$30:$I$32</c:f>
              <c:numCache>
                <c:formatCode>General</c:formatCode>
                <c:ptCount val="3"/>
                <c:pt idx="0">
                  <c:v>1914</c:v>
                </c:pt>
                <c:pt idx="1">
                  <c:v>1847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8-8240-A085-1A10A3970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Paperless Billing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Calculation!$G$40:$G$41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Calculation!$H$40:$H$41</c:f>
              <c:numCache>
                <c:formatCode>General</c:formatCode>
                <c:ptCount val="2"/>
                <c:pt idx="0">
                  <c:v>1400</c:v>
                </c:pt>
                <c:pt idx="1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9-E14E-8783-533A33F2C37A}"/>
            </c:ext>
          </c:extLst>
        </c:ser>
        <c:ser>
          <c:idx val="2"/>
          <c:order val="1"/>
          <c:tx>
            <c:strRef>
              <c:f>Calculation!$I$39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Calculation!$G$40:$G$41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Calculation!$I$40:$I$41</c:f>
              <c:numCache>
                <c:formatCode>General</c:formatCode>
                <c:ptCount val="2"/>
                <c:pt idx="0">
                  <c:v>2771</c:v>
                </c:pt>
                <c:pt idx="1">
                  <c:v>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9-E14E-8783-533A33F2C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Calculation!$H$43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Calculation!$G$44:$G$47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Calculation!$H$44:$H$47</c:f>
              <c:numCache>
                <c:formatCode>General</c:formatCode>
                <c:ptCount val="4"/>
                <c:pt idx="0">
                  <c:v>1071</c:v>
                </c:pt>
                <c:pt idx="1">
                  <c:v>308</c:v>
                </c:pt>
                <c:pt idx="2">
                  <c:v>258</c:v>
                </c:pt>
                <c:pt idx="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E-EE46-A25C-8D079867841A}"/>
            </c:ext>
          </c:extLst>
        </c:ser>
        <c:ser>
          <c:idx val="2"/>
          <c:order val="1"/>
          <c:tx>
            <c:strRef>
              <c:f>Calculation!$I$43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Calculation!$G$44:$G$47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Calculation!$I$44:$I$47</c:f>
              <c:numCache>
                <c:formatCode>General</c:formatCode>
                <c:ptCount val="4"/>
                <c:pt idx="0">
                  <c:v>1294</c:v>
                </c:pt>
                <c:pt idx="1">
                  <c:v>1304</c:v>
                </c:pt>
                <c:pt idx="2">
                  <c:v>1286</c:v>
                </c:pt>
                <c:pt idx="3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E-EE46-A25C-8D0798678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Calculation!$H$49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Calculation!$G$50:$G$55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Calculation!$H$50:$H$55</c:f>
              <c:numCache>
                <c:formatCode>General</c:formatCode>
                <c:ptCount val="6"/>
                <c:pt idx="0">
                  <c:v>58</c:v>
                </c:pt>
                <c:pt idx="1">
                  <c:v>156</c:v>
                </c:pt>
                <c:pt idx="2">
                  <c:v>276</c:v>
                </c:pt>
                <c:pt idx="3">
                  <c:v>473</c:v>
                </c:pt>
                <c:pt idx="4">
                  <c:v>653</c:v>
                </c:pt>
                <c:pt idx="5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F-944F-8C28-7EF5A141885B}"/>
            </c:ext>
          </c:extLst>
        </c:ser>
        <c:ser>
          <c:idx val="2"/>
          <c:order val="1"/>
          <c:tx>
            <c:strRef>
              <c:f>Calculation!$I$49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Calculation!$G$50:$G$55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Calculation!$I$50:$I$55</c:f>
              <c:numCache>
                <c:formatCode>General</c:formatCode>
                <c:ptCount val="6"/>
                <c:pt idx="0">
                  <c:v>598</c:v>
                </c:pt>
                <c:pt idx="1">
                  <c:v>1026</c:v>
                </c:pt>
                <c:pt idx="2">
                  <c:v>804</c:v>
                </c:pt>
                <c:pt idx="3">
                  <c:v>986</c:v>
                </c:pt>
                <c:pt idx="4">
                  <c:v>1111</c:v>
                </c:pt>
                <c:pt idx="5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F-944F-8C28-7EF5A1418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177800</xdr:colOff>
      <xdr:row>1</xdr:row>
      <xdr:rowOff>57150</xdr:rowOff>
    </xdr:from>
    <xdr:to>
      <xdr:col>14</xdr:col>
      <xdr:colOff>660400</xdr:colOff>
      <xdr:row>12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AFA65C7-6D11-F616-8EA2-EAC8C9857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25400</xdr:colOff>
      <xdr:row>1</xdr:row>
      <xdr:rowOff>76200</xdr:rowOff>
    </xdr:from>
    <xdr:to>
      <xdr:col>20</xdr:col>
      <xdr:colOff>88900</xdr:colOff>
      <xdr:row>12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B54B7A-B165-9D4A-995A-93438753F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177800</xdr:colOff>
      <xdr:row>13</xdr:row>
      <xdr:rowOff>127000</xdr:rowOff>
    </xdr:from>
    <xdr:to>
      <xdr:col>14</xdr:col>
      <xdr:colOff>660400</xdr:colOff>
      <xdr:row>25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BA92331-4AE9-784F-AF2B-B248F81C4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50800</xdr:colOff>
      <xdr:row>13</xdr:row>
      <xdr:rowOff>165100</xdr:rowOff>
    </xdr:from>
    <xdr:to>
      <xdr:col>20</xdr:col>
      <xdr:colOff>114300</xdr:colOff>
      <xdr:row>25</xdr:row>
      <xdr:rowOff>57150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9F9C06D-D218-5A41-A6D9-816D2F57C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10</xdr:col>
      <xdr:colOff>177800</xdr:colOff>
      <xdr:row>26</xdr:row>
      <xdr:rowOff>50800</xdr:rowOff>
    </xdr:from>
    <xdr:to>
      <xdr:col>14</xdr:col>
      <xdr:colOff>660400</xdr:colOff>
      <xdr:row>37</xdr:row>
      <xdr:rowOff>146050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7C5935-B7FE-DF41-B6BD-91BE4B551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50800</xdr:colOff>
      <xdr:row>26</xdr:row>
      <xdr:rowOff>63500</xdr:rowOff>
    </xdr:from>
    <xdr:to>
      <xdr:col>20</xdr:col>
      <xdr:colOff>114300</xdr:colOff>
      <xdr:row>37</xdr:row>
      <xdr:rowOff>158750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6216F2D-E980-A74B-87F1-DB244E936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10</xdr:col>
      <xdr:colOff>177800</xdr:colOff>
      <xdr:row>38</xdr:row>
      <xdr:rowOff>152400</xdr:rowOff>
    </xdr:from>
    <xdr:to>
      <xdr:col>14</xdr:col>
      <xdr:colOff>660400</xdr:colOff>
      <xdr:row>50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DC1AF97-F229-534E-ACB0-EE9530BE3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15</xdr:col>
      <xdr:colOff>50800</xdr:colOff>
      <xdr:row>38</xdr:row>
      <xdr:rowOff>165100</xdr:rowOff>
    </xdr:from>
    <xdr:to>
      <xdr:col>20</xdr:col>
      <xdr:colOff>114300</xdr:colOff>
      <xdr:row>50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7BD7599-7E24-2642-A65C-C5566340A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10</xdr:col>
      <xdr:colOff>165100</xdr:colOff>
      <xdr:row>51</xdr:row>
      <xdr:rowOff>25400</xdr:rowOff>
    </xdr:from>
    <xdr:to>
      <xdr:col>14</xdr:col>
      <xdr:colOff>647700</xdr:colOff>
      <xdr:row>62</xdr:row>
      <xdr:rowOff>120650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608247D-7215-BC41-8D56-32F3F18EF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>
      <selection activeCell="N14" sqref="N14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tabSelected="1" topLeftCell="A10" workbookViewId="0">
      <selection activeCell="I26" sqref="I26"/>
    </sheetView>
  </sheetViews>
  <sheetFormatPr baseColWidth="10" defaultRowHeight="16" x14ac:dyDescent="0.2"/>
  <cols>
    <col min="1" max="1" width="15.5" style="2" bestFit="1" customWidth="1"/>
    <col min="2" max="2" width="22.6640625" style="2" bestFit="1" customWidth="1"/>
    <col min="3" max="4" width="5.1640625" style="2" bestFit="1" customWidth="1"/>
    <col min="7" max="7" width="22.6640625" style="2" bestFit="1" customWidth="1"/>
    <col min="8" max="8" width="10.5" style="2" customWidth="1"/>
    <col min="9" max="9" width="14" style="2" customWidth="1"/>
    <col min="10" max="10" width="5.1640625" style="2" bestFit="1" customWidth="1"/>
    <col min="13" max="13" width="16.1640625" customWidth="1"/>
  </cols>
  <sheetData>
    <row r="1" spans="1:13" x14ac:dyDescent="0.2">
      <c r="A1" s="9" t="s">
        <v>7094</v>
      </c>
      <c r="B1" s="9"/>
      <c r="C1" s="9" t="s">
        <v>20</v>
      </c>
      <c r="D1" s="9"/>
      <c r="E1" s="9" t="s">
        <v>7095</v>
      </c>
      <c r="I1" s="9"/>
      <c r="J1" s="9"/>
    </row>
    <row r="2" spans="1:13" x14ac:dyDescent="0.2">
      <c r="A2" s="9"/>
      <c r="B2" s="9"/>
      <c r="C2" s="2" t="s">
        <v>23</v>
      </c>
      <c r="D2" s="2" t="s">
        <v>24</v>
      </c>
      <c r="E2" s="9"/>
      <c r="G2" s="6" t="s">
        <v>7096</v>
      </c>
    </row>
    <row r="3" spans="1:13" x14ac:dyDescent="0.2">
      <c r="A3" s="9" t="s">
        <v>1</v>
      </c>
      <c r="B3" s="2" t="s">
        <v>7080</v>
      </c>
      <c r="C3" s="2">
        <f>COUNTIFS(Telco_Customer_Churn_Dataset!$U:$U,Calculation!C$2,Telco_Customer_Churn_Dataset!$B:$B,Calculation!$B3)</f>
        <v>930</v>
      </c>
      <c r="D3" s="2">
        <f>COUNTIFS(Telco_Customer_Churn_Dataset!$U:$U,Calculation!D$2,Telco_Customer_Churn_Dataset!$B:$B,Calculation!$B3)</f>
        <v>2625</v>
      </c>
      <c r="E3" s="3">
        <f>C3/(C3+D3)</f>
        <v>0.26160337552742619</v>
      </c>
      <c r="G3" s="7" t="s">
        <v>7104</v>
      </c>
      <c r="H3" s="7" t="s">
        <v>20</v>
      </c>
      <c r="I3" s="7" t="s">
        <v>7097</v>
      </c>
    </row>
    <row r="4" spans="1:13" x14ac:dyDescent="0.2">
      <c r="A4" s="9"/>
      <c r="B4" s="2" t="s">
        <v>7081</v>
      </c>
      <c r="C4" s="2">
        <f>COUNTIFS(Telco_Customer_Churn_Dataset!$U:$U,Calculation!C$2,Telco_Customer_Churn_Dataset!$B:$B,Calculation!$B4)</f>
        <v>939</v>
      </c>
      <c r="D4" s="2">
        <f>COUNTIFS(Telco_Customer_Churn_Dataset!$U:$U,Calculation!D$2,Telco_Customer_Churn_Dataset!$B:$B,Calculation!$B4)</f>
        <v>2549</v>
      </c>
      <c r="E4" s="3">
        <f t="shared" ref="E4:E57" si="0">C4/(C4+D4)</f>
        <v>0.26920871559633025</v>
      </c>
      <c r="G4" s="8" t="s">
        <v>7105</v>
      </c>
      <c r="H4" s="8">
        <v>476</v>
      </c>
      <c r="I4" s="8">
        <v>666</v>
      </c>
    </row>
    <row r="5" spans="1:13" x14ac:dyDescent="0.2">
      <c r="A5" s="9" t="s">
        <v>2</v>
      </c>
      <c r="B5" s="4">
        <v>1</v>
      </c>
      <c r="C5" s="4">
        <f>COUNTIFS(Telco_Customer_Churn_Dataset!$U:$U,Calculation!C$2,Telco_Customer_Churn_Dataset!$C:$C,Calculation!$B5)</f>
        <v>476</v>
      </c>
      <c r="D5" s="4">
        <f>COUNTIFS(Telco_Customer_Churn_Dataset!$U:$U,Calculation!D$2,Telco_Customer_Churn_Dataset!$C:$C,Calculation!$B5)</f>
        <v>666</v>
      </c>
      <c r="E5" s="5">
        <f t="shared" si="0"/>
        <v>0.41681260945709281</v>
      </c>
      <c r="G5" s="8" t="s">
        <v>7106</v>
      </c>
      <c r="H5" s="8">
        <v>1393</v>
      </c>
      <c r="I5" s="8">
        <v>4508</v>
      </c>
      <c r="M5" s="1"/>
    </row>
    <row r="6" spans="1:13" x14ac:dyDescent="0.2">
      <c r="A6" s="9"/>
      <c r="B6" s="2">
        <v>0</v>
      </c>
      <c r="C6" s="2">
        <f>COUNTIFS(Telco_Customer_Churn_Dataset!$U:$U,Calculation!C$2,Telco_Customer_Churn_Dataset!$C:$C,Calculation!$B6)</f>
        <v>1393</v>
      </c>
      <c r="D6" s="2">
        <f>COUNTIFS(Telco_Customer_Churn_Dataset!$U:$U,Calculation!D$2,Telco_Customer_Churn_Dataset!$C:$C,Calculation!$B6)</f>
        <v>4508</v>
      </c>
      <c r="E6" s="3">
        <f t="shared" si="0"/>
        <v>0.23606168446026096</v>
      </c>
      <c r="M6" s="1"/>
    </row>
    <row r="7" spans="1:13" x14ac:dyDescent="0.2">
      <c r="A7" s="9" t="s">
        <v>3</v>
      </c>
      <c r="B7" s="2" t="s">
        <v>23</v>
      </c>
      <c r="C7" s="2">
        <f>COUNTIFS(Telco_Customer_Churn_Dataset!$U:$U,Calculation!C$2,Telco_Customer_Churn_Dataset!$D:$D,Calculation!$B7)</f>
        <v>669</v>
      </c>
      <c r="D7" s="2">
        <f>COUNTIFS(Telco_Customer_Churn_Dataset!$U:$U,Calculation!D$2,Telco_Customer_Churn_Dataset!$D:$D,Calculation!$B7)</f>
        <v>2733</v>
      </c>
      <c r="E7" s="3">
        <f t="shared" si="0"/>
        <v>0.1966490299823633</v>
      </c>
      <c r="G7" s="7" t="s">
        <v>3</v>
      </c>
      <c r="H7" s="7" t="s">
        <v>20</v>
      </c>
      <c r="I7" s="7" t="s">
        <v>7097</v>
      </c>
      <c r="M7" s="1"/>
    </row>
    <row r="8" spans="1:13" x14ac:dyDescent="0.2">
      <c r="A8" s="9"/>
      <c r="B8" s="4" t="s">
        <v>24</v>
      </c>
      <c r="C8" s="4">
        <f>COUNTIFS(Telco_Customer_Churn_Dataset!$U:$U,Calculation!C$2,Telco_Customer_Churn_Dataset!$D:$D,Calculation!$B8)</f>
        <v>1200</v>
      </c>
      <c r="D8" s="4">
        <f>COUNTIFS(Telco_Customer_Churn_Dataset!$U:$U,Calculation!D$2,Telco_Customer_Churn_Dataset!$D:$D,Calculation!$B8)</f>
        <v>2441</v>
      </c>
      <c r="E8" s="5">
        <f t="shared" si="0"/>
        <v>0.32957978577313923</v>
      </c>
      <c r="G8" s="8" t="s">
        <v>23</v>
      </c>
      <c r="H8" s="8">
        <v>669</v>
      </c>
      <c r="I8" s="8">
        <v>2733</v>
      </c>
      <c r="M8" s="1"/>
    </row>
    <row r="9" spans="1:13" x14ac:dyDescent="0.2">
      <c r="A9" s="9" t="s">
        <v>4</v>
      </c>
      <c r="B9" s="2" t="s">
        <v>23</v>
      </c>
      <c r="C9" s="2">
        <f>COUNTIFS(Telco_Customer_Churn_Dataset!$U:$U,Calculation!C$2,Telco_Customer_Churn_Dataset!$E:$E,Calculation!$B9)</f>
        <v>326</v>
      </c>
      <c r="D9" s="2">
        <f>COUNTIFS(Telco_Customer_Churn_Dataset!$U:$U,Calculation!D$2,Telco_Customer_Churn_Dataset!$E:$E,Calculation!$B9)</f>
        <v>1784</v>
      </c>
      <c r="E9" s="3">
        <f t="shared" si="0"/>
        <v>0.15450236966824646</v>
      </c>
      <c r="G9" s="8" t="s">
        <v>24</v>
      </c>
      <c r="H9" s="8">
        <v>1200</v>
      </c>
      <c r="I9" s="8">
        <v>2441</v>
      </c>
      <c r="M9" s="1"/>
    </row>
    <row r="10" spans="1:13" x14ac:dyDescent="0.2">
      <c r="A10" s="9"/>
      <c r="B10" s="2" t="s">
        <v>24</v>
      </c>
      <c r="C10" s="2">
        <f>COUNTIFS(Telco_Customer_Churn_Dataset!$U:$U,Calculation!C$2,Telco_Customer_Churn_Dataset!$E:$E,Calculation!$B10)</f>
        <v>1543</v>
      </c>
      <c r="D10" s="2">
        <f>COUNTIFS(Telco_Customer_Churn_Dataset!$U:$U,Calculation!D$2,Telco_Customer_Churn_Dataset!$E:$E,Calculation!$B10)</f>
        <v>3390</v>
      </c>
      <c r="E10" s="3">
        <f t="shared" si="0"/>
        <v>0.31279140482465029</v>
      </c>
      <c r="M10" s="1"/>
    </row>
    <row r="11" spans="1:13" x14ac:dyDescent="0.2">
      <c r="A11" s="9" t="s">
        <v>5</v>
      </c>
      <c r="B11" s="4" t="s">
        <v>7082</v>
      </c>
      <c r="C11" s="4">
        <f>COUNTIFS(Telco_Customer_Churn_Dataset!$U:$U,Calculation!C$2,Telco_Customer_Churn_Dataset!$F:$F,"&lt;=12")</f>
        <v>1037</v>
      </c>
      <c r="D11" s="4">
        <f>COUNTIFS(Telco_Customer_Churn_Dataset!$U:$U,Calculation!D$2,Telco_Customer_Churn_Dataset!$F:$F,"&lt;=12")</f>
        <v>1149</v>
      </c>
      <c r="E11" s="5">
        <f t="shared" si="0"/>
        <v>0.47438243366880145</v>
      </c>
      <c r="G11" s="7" t="s">
        <v>5</v>
      </c>
      <c r="H11" s="7" t="s">
        <v>20</v>
      </c>
      <c r="I11" s="7" t="s">
        <v>7097</v>
      </c>
      <c r="M11" s="1"/>
    </row>
    <row r="12" spans="1:13" x14ac:dyDescent="0.2">
      <c r="A12" s="9"/>
      <c r="B12" s="2" t="s">
        <v>7083</v>
      </c>
      <c r="C12" s="2">
        <f>COUNTIFS(Telco_Customer_Churn_Dataset!$U:$U,Calculation!C$2,Telco_Customer_Churn_Dataset!$F:$F,"&lt;=24")-C11</f>
        <v>294</v>
      </c>
      <c r="D12" s="2">
        <f>COUNTIFS(Telco_Customer_Churn_Dataset!$U:$U,Calculation!D$2,Telco_Customer_Churn_Dataset!$F:$F,"&lt;=24")-D11</f>
        <v>730</v>
      </c>
      <c r="E12" s="3">
        <f t="shared" si="0"/>
        <v>0.287109375</v>
      </c>
      <c r="G12" s="8" t="s">
        <v>7082</v>
      </c>
      <c r="H12" s="8">
        <v>1037</v>
      </c>
      <c r="I12" s="8">
        <v>1149</v>
      </c>
      <c r="M12" s="1"/>
    </row>
    <row r="13" spans="1:13" x14ac:dyDescent="0.2">
      <c r="A13" s="9"/>
      <c r="B13" s="2" t="s">
        <v>7084</v>
      </c>
      <c r="C13" s="2">
        <f>COUNTIFS(Telco_Customer_Churn_Dataset!$U:$U,Calculation!C$2,Telco_Customer_Churn_Dataset!$F:$F,"&lt;=36")-C12-C11</f>
        <v>180</v>
      </c>
      <c r="D13" s="2">
        <f>COUNTIFS(Telco_Customer_Churn_Dataset!$U:$U,Calculation!D$2,Telco_Customer_Churn_Dataset!$F:$F,"&lt;=36")-D12-D11</f>
        <v>652</v>
      </c>
      <c r="E13" s="3">
        <f t="shared" si="0"/>
        <v>0.21634615384615385</v>
      </c>
      <c r="G13" s="8" t="s">
        <v>7083</v>
      </c>
      <c r="H13" s="8">
        <v>294</v>
      </c>
      <c r="I13" s="8">
        <v>730</v>
      </c>
      <c r="M13" s="1"/>
    </row>
    <row r="14" spans="1:13" x14ac:dyDescent="0.2">
      <c r="A14" s="9"/>
      <c r="B14" s="2" t="s">
        <v>7085</v>
      </c>
      <c r="C14" s="2">
        <f>COUNTIFS(Telco_Customer_Churn_Dataset!$U:$U,Calculation!C$2,Telco_Customer_Churn_Dataset!$F:$F,"&lt;=48")-C13-C12-C11</f>
        <v>145</v>
      </c>
      <c r="D14" s="2">
        <f>COUNTIFS(Telco_Customer_Churn_Dataset!$U:$U,Calculation!D$2,Telco_Customer_Churn_Dataset!$F:$F,"&lt;=48")-D13-D12-D11</f>
        <v>617</v>
      </c>
      <c r="E14" s="3">
        <f t="shared" si="0"/>
        <v>0.19028871391076116</v>
      </c>
      <c r="G14" s="8" t="s">
        <v>7084</v>
      </c>
      <c r="H14" s="8">
        <v>180</v>
      </c>
      <c r="I14" s="8">
        <v>652</v>
      </c>
      <c r="M14" s="1"/>
    </row>
    <row r="15" spans="1:13" x14ac:dyDescent="0.2">
      <c r="A15" s="9"/>
      <c r="B15" s="2" t="s">
        <v>7086</v>
      </c>
      <c r="C15" s="2">
        <f>COUNTIFS(Telco_Customer_Churn_Dataset!$U:$U,Calculation!C$2,Telco_Customer_Churn_Dataset!$F:$F,"&lt;=60")-C14-C13-C12-C11</f>
        <v>120</v>
      </c>
      <c r="D15" s="2">
        <f>COUNTIFS(Telco_Customer_Churn_Dataset!$U:$U,Calculation!D$2,Telco_Customer_Churn_Dataset!$F:$F,"&lt;=60")-D14-D13-D12-D11</f>
        <v>712</v>
      </c>
      <c r="E15" s="3">
        <f t="shared" si="0"/>
        <v>0.14423076923076922</v>
      </c>
      <c r="G15" s="8" t="s">
        <v>7085</v>
      </c>
      <c r="H15" s="8">
        <v>145</v>
      </c>
      <c r="I15" s="8">
        <v>617</v>
      </c>
      <c r="M15" s="1"/>
    </row>
    <row r="16" spans="1:13" x14ac:dyDescent="0.2">
      <c r="A16" s="9"/>
      <c r="B16" s="2" t="s">
        <v>7087</v>
      </c>
      <c r="C16" s="2">
        <f>COUNTIFS(Telco_Customer_Churn_Dataset!$U:$U,Calculation!C$2,Telco_Customer_Churn_Dataset!$F:$F,"&gt;60")</f>
        <v>93</v>
      </c>
      <c r="D16" s="2">
        <f>COUNTIFS(Telco_Customer_Churn_Dataset!$U:$U,Calculation!D$2,Telco_Customer_Churn_Dataset!$F:$F,"&gt;60")</f>
        <v>1314</v>
      </c>
      <c r="E16" s="3">
        <f t="shared" si="0"/>
        <v>6.6098081023454158E-2</v>
      </c>
      <c r="G16" s="8" t="s">
        <v>7086</v>
      </c>
      <c r="H16" s="8">
        <v>120</v>
      </c>
      <c r="I16" s="8">
        <v>712</v>
      </c>
      <c r="M16" s="1"/>
    </row>
    <row r="17" spans="1:13" x14ac:dyDescent="0.2">
      <c r="A17" s="9" t="s">
        <v>6</v>
      </c>
      <c r="B17" s="2" t="s">
        <v>23</v>
      </c>
      <c r="C17" s="2">
        <f>COUNTIFS(Telco_Customer_Churn_Dataset!$U:$U,Calculation!C$2,Telco_Customer_Churn_Dataset!$G:$G,Calculation!$B17)</f>
        <v>1699</v>
      </c>
      <c r="D17" s="2">
        <f>COUNTIFS(Telco_Customer_Churn_Dataset!$U:$U,Calculation!D$2,Telco_Customer_Churn_Dataset!$G:$G,Calculation!$B17)</f>
        <v>4662</v>
      </c>
      <c r="E17" s="3">
        <f t="shared" si="0"/>
        <v>0.2670963684955196</v>
      </c>
      <c r="G17" s="8" t="s">
        <v>7087</v>
      </c>
      <c r="H17" s="8">
        <v>93</v>
      </c>
      <c r="I17" s="8">
        <v>1314</v>
      </c>
      <c r="M17" s="1"/>
    </row>
    <row r="18" spans="1:13" x14ac:dyDescent="0.2">
      <c r="A18" s="9"/>
      <c r="B18" s="2" t="s">
        <v>24</v>
      </c>
      <c r="C18" s="2">
        <f>COUNTIFS(Telco_Customer_Churn_Dataset!$U:$U,Calculation!C$2,Telco_Customer_Churn_Dataset!$G:$G,Calculation!$B18)</f>
        <v>170</v>
      </c>
      <c r="D18" s="2">
        <f>COUNTIFS(Telco_Customer_Churn_Dataset!$U:$U,Calculation!D$2,Telco_Customer_Churn_Dataset!$G:$G,Calculation!$B18)</f>
        <v>512</v>
      </c>
      <c r="E18" s="3">
        <f t="shared" si="0"/>
        <v>0.24926686217008798</v>
      </c>
      <c r="M18" s="1"/>
    </row>
    <row r="19" spans="1:13" x14ac:dyDescent="0.2">
      <c r="A19" s="9" t="s">
        <v>7</v>
      </c>
      <c r="B19" s="2" t="s">
        <v>23</v>
      </c>
      <c r="C19" s="2">
        <f>COUNTIFS(Telco_Customer_Churn_Dataset!$U:$U,Calculation!C$2,Telco_Customer_Churn_Dataset!$H:$H,Calculation!$B19)</f>
        <v>850</v>
      </c>
      <c r="D19" s="2">
        <f>COUNTIFS(Telco_Customer_Churn_Dataset!$U:$U,Calculation!D$2,Telco_Customer_Churn_Dataset!$H:$H,Calculation!$B19)</f>
        <v>2121</v>
      </c>
      <c r="E19" s="3">
        <f t="shared" si="0"/>
        <v>0.28609895658027601</v>
      </c>
      <c r="G19" s="7" t="s">
        <v>7098</v>
      </c>
      <c r="H19" s="7" t="s">
        <v>20</v>
      </c>
      <c r="I19" s="7" t="s">
        <v>7097</v>
      </c>
      <c r="M19" s="1"/>
    </row>
    <row r="20" spans="1:13" x14ac:dyDescent="0.2">
      <c r="A20" s="9"/>
      <c r="B20" s="2" t="s">
        <v>24</v>
      </c>
      <c r="C20" s="2">
        <f>COUNTIFS(Telco_Customer_Churn_Dataset!$U:$U,Calculation!C$2,Telco_Customer_Churn_Dataset!$H:$H,Calculation!$B20)</f>
        <v>849</v>
      </c>
      <c r="D20" s="2">
        <f>COUNTIFS(Telco_Customer_Churn_Dataset!$U:$U,Calculation!D$2,Telco_Customer_Churn_Dataset!$H:$H,Calculation!$B20)</f>
        <v>2541</v>
      </c>
      <c r="E20" s="3">
        <f t="shared" si="0"/>
        <v>0.25044247787610618</v>
      </c>
      <c r="G20" s="8" t="s">
        <v>26</v>
      </c>
      <c r="H20" s="8">
        <v>459</v>
      </c>
      <c r="I20" s="8">
        <v>1962</v>
      </c>
      <c r="M20" s="1"/>
    </row>
    <row r="21" spans="1:13" x14ac:dyDescent="0.2">
      <c r="A21" s="9"/>
      <c r="B21" s="2" t="s">
        <v>25</v>
      </c>
      <c r="C21" s="2">
        <f>COUNTIFS(Telco_Customer_Churn_Dataset!$U:$U,Calculation!C$2,Telco_Customer_Churn_Dataset!$H:$H,Calculation!$B21)</f>
        <v>170</v>
      </c>
      <c r="D21" s="2">
        <f>COUNTIFS(Telco_Customer_Churn_Dataset!$U:$U,Calculation!D$2,Telco_Customer_Churn_Dataset!$H:$H,Calculation!$B21)</f>
        <v>512</v>
      </c>
      <c r="E21" s="3">
        <f t="shared" si="0"/>
        <v>0.24926686217008798</v>
      </c>
      <c r="G21" s="8" t="s">
        <v>37</v>
      </c>
      <c r="H21" s="8">
        <v>1297</v>
      </c>
      <c r="I21" s="8">
        <v>1799</v>
      </c>
      <c r="M21" s="1"/>
    </row>
    <row r="22" spans="1:13" x14ac:dyDescent="0.2">
      <c r="A22" s="9" t="s">
        <v>8</v>
      </c>
      <c r="B22" s="2" t="s">
        <v>26</v>
      </c>
      <c r="C22" s="2">
        <f>COUNTIFS(Telco_Customer_Churn_Dataset!$U:$U,Calculation!C$2,Telco_Customer_Churn_Dataset!$I:$I,Calculation!$B22)</f>
        <v>459</v>
      </c>
      <c r="D22" s="2">
        <f>COUNTIFS(Telco_Customer_Churn_Dataset!$U:$U,Calculation!D$2,Telco_Customer_Churn_Dataset!$I:$I,Calculation!$B22)</f>
        <v>1962</v>
      </c>
      <c r="E22" s="3">
        <f t="shared" si="0"/>
        <v>0.1895910780669145</v>
      </c>
      <c r="G22" s="8" t="s">
        <v>24</v>
      </c>
      <c r="H22" s="8">
        <v>113</v>
      </c>
      <c r="I22" s="8">
        <v>1413</v>
      </c>
      <c r="M22" s="1"/>
    </row>
    <row r="23" spans="1:13" x14ac:dyDescent="0.2">
      <c r="A23" s="9"/>
      <c r="B23" s="4" t="s">
        <v>37</v>
      </c>
      <c r="C23" s="4">
        <f>COUNTIFS(Telco_Customer_Churn_Dataset!$U:$U,Calculation!C$2,Telco_Customer_Churn_Dataset!$I:$I,Calculation!$B23)</f>
        <v>1297</v>
      </c>
      <c r="D23" s="4">
        <f>COUNTIFS(Telco_Customer_Churn_Dataset!$U:$U,Calculation!D$2,Telco_Customer_Churn_Dataset!$I:$I,Calculation!$B23)</f>
        <v>1799</v>
      </c>
      <c r="E23" s="5">
        <f t="shared" si="0"/>
        <v>0.41892764857881137</v>
      </c>
      <c r="M23" s="1"/>
    </row>
    <row r="24" spans="1:13" x14ac:dyDescent="0.2">
      <c r="A24" s="9"/>
      <c r="B24" s="2" t="s">
        <v>24</v>
      </c>
      <c r="C24" s="2">
        <f>COUNTIFS(Telco_Customer_Churn_Dataset!$U:$U,Calculation!C$2,Telco_Customer_Churn_Dataset!$I:$I,Calculation!$B24)</f>
        <v>113</v>
      </c>
      <c r="D24" s="2">
        <f>COUNTIFS(Telco_Customer_Churn_Dataset!$U:$U,Calculation!D$2,Telco_Customer_Churn_Dataset!$I:$I,Calculation!$B24)</f>
        <v>1413</v>
      </c>
      <c r="E24" s="3">
        <f t="shared" si="0"/>
        <v>7.4049803407601575E-2</v>
      </c>
      <c r="G24" s="7" t="s">
        <v>7099</v>
      </c>
      <c r="H24" s="7" t="s">
        <v>20</v>
      </c>
      <c r="I24" s="7" t="s">
        <v>7097</v>
      </c>
      <c r="M24" s="1"/>
    </row>
    <row r="25" spans="1:13" x14ac:dyDescent="0.2">
      <c r="A25" s="9" t="s">
        <v>9</v>
      </c>
      <c r="B25" s="2" t="s">
        <v>23</v>
      </c>
      <c r="C25" s="2">
        <f>COUNTIFS(Telco_Customer_Churn_Dataset!$U:$U,Calculation!C$2,Telco_Customer_Churn_Dataset!$J:$J,Calculation!$B25)</f>
        <v>295</v>
      </c>
      <c r="D25" s="2">
        <f>COUNTIFS(Telco_Customer_Churn_Dataset!$U:$U,Calculation!D$2,Telco_Customer_Churn_Dataset!$J:$J,Calculation!$B25)</f>
        <v>1724</v>
      </c>
      <c r="E25" s="3">
        <f t="shared" si="0"/>
        <v>0.14611193660227836</v>
      </c>
      <c r="G25" s="8" t="s">
        <v>23</v>
      </c>
      <c r="H25" s="8">
        <v>814</v>
      </c>
      <c r="I25" s="8">
        <v>1893</v>
      </c>
      <c r="M25" s="1"/>
    </row>
    <row r="26" spans="1:13" x14ac:dyDescent="0.2">
      <c r="A26" s="9"/>
      <c r="B26" s="2" t="s">
        <v>24</v>
      </c>
      <c r="C26" s="2">
        <f>COUNTIFS(Telco_Customer_Churn_Dataset!$U:$U,Calculation!C$2,Telco_Customer_Churn_Dataset!$J:$J,Calculation!$B26)</f>
        <v>1461</v>
      </c>
      <c r="D26" s="2">
        <f>COUNTIFS(Telco_Customer_Churn_Dataset!$U:$U,Calculation!D$2,Telco_Customer_Churn_Dataset!$J:$J,Calculation!$B26)</f>
        <v>2037</v>
      </c>
      <c r="E26" s="3">
        <f t="shared" si="0"/>
        <v>0.41766723842195541</v>
      </c>
      <c r="G26" s="8" t="s">
        <v>24</v>
      </c>
      <c r="H26" s="8">
        <v>942</v>
      </c>
      <c r="I26" s="8">
        <v>1868</v>
      </c>
      <c r="M26" s="1"/>
    </row>
    <row r="27" spans="1:13" x14ac:dyDescent="0.2">
      <c r="A27" s="9"/>
      <c r="B27" s="2" t="s">
        <v>46</v>
      </c>
      <c r="C27" s="2">
        <f>COUNTIFS(Telco_Customer_Churn_Dataset!$U:$U,Calculation!C$2,Telco_Customer_Churn_Dataset!$J:$J,Calculation!$B27)</f>
        <v>113</v>
      </c>
      <c r="D27" s="2">
        <f>COUNTIFS(Telco_Customer_Churn_Dataset!$U:$U,Calculation!D$2,Telco_Customer_Churn_Dataset!$J:$J,Calculation!$B27)</f>
        <v>1413</v>
      </c>
      <c r="E27" s="3">
        <f t="shared" si="0"/>
        <v>7.4049803407601575E-2</v>
      </c>
      <c r="G27" s="8" t="s">
        <v>46</v>
      </c>
      <c r="H27" s="8">
        <v>113</v>
      </c>
      <c r="I27" s="8">
        <v>1413</v>
      </c>
      <c r="M27" s="1"/>
    </row>
    <row r="28" spans="1:13" x14ac:dyDescent="0.2">
      <c r="A28" s="9" t="s">
        <v>10</v>
      </c>
      <c r="B28" s="2" t="s">
        <v>23</v>
      </c>
      <c r="C28" s="2">
        <f>COUNTIFS(Telco_Customer_Churn_Dataset!$U:$U,Calculation!C$2,Telco_Customer_Churn_Dataset!$K:$K,Calculation!$B28)</f>
        <v>523</v>
      </c>
      <c r="D28" s="2">
        <f>COUNTIFS(Telco_Customer_Churn_Dataset!$U:$U,Calculation!D$2,Telco_Customer_Churn_Dataset!$K:$K,Calculation!$B28)</f>
        <v>1906</v>
      </c>
      <c r="E28" s="3">
        <f t="shared" si="0"/>
        <v>0.21531494442157267</v>
      </c>
      <c r="M28" s="1"/>
    </row>
    <row r="29" spans="1:13" x14ac:dyDescent="0.2">
      <c r="A29" s="9"/>
      <c r="B29" s="2" t="s">
        <v>24</v>
      </c>
      <c r="C29" s="2">
        <f>COUNTIFS(Telco_Customer_Churn_Dataset!$U:$U,Calculation!C$2,Telco_Customer_Churn_Dataset!$K:$K,Calculation!$B29)</f>
        <v>1233</v>
      </c>
      <c r="D29" s="2">
        <f>COUNTIFS(Telco_Customer_Churn_Dataset!$U:$U,Calculation!D$2,Telco_Customer_Churn_Dataset!$K:$K,Calculation!$B29)</f>
        <v>1855</v>
      </c>
      <c r="E29" s="3">
        <f t="shared" si="0"/>
        <v>0.39928756476683935</v>
      </c>
      <c r="G29" s="7" t="s">
        <v>7100</v>
      </c>
      <c r="H29" s="7" t="s">
        <v>20</v>
      </c>
      <c r="I29" s="7" t="s">
        <v>7097</v>
      </c>
      <c r="M29" s="1"/>
    </row>
    <row r="30" spans="1:13" x14ac:dyDescent="0.2">
      <c r="A30" s="9"/>
      <c r="B30" s="2" t="s">
        <v>46</v>
      </c>
      <c r="C30" s="2">
        <f>COUNTIFS(Telco_Customer_Churn_Dataset!$U:$U,Calculation!C$2,Telco_Customer_Churn_Dataset!$K:$K,Calculation!$B30)</f>
        <v>113</v>
      </c>
      <c r="D30" s="2">
        <f>COUNTIFS(Telco_Customer_Churn_Dataset!$U:$U,Calculation!D$2,Telco_Customer_Churn_Dataset!$K:$K,Calculation!$B30)</f>
        <v>1413</v>
      </c>
      <c r="E30" s="3">
        <f t="shared" si="0"/>
        <v>7.4049803407601575E-2</v>
      </c>
      <c r="G30" s="8" t="s">
        <v>23</v>
      </c>
      <c r="H30" s="8">
        <v>818</v>
      </c>
      <c r="I30" s="8">
        <v>1914</v>
      </c>
      <c r="M30" s="1"/>
    </row>
    <row r="31" spans="1:13" x14ac:dyDescent="0.2">
      <c r="A31" s="9" t="s">
        <v>11</v>
      </c>
      <c r="B31" s="2" t="s">
        <v>23</v>
      </c>
      <c r="C31" s="2">
        <f>COUNTIFS(Telco_Customer_Churn_Dataset!$U:$U,Calculation!C$2,Telco_Customer_Churn_Dataset!$L:$L,Calculation!$B31)</f>
        <v>545</v>
      </c>
      <c r="D31" s="2">
        <f>COUNTIFS(Telco_Customer_Churn_Dataset!$U:$U,Calculation!D$2,Telco_Customer_Churn_Dataset!$L:$L,Calculation!$B31)</f>
        <v>1877</v>
      </c>
      <c r="E31" s="3">
        <f t="shared" si="0"/>
        <v>0.22502064409578859</v>
      </c>
      <c r="G31" s="8" t="s">
        <v>24</v>
      </c>
      <c r="H31" s="8">
        <v>938</v>
      </c>
      <c r="I31" s="8">
        <v>1847</v>
      </c>
      <c r="M31" s="1"/>
    </row>
    <row r="32" spans="1:13" x14ac:dyDescent="0.2">
      <c r="A32" s="9"/>
      <c r="B32" s="2" t="s">
        <v>24</v>
      </c>
      <c r="C32" s="2">
        <f>COUNTIFS(Telco_Customer_Churn_Dataset!$U:$U,Calculation!C$2,Telco_Customer_Churn_Dataset!$L:$L,Calculation!$B32)</f>
        <v>1211</v>
      </c>
      <c r="D32" s="2">
        <f>COUNTIFS(Telco_Customer_Churn_Dataset!$U:$U,Calculation!D$2,Telco_Customer_Churn_Dataset!$L:$L,Calculation!$B32)</f>
        <v>1884</v>
      </c>
      <c r="E32" s="3">
        <f t="shared" si="0"/>
        <v>0.39127625201938609</v>
      </c>
      <c r="G32" s="8" t="s">
        <v>46</v>
      </c>
      <c r="H32" s="8">
        <v>113</v>
      </c>
      <c r="I32" s="8">
        <v>1413</v>
      </c>
      <c r="M32" s="1"/>
    </row>
    <row r="33" spans="1:13" x14ac:dyDescent="0.2">
      <c r="A33" s="9"/>
      <c r="B33" s="2" t="s">
        <v>46</v>
      </c>
      <c r="C33" s="2">
        <f>COUNTIFS(Telco_Customer_Churn_Dataset!$U:$U,Calculation!C$2,Telco_Customer_Churn_Dataset!$L:$L,Calculation!$B33)</f>
        <v>113</v>
      </c>
      <c r="D33" s="2">
        <f>COUNTIFS(Telco_Customer_Churn_Dataset!$U:$U,Calculation!D$2,Telco_Customer_Churn_Dataset!$L:$L,Calculation!$B33)</f>
        <v>1413</v>
      </c>
      <c r="E33" s="3">
        <f t="shared" si="0"/>
        <v>7.4049803407601575E-2</v>
      </c>
      <c r="M33" s="1"/>
    </row>
    <row r="34" spans="1:13" x14ac:dyDescent="0.2">
      <c r="A34" s="9" t="s">
        <v>12</v>
      </c>
      <c r="B34" s="2" t="s">
        <v>23</v>
      </c>
      <c r="C34" s="2">
        <f>COUNTIFS(Telco_Customer_Churn_Dataset!$U:$U,Calculation!C$2,Telco_Customer_Churn_Dataset!$M:$M,Calculation!$B34)</f>
        <v>310</v>
      </c>
      <c r="D34" s="2">
        <f>COUNTIFS(Telco_Customer_Churn_Dataset!$U:$U,Calculation!D$2,Telco_Customer_Churn_Dataset!$M:$M,Calculation!$B34)</f>
        <v>1734</v>
      </c>
      <c r="E34" s="3">
        <f t="shared" si="0"/>
        <v>0.15166340508806261</v>
      </c>
      <c r="G34" s="7" t="s">
        <v>15</v>
      </c>
      <c r="H34" s="7" t="s">
        <v>20</v>
      </c>
      <c r="I34" s="7" t="s">
        <v>7097</v>
      </c>
      <c r="M34" s="1"/>
    </row>
    <row r="35" spans="1:13" x14ac:dyDescent="0.2">
      <c r="A35" s="9"/>
      <c r="B35" s="2" t="s">
        <v>24</v>
      </c>
      <c r="C35" s="2">
        <f>COUNTIFS(Telco_Customer_Churn_Dataset!$U:$U,Calculation!C$2,Telco_Customer_Churn_Dataset!$M:$M,Calculation!$B35)</f>
        <v>1446</v>
      </c>
      <c r="D35" s="2">
        <f>COUNTIFS(Telco_Customer_Churn_Dataset!$U:$U,Calculation!D$2,Telco_Customer_Churn_Dataset!$M:$M,Calculation!$B35)</f>
        <v>2027</v>
      </c>
      <c r="E35" s="3">
        <f t="shared" si="0"/>
        <v>0.41635473653901528</v>
      </c>
      <c r="G35" s="8" t="s">
        <v>27</v>
      </c>
      <c r="H35" s="8">
        <v>1655</v>
      </c>
      <c r="I35" s="8">
        <v>2220</v>
      </c>
      <c r="M35" s="1"/>
    </row>
    <row r="36" spans="1:13" x14ac:dyDescent="0.2">
      <c r="A36" s="9"/>
      <c r="B36" s="2" t="s">
        <v>46</v>
      </c>
      <c r="C36" s="2">
        <f>COUNTIFS(Telco_Customer_Churn_Dataset!$U:$U,Calculation!C$2,Telco_Customer_Churn_Dataset!$M:$M,Calculation!$B36)</f>
        <v>113</v>
      </c>
      <c r="D36" s="2">
        <f>COUNTIFS(Telco_Customer_Churn_Dataset!$U:$U,Calculation!D$2,Telco_Customer_Churn_Dataset!$M:$M,Calculation!$B36)</f>
        <v>1413</v>
      </c>
      <c r="E36" s="3">
        <f t="shared" si="0"/>
        <v>7.4049803407601575E-2</v>
      </c>
      <c r="G36" s="8" t="s">
        <v>31</v>
      </c>
      <c r="H36" s="8">
        <v>166</v>
      </c>
      <c r="I36" s="8">
        <v>1307</v>
      </c>
      <c r="M36" s="1"/>
    </row>
    <row r="37" spans="1:13" x14ac:dyDescent="0.2">
      <c r="A37" s="9" t="s">
        <v>13</v>
      </c>
      <c r="B37" s="4" t="s">
        <v>23</v>
      </c>
      <c r="C37" s="4">
        <f>COUNTIFS(Telco_Customer_Churn_Dataset!$U:$U,Calculation!C$2,Telco_Customer_Churn_Dataset!$N:$N,Calculation!$B37)</f>
        <v>814</v>
      </c>
      <c r="D37" s="4">
        <f>COUNTIFS(Telco_Customer_Churn_Dataset!$U:$U,Calculation!D$2,Telco_Customer_Churn_Dataset!$N:$N,Calculation!$B37)</f>
        <v>1893</v>
      </c>
      <c r="E37" s="5">
        <f t="shared" si="0"/>
        <v>0.30070188400443293</v>
      </c>
      <c r="G37" s="8" t="s">
        <v>47</v>
      </c>
      <c r="H37" s="8">
        <v>48</v>
      </c>
      <c r="I37" s="8">
        <v>1647</v>
      </c>
    </row>
    <row r="38" spans="1:13" x14ac:dyDescent="0.2">
      <c r="A38" s="9"/>
      <c r="B38" s="2" t="s">
        <v>24</v>
      </c>
      <c r="C38" s="2">
        <f>COUNTIFS(Telco_Customer_Churn_Dataset!$U:$U,Calculation!C$2,Telco_Customer_Churn_Dataset!$N:$N,Calculation!$B38)</f>
        <v>942</v>
      </c>
      <c r="D38" s="2">
        <f>COUNTIFS(Telco_Customer_Churn_Dataset!$U:$U,Calculation!D$2,Telco_Customer_Churn_Dataset!$N:$N,Calculation!$B38)</f>
        <v>1868</v>
      </c>
      <c r="E38" s="3">
        <f t="shared" si="0"/>
        <v>0.33523131672597867</v>
      </c>
    </row>
    <row r="39" spans="1:13" x14ac:dyDescent="0.2">
      <c r="A39" s="9"/>
      <c r="B39" s="2" t="s">
        <v>46</v>
      </c>
      <c r="C39" s="2">
        <f>COUNTIFS(Telco_Customer_Churn_Dataset!$U:$U,Calculation!C$2,Telco_Customer_Churn_Dataset!$N:$N,Calculation!$B39)</f>
        <v>113</v>
      </c>
      <c r="D39" s="2">
        <f>COUNTIFS(Telco_Customer_Churn_Dataset!$U:$U,Calculation!D$2,Telco_Customer_Churn_Dataset!$N:$N,Calculation!$B39)</f>
        <v>1413</v>
      </c>
      <c r="E39" s="3">
        <f t="shared" si="0"/>
        <v>7.4049803407601575E-2</v>
      </c>
      <c r="G39" s="7" t="s">
        <v>7101</v>
      </c>
      <c r="H39" s="7" t="s">
        <v>20</v>
      </c>
      <c r="I39" s="7" t="s">
        <v>7097</v>
      </c>
    </row>
    <row r="40" spans="1:13" x14ac:dyDescent="0.2">
      <c r="A40" s="9" t="s">
        <v>14</v>
      </c>
      <c r="B40" s="4" t="s">
        <v>23</v>
      </c>
      <c r="C40" s="4">
        <f>COUNTIFS(Telco_Customer_Churn_Dataset!$U:$U,Calculation!C$2,Telco_Customer_Churn_Dataset!$O:$O,Calculation!$B40)</f>
        <v>818</v>
      </c>
      <c r="D40" s="4">
        <f>COUNTIFS(Telco_Customer_Churn_Dataset!$U:$U,Calculation!D$2,Telco_Customer_Churn_Dataset!$O:$O,Calculation!$B40)</f>
        <v>1914</v>
      </c>
      <c r="E40" s="5">
        <f t="shared" si="0"/>
        <v>0.29941434846266474</v>
      </c>
      <c r="G40" s="8" t="s">
        <v>23</v>
      </c>
      <c r="H40" s="8">
        <v>1400</v>
      </c>
      <c r="I40" s="8">
        <v>2771</v>
      </c>
    </row>
    <row r="41" spans="1:13" x14ac:dyDescent="0.2">
      <c r="A41" s="9"/>
      <c r="B41" s="2" t="s">
        <v>24</v>
      </c>
      <c r="C41" s="2">
        <f>COUNTIFS(Telco_Customer_Churn_Dataset!$U:$U,Calculation!C$2,Telco_Customer_Churn_Dataset!$O:$O,Calculation!$B41)</f>
        <v>938</v>
      </c>
      <c r="D41" s="2">
        <f>COUNTIFS(Telco_Customer_Churn_Dataset!$U:$U,Calculation!D$2,Telco_Customer_Churn_Dataset!$O:$O,Calculation!$B41)</f>
        <v>1847</v>
      </c>
      <c r="E41" s="3">
        <f t="shared" si="0"/>
        <v>0.33680430879712747</v>
      </c>
      <c r="G41" s="8" t="s">
        <v>24</v>
      </c>
      <c r="H41" s="8">
        <v>469</v>
      </c>
      <c r="I41" s="8">
        <v>2403</v>
      </c>
    </row>
    <row r="42" spans="1:13" x14ac:dyDescent="0.2">
      <c r="A42" s="9"/>
      <c r="B42" s="2" t="s">
        <v>46</v>
      </c>
      <c r="C42" s="2">
        <f>COUNTIFS(Telco_Customer_Churn_Dataset!$U:$U,Calculation!C$2,Telco_Customer_Churn_Dataset!$O:$O,Calculation!$B42)</f>
        <v>113</v>
      </c>
      <c r="D42" s="2">
        <f>COUNTIFS(Telco_Customer_Churn_Dataset!$U:$U,Calculation!D$2,Telco_Customer_Churn_Dataset!$O:$O,Calculation!$B42)</f>
        <v>1413</v>
      </c>
      <c r="E42" s="3">
        <f t="shared" si="0"/>
        <v>7.4049803407601575E-2</v>
      </c>
    </row>
    <row r="43" spans="1:13" x14ac:dyDescent="0.2">
      <c r="A43" s="9" t="s">
        <v>15</v>
      </c>
      <c r="B43" s="4" t="s">
        <v>27</v>
      </c>
      <c r="C43" s="4">
        <f>COUNTIFS(Telco_Customer_Churn_Dataset!$U:$U,Calculation!C$2,Telco_Customer_Churn_Dataset!$P:$P,Calculation!$B43)</f>
        <v>1655</v>
      </c>
      <c r="D43" s="4">
        <f>COUNTIFS(Telco_Customer_Churn_Dataset!$U:$U,Calculation!D$2,Telco_Customer_Churn_Dataset!$P:$P,Calculation!$B43)</f>
        <v>2220</v>
      </c>
      <c r="E43" s="5">
        <f t="shared" si="0"/>
        <v>0.42709677419354841</v>
      </c>
      <c r="G43" s="7" t="s">
        <v>7102</v>
      </c>
      <c r="H43" s="7" t="s">
        <v>20</v>
      </c>
      <c r="I43" s="7" t="s">
        <v>7097</v>
      </c>
    </row>
    <row r="44" spans="1:13" x14ac:dyDescent="0.2">
      <c r="A44" s="9"/>
      <c r="B44" s="2" t="s">
        <v>31</v>
      </c>
      <c r="C44" s="2">
        <f>COUNTIFS(Telco_Customer_Churn_Dataset!$U:$U,Calculation!C$2,Telco_Customer_Churn_Dataset!$P:$P,Calculation!$B44)</f>
        <v>166</v>
      </c>
      <c r="D44" s="2">
        <f>COUNTIFS(Telco_Customer_Churn_Dataset!$U:$U,Calculation!D$2,Telco_Customer_Churn_Dataset!$P:$P,Calculation!$B44)</f>
        <v>1307</v>
      </c>
      <c r="E44" s="3">
        <f t="shared" si="0"/>
        <v>0.11269517990495587</v>
      </c>
      <c r="G44" s="8" t="s">
        <v>28</v>
      </c>
      <c r="H44" s="8">
        <v>1071</v>
      </c>
      <c r="I44" s="8">
        <v>1294</v>
      </c>
    </row>
    <row r="45" spans="1:13" x14ac:dyDescent="0.2">
      <c r="A45" s="9"/>
      <c r="B45" s="2" t="s">
        <v>47</v>
      </c>
      <c r="C45" s="2">
        <f>COUNTIFS(Telco_Customer_Churn_Dataset!$U:$U,Calculation!C$2,Telco_Customer_Churn_Dataset!$P:$P,Calculation!$B45)</f>
        <v>48</v>
      </c>
      <c r="D45" s="2">
        <f>COUNTIFS(Telco_Customer_Churn_Dataset!$U:$U,Calculation!D$2,Telco_Customer_Churn_Dataset!$P:$P,Calculation!$B45)</f>
        <v>1647</v>
      </c>
      <c r="E45" s="3">
        <f t="shared" si="0"/>
        <v>2.831858407079646E-2</v>
      </c>
      <c r="G45" s="8" t="s">
        <v>32</v>
      </c>
      <c r="H45" s="8">
        <v>308</v>
      </c>
      <c r="I45" s="8">
        <v>1304</v>
      </c>
    </row>
    <row r="46" spans="1:13" x14ac:dyDescent="0.2">
      <c r="A46" s="9" t="s">
        <v>16</v>
      </c>
      <c r="B46" s="4" t="s">
        <v>23</v>
      </c>
      <c r="C46" s="4">
        <f>COUNTIFS(Telco_Customer_Churn_Dataset!$U:$U,Calculation!C$2,Telco_Customer_Churn_Dataset!$Q:$Q,Calculation!$B46)</f>
        <v>1400</v>
      </c>
      <c r="D46" s="4">
        <f>COUNTIFS(Telco_Customer_Churn_Dataset!$U:$U,Calculation!D$2,Telco_Customer_Churn_Dataset!$Q:$Q,Calculation!$B46)</f>
        <v>2771</v>
      </c>
      <c r="E46" s="5">
        <f t="shared" si="0"/>
        <v>0.33565092304003835</v>
      </c>
      <c r="G46" s="8" t="s">
        <v>35</v>
      </c>
      <c r="H46" s="8">
        <v>258</v>
      </c>
      <c r="I46" s="8">
        <v>1286</v>
      </c>
    </row>
    <row r="47" spans="1:13" x14ac:dyDescent="0.2">
      <c r="A47" s="9"/>
      <c r="B47" s="2" t="s">
        <v>24</v>
      </c>
      <c r="C47" s="2">
        <f>COUNTIFS(Telco_Customer_Churn_Dataset!$U:$U,Calculation!C$2,Telco_Customer_Churn_Dataset!$Q:$Q,Calculation!$B47)</f>
        <v>469</v>
      </c>
      <c r="D47" s="2">
        <f>COUNTIFS(Telco_Customer_Churn_Dataset!$U:$U,Calculation!D$2,Telco_Customer_Churn_Dataset!$Q:$Q,Calculation!$B47)</f>
        <v>2403</v>
      </c>
      <c r="E47" s="3">
        <f t="shared" si="0"/>
        <v>0.1633008356545961</v>
      </c>
      <c r="G47" s="8" t="s">
        <v>40</v>
      </c>
      <c r="H47" s="8">
        <v>232</v>
      </c>
      <c r="I47" s="8">
        <v>1290</v>
      </c>
    </row>
    <row r="48" spans="1:13" x14ac:dyDescent="0.2">
      <c r="A48" s="9" t="s">
        <v>17</v>
      </c>
      <c r="B48" s="4" t="s">
        <v>28</v>
      </c>
      <c r="C48" s="4">
        <f>COUNTIFS(Telco_Customer_Churn_Dataset!$U:$U,Calculation!C$2,Telco_Customer_Churn_Dataset!$R:$R,Calculation!$B48)</f>
        <v>1071</v>
      </c>
      <c r="D48" s="4">
        <f>COUNTIFS(Telco_Customer_Churn_Dataset!$U:$U,Calculation!D$2,Telco_Customer_Churn_Dataset!$R:$R,Calculation!$B48)</f>
        <v>1294</v>
      </c>
      <c r="E48" s="5">
        <f t="shared" si="0"/>
        <v>0.45285412262156449</v>
      </c>
    </row>
    <row r="49" spans="1:9" x14ac:dyDescent="0.2">
      <c r="A49" s="9"/>
      <c r="B49" s="2" t="s">
        <v>32</v>
      </c>
      <c r="C49" s="2">
        <f>COUNTIFS(Telco_Customer_Churn_Dataset!$U:$U,Calculation!C$2,Telco_Customer_Churn_Dataset!$R:$R,Calculation!$B49)</f>
        <v>308</v>
      </c>
      <c r="D49" s="2">
        <f>COUNTIFS(Telco_Customer_Churn_Dataset!$U:$U,Calculation!D$2,Telco_Customer_Churn_Dataset!$R:$R,Calculation!$B49)</f>
        <v>1304</v>
      </c>
      <c r="E49" s="3">
        <f t="shared" si="0"/>
        <v>0.19106699751861042</v>
      </c>
      <c r="G49" s="7" t="s">
        <v>7103</v>
      </c>
      <c r="H49" s="7" t="s">
        <v>20</v>
      </c>
      <c r="I49" s="7" t="s">
        <v>7097</v>
      </c>
    </row>
    <row r="50" spans="1:9" x14ac:dyDescent="0.2">
      <c r="A50" s="9"/>
      <c r="B50" s="2" t="s">
        <v>35</v>
      </c>
      <c r="C50" s="2">
        <f>COUNTIFS(Telco_Customer_Churn_Dataset!$U:$U,Calculation!C$2,Telco_Customer_Churn_Dataset!$R:$R,Calculation!$B50)</f>
        <v>258</v>
      </c>
      <c r="D50" s="2">
        <f>COUNTIFS(Telco_Customer_Churn_Dataset!$U:$U,Calculation!D$2,Telco_Customer_Churn_Dataset!$R:$R,Calculation!$B50)</f>
        <v>1286</v>
      </c>
      <c r="E50" s="3">
        <f t="shared" si="0"/>
        <v>0.16709844559585493</v>
      </c>
      <c r="G50" s="8" t="s">
        <v>7088</v>
      </c>
      <c r="H50" s="8">
        <v>58</v>
      </c>
      <c r="I50" s="8">
        <v>598</v>
      </c>
    </row>
    <row r="51" spans="1:9" x14ac:dyDescent="0.2">
      <c r="A51" s="9"/>
      <c r="B51" s="2" t="s">
        <v>40</v>
      </c>
      <c r="C51" s="2">
        <f>COUNTIFS(Telco_Customer_Churn_Dataset!$U:$U,Calculation!C$2,Telco_Customer_Churn_Dataset!$R:$R,Calculation!$B51)</f>
        <v>232</v>
      </c>
      <c r="D51" s="2">
        <f>COUNTIFS(Telco_Customer_Churn_Dataset!$U:$U,Calculation!D$2,Telco_Customer_Churn_Dataset!$R:$R,Calculation!$B51)</f>
        <v>1290</v>
      </c>
      <c r="E51" s="3">
        <f t="shared" si="0"/>
        <v>0.15243101182654403</v>
      </c>
      <c r="G51" s="8" t="s">
        <v>7089</v>
      </c>
      <c r="H51" s="8">
        <v>156</v>
      </c>
      <c r="I51" s="8">
        <v>1026</v>
      </c>
    </row>
    <row r="52" spans="1:9" x14ac:dyDescent="0.2">
      <c r="A52" s="9" t="s">
        <v>18</v>
      </c>
      <c r="B52" s="2" t="s">
        <v>7088</v>
      </c>
      <c r="C52" s="2">
        <f>COUNTIFS(Telco_Customer_Churn_Dataset!$U:$U,Calculation!C$2,Telco_Customer_Churn_Dataset!$S:$S,"&lt;=20")</f>
        <v>58</v>
      </c>
      <c r="D52" s="2">
        <f>COUNTIFS(Telco_Customer_Churn_Dataset!$U:$U,Calculation!D$2,Telco_Customer_Churn_Dataset!$S:$S,"&lt;=20")</f>
        <v>598</v>
      </c>
      <c r="E52" s="3">
        <f t="shared" si="0"/>
        <v>8.8414634146341459E-2</v>
      </c>
      <c r="G52" s="8" t="s">
        <v>7090</v>
      </c>
      <c r="H52" s="8">
        <v>276</v>
      </c>
      <c r="I52" s="8">
        <v>804</v>
      </c>
    </row>
    <row r="53" spans="1:9" x14ac:dyDescent="0.2">
      <c r="A53" s="9"/>
      <c r="B53" s="2" t="s">
        <v>7089</v>
      </c>
      <c r="C53" s="2">
        <f>COUNTIFS(Telco_Customer_Churn_Dataset!$U:$U,Calculation!C$2,Telco_Customer_Churn_Dataset!$S:$S,"&lt;=40")-C52</f>
        <v>156</v>
      </c>
      <c r="D53" s="2">
        <f>COUNTIFS(Telco_Customer_Churn_Dataset!$U:$U,Calculation!D$2,Telco_Customer_Churn_Dataset!$S:$S,"&lt;=40")-D52</f>
        <v>1026</v>
      </c>
      <c r="E53" s="3">
        <f t="shared" si="0"/>
        <v>0.13197969543147209</v>
      </c>
      <c r="G53" s="8" t="s">
        <v>7091</v>
      </c>
      <c r="H53" s="8">
        <v>473</v>
      </c>
      <c r="I53" s="8">
        <v>986</v>
      </c>
    </row>
    <row r="54" spans="1:9" x14ac:dyDescent="0.2">
      <c r="A54" s="9"/>
      <c r="B54" s="2" t="s">
        <v>7090</v>
      </c>
      <c r="C54" s="2">
        <f>COUNTIFS(Telco_Customer_Churn_Dataset!$U:$U,Calculation!C$2,Telco_Customer_Churn_Dataset!$S:$S,"&lt;=60")-C53-C52</f>
        <v>276</v>
      </c>
      <c r="D54" s="2">
        <f>COUNTIFS(Telco_Customer_Churn_Dataset!$U:$U,Calculation!D$2,Telco_Customer_Churn_Dataset!$S:$S,"&lt;=60")-D53-D52</f>
        <v>804</v>
      </c>
      <c r="E54" s="3">
        <f t="shared" si="0"/>
        <v>0.25555555555555554</v>
      </c>
      <c r="G54" s="8" t="s">
        <v>7092</v>
      </c>
      <c r="H54" s="8">
        <v>653</v>
      </c>
      <c r="I54" s="8">
        <v>1111</v>
      </c>
    </row>
    <row r="55" spans="1:9" x14ac:dyDescent="0.2">
      <c r="A55" s="9"/>
      <c r="B55" s="2" t="s">
        <v>7091</v>
      </c>
      <c r="C55" s="2">
        <f>COUNTIFS(Telco_Customer_Churn_Dataset!$U:$U,Calculation!C$2,Telco_Customer_Churn_Dataset!$S:$S,"&lt;=80")-C54-C53-C52</f>
        <v>473</v>
      </c>
      <c r="D55" s="2">
        <f>COUNTIFS(Telco_Customer_Churn_Dataset!$U:$U,Calculation!D$2,Telco_Customer_Churn_Dataset!$S:$S,"&lt;=80")-D54-D53-D52</f>
        <v>986</v>
      </c>
      <c r="E55" s="3">
        <f t="shared" si="0"/>
        <v>0.32419465387251545</v>
      </c>
      <c r="G55" s="8" t="s">
        <v>7093</v>
      </c>
      <c r="H55" s="8">
        <v>253</v>
      </c>
      <c r="I55" s="8">
        <v>649</v>
      </c>
    </row>
    <row r="56" spans="1:9" x14ac:dyDescent="0.2">
      <c r="A56" s="9"/>
      <c r="B56" s="4" t="s">
        <v>7092</v>
      </c>
      <c r="C56" s="4">
        <f>COUNTIFS(Telco_Customer_Churn_Dataset!$U:$U,Calculation!C$2,Telco_Customer_Churn_Dataset!$S:$S,"&lt;=100")-C55-C54-C53-C52</f>
        <v>653</v>
      </c>
      <c r="D56" s="4">
        <f>COUNTIFS(Telco_Customer_Churn_Dataset!$U:$U,Calculation!D$2,Telco_Customer_Churn_Dataset!$S:$S,"&lt;=100")-D55-D54-D53-D52</f>
        <v>1111</v>
      </c>
      <c r="E56" s="5">
        <f t="shared" si="0"/>
        <v>0.3701814058956916</v>
      </c>
    </row>
    <row r="57" spans="1:9" x14ac:dyDescent="0.2">
      <c r="A57" s="9"/>
      <c r="B57" s="2" t="s">
        <v>7093</v>
      </c>
      <c r="C57" s="2">
        <f>COUNTIFS(Telco_Customer_Churn_Dataset!$U:$U,Calculation!C$2,Telco_Customer_Churn_Dataset!$S:$S,"&lt;=120")-C56-C55-C54-C53-C52</f>
        <v>253</v>
      </c>
      <c r="D57" s="2">
        <f>COUNTIFS(Telco_Customer_Churn_Dataset!$U:$U,Calculation!D$2,Telco_Customer_Churn_Dataset!$S:$S,"&lt;=120")-D56-D55-D54-D53-D52</f>
        <v>649</v>
      </c>
      <c r="E57" s="3">
        <f t="shared" si="0"/>
        <v>0.28048780487804881</v>
      </c>
    </row>
  </sheetData>
  <mergeCells count="22">
    <mergeCell ref="A17:A18"/>
    <mergeCell ref="A40:A42"/>
    <mergeCell ref="A43:A45"/>
    <mergeCell ref="A46:A47"/>
    <mergeCell ref="A48:A51"/>
    <mergeCell ref="A52:A57"/>
    <mergeCell ref="I1:J1"/>
    <mergeCell ref="C1:D1"/>
    <mergeCell ref="A1:B2"/>
    <mergeCell ref="E1:E2"/>
    <mergeCell ref="A37:A39"/>
    <mergeCell ref="A19:A21"/>
    <mergeCell ref="A22:A24"/>
    <mergeCell ref="A25:A27"/>
    <mergeCell ref="A28:A30"/>
    <mergeCell ref="A31:A33"/>
    <mergeCell ref="A34:A36"/>
    <mergeCell ref="A3:A4"/>
    <mergeCell ref="A5:A6"/>
    <mergeCell ref="A7:A8"/>
    <mergeCell ref="A9:A10"/>
    <mergeCell ref="A11:A16"/>
  </mergeCells>
  <pageMargins left="0.7" right="0.7" top="0.75" bottom="0.75" header="0.3" footer="0.3"/>
  <ignoredErrors>
    <ignoredError sqref="C53:D53" formula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Telco_Customer_Churn_Dataset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2023-04-17T17:40:43Z</dcterms:created>
  <dcterms:modified xsi:type="dcterms:W3CDTF">2023-04-18T16:45:02Z</dcterms:modified>
</cp:coreProperties>
</file>