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en\FAU Summer Internship 2015\Project\Prof. Ravi Behar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I22" i="1" s="1"/>
  <c r="F22" i="1"/>
  <c r="J22" i="1" s="1"/>
  <c r="E22" i="1"/>
  <c r="D22" i="1"/>
  <c r="B22" i="1"/>
  <c r="C22" i="1"/>
  <c r="I3" i="1"/>
  <c r="J3" i="1"/>
  <c r="K3" i="1"/>
  <c r="L3" i="1"/>
  <c r="M3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9" i="1"/>
  <c r="J9" i="1"/>
  <c r="K9" i="1"/>
  <c r="L9" i="1"/>
  <c r="M9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6" i="1"/>
  <c r="J16" i="1"/>
  <c r="K16" i="1"/>
  <c r="L16" i="1"/>
  <c r="M16" i="1"/>
  <c r="I18" i="1"/>
  <c r="J18" i="1"/>
  <c r="K18" i="1"/>
  <c r="L18" i="1"/>
  <c r="M18" i="1"/>
  <c r="I20" i="1"/>
  <c r="J20" i="1"/>
  <c r="K20" i="1"/>
  <c r="L20" i="1"/>
  <c r="M20" i="1"/>
  <c r="K22" i="1"/>
  <c r="L22" i="1"/>
  <c r="I23" i="1"/>
  <c r="J23" i="1"/>
  <c r="K23" i="1"/>
  <c r="L23" i="1"/>
  <c r="M23" i="1"/>
  <c r="I31" i="1"/>
  <c r="J31" i="1"/>
  <c r="K31" i="1"/>
  <c r="L31" i="1"/>
  <c r="M31" i="1"/>
  <c r="I33" i="1"/>
  <c r="J33" i="1"/>
  <c r="K33" i="1"/>
  <c r="L33" i="1"/>
  <c r="M33" i="1"/>
  <c r="I34" i="1"/>
  <c r="J34" i="1"/>
  <c r="K34" i="1"/>
  <c r="L34" i="1"/>
  <c r="M34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M22" i="1" l="1"/>
  <c r="G39" i="1"/>
  <c r="F39" i="1"/>
  <c r="E39" i="1"/>
  <c r="D39" i="1"/>
  <c r="C39" i="1"/>
  <c r="B39" i="1"/>
  <c r="G20" i="1"/>
  <c r="F20" i="1"/>
  <c r="E20" i="1"/>
  <c r="D20" i="1"/>
  <c r="C20" i="1"/>
  <c r="B20" i="1"/>
  <c r="G14" i="1"/>
  <c r="F14" i="1"/>
  <c r="E14" i="1"/>
  <c r="D14" i="1"/>
  <c r="C14" i="1"/>
  <c r="B14" i="1"/>
  <c r="E9" i="1"/>
  <c r="E16" i="1" s="1"/>
  <c r="E25" i="1" s="1"/>
  <c r="G7" i="1"/>
  <c r="G9" i="1" s="1"/>
  <c r="G16" i="1" s="1"/>
  <c r="G25" i="1" s="1"/>
  <c r="F7" i="1"/>
  <c r="F9" i="1" s="1"/>
  <c r="F16" i="1" s="1"/>
  <c r="F25" i="1" s="1"/>
  <c r="E7" i="1"/>
  <c r="D7" i="1"/>
  <c r="D9" i="1" s="1"/>
  <c r="D16" i="1" s="1"/>
  <c r="D25" i="1" s="1"/>
  <c r="C7" i="1"/>
  <c r="C9" i="1" s="1"/>
  <c r="C16" i="1" s="1"/>
  <c r="C25" i="1" s="1"/>
  <c r="B7" i="1"/>
  <c r="B9" i="1" s="1"/>
  <c r="B16" i="1" s="1"/>
  <c r="B25" i="1" s="1"/>
  <c r="I25" i="1" l="1"/>
  <c r="J25" i="1"/>
  <c r="K25" i="1"/>
  <c r="L25" i="1"/>
  <c r="M25" i="1"/>
  <c r="C41" i="1"/>
  <c r="C28" i="1"/>
  <c r="G41" i="1"/>
  <c r="G43" i="1" s="1"/>
  <c r="G28" i="1"/>
  <c r="G30" i="1" s="1"/>
  <c r="D28" i="1"/>
  <c r="D41" i="1"/>
  <c r="E41" i="1"/>
  <c r="E28" i="1"/>
  <c r="B28" i="1"/>
  <c r="M28" i="1" s="1"/>
  <c r="B41" i="1"/>
  <c r="F28" i="1"/>
  <c r="F41" i="1"/>
  <c r="F30" i="1" l="1"/>
  <c r="I30" i="1" s="1"/>
  <c r="I28" i="1"/>
  <c r="F43" i="1"/>
  <c r="I43" i="1" s="1"/>
  <c r="I41" i="1"/>
  <c r="E30" i="1"/>
  <c r="J30" i="1" s="1"/>
  <c r="J28" i="1"/>
  <c r="E43" i="1"/>
  <c r="J43" i="1" s="1"/>
  <c r="J41" i="1"/>
  <c r="D43" i="1"/>
  <c r="K43" i="1" s="1"/>
  <c r="K41" i="1"/>
  <c r="D30" i="1"/>
  <c r="K30" i="1" s="1"/>
  <c r="K28" i="1"/>
  <c r="C30" i="1"/>
  <c r="L28" i="1"/>
  <c r="C43" i="1"/>
  <c r="L43" i="1" s="1"/>
  <c r="L41" i="1"/>
  <c r="B43" i="1"/>
  <c r="M41" i="1"/>
  <c r="M43" i="1" l="1"/>
  <c r="L30" i="1"/>
  <c r="M30" i="1"/>
</calcChain>
</file>

<file path=xl/sharedStrings.xml><?xml version="1.0" encoding="utf-8"?>
<sst xmlns="http://schemas.openxmlformats.org/spreadsheetml/2006/main" count="58" uniqueCount="38">
  <si>
    <t>CONSOLIDATED INCOME STATEMENTS</t>
  </si>
  <si>
    <t>Net sales</t>
  </si>
  <si>
    <t>Cost of goods sold:</t>
  </si>
  <si>
    <t/>
  </si>
  <si>
    <t>Cost of sales</t>
  </si>
  <si>
    <t>Depreciation related to cost of goods sold</t>
  </si>
  <si>
    <t>Total cost of goods sold</t>
  </si>
  <si>
    <t>Gross profit</t>
  </si>
  <si>
    <t>Operating expenses</t>
  </si>
  <si>
    <t>Selling, general and administrative</t>
  </si>
  <si>
    <t>Depreciation and amortization</t>
  </si>
  <si>
    <t>Total operating expenses</t>
  </si>
  <si>
    <t xml:space="preserve">(Loss) income from operations </t>
  </si>
  <si>
    <t>Interest expense</t>
  </si>
  <si>
    <t>Debt extinguishment charges</t>
  </si>
  <si>
    <t>Total non-operating expenses</t>
  </si>
  <si>
    <t>(Loss) income before income taxes</t>
  </si>
  <si>
    <t>Provision for income taxes</t>
  </si>
  <si>
    <t>Net (loss) income</t>
  </si>
  <si>
    <t>Net loss attributable to noncontrolling interests (See Note 12)</t>
  </si>
  <si>
    <t>Net (loss) income attributable to Elizabeth Arden shareholders</t>
  </si>
  <si>
    <t>Net (loss) income per common share attributable to Elizabeth Arden shareholders:</t>
  </si>
  <si>
    <t>Basic</t>
  </si>
  <si>
    <t>Diluted</t>
  </si>
  <si>
    <t>Weighted average number of common shares:</t>
  </si>
  <si>
    <t>Other comprehensive (loss) income, net of tax:</t>
  </si>
  <si>
    <t>Foreign currency translation adjustments(1)</t>
  </si>
  <si>
    <t>Net unrealized cash flow hedging (losses) gains(2)</t>
  </si>
  <si>
    <t>Total other comprehensive (loss) income, net of tax</t>
  </si>
  <si>
    <t>Comprehensive (loss) income</t>
  </si>
  <si>
    <t>Net loss attributable to noncontrolling interests</t>
  </si>
  <si>
    <t>Comprehensive (loss) income attributable to Elizabeth Arden shareholders</t>
  </si>
  <si>
    <t>Period 09-10</t>
  </si>
  <si>
    <t>Period 10-11</t>
  </si>
  <si>
    <t>Period 11-12</t>
  </si>
  <si>
    <t>Period 12-13</t>
  </si>
  <si>
    <t>Period 13-14</t>
  </si>
  <si>
    <t>% Change in Quantities Year-over-Year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</si>
</sst>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-* #,##0\ _₽_-;\-* #,##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0"/>
      <name val="Helvetica"/>
      <charset val="204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F1F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1" xfId="2" applyFont="1" applyFill="1" applyBorder="1" applyAlignment="1" applyProtection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5" fillId="0" borderId="0" xfId="1" applyNumberFormat="1" applyFont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164" fontId="5" fillId="2" borderId="0" xfId="1" applyNumberFormat="1" applyFont="1" applyFill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0" fillId="2" borderId="0" xfId="0" applyFill="1" applyAlignment="1">
      <alignment vertical="center" wrapText="1"/>
    </xf>
    <xf numFmtId="164" fontId="6" fillId="2" borderId="0" xfId="1" applyNumberFormat="1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43" fontId="6" fillId="0" borderId="0" xfId="1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64" fontId="6" fillId="2" borderId="0" xfId="1" applyNumberFormat="1" applyFont="1" applyFill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2" fillId="0" borderId="3" xfId="0" applyFont="1" applyBorder="1"/>
    <xf numFmtId="2" fontId="0" fillId="0" borderId="3" xfId="3" applyNumberFormat="1" applyFont="1" applyBorder="1"/>
    <xf numFmtId="0" fontId="2" fillId="0" borderId="3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B26" sqref="B26"/>
    </sheetView>
  </sheetViews>
  <sheetFormatPr defaultRowHeight="15" x14ac:dyDescent="0.25"/>
  <cols>
    <col min="1" max="1" width="38.85546875" customWidth="1"/>
    <col min="2" max="7" width="12.140625" bestFit="1" customWidth="1"/>
    <col min="8" max="8" width="3.140625" customWidth="1"/>
    <col min="9" max="12" width="12.140625" bestFit="1" customWidth="1"/>
    <col min="13" max="13" width="12.28515625" bestFit="1" customWidth="1"/>
  </cols>
  <sheetData>
    <row r="1" spans="1:13" ht="18.75" customHeight="1" thickBot="1" x14ac:dyDescent="0.3">
      <c r="A1" s="1" t="s">
        <v>0</v>
      </c>
      <c r="B1" s="2">
        <v>2014</v>
      </c>
      <c r="C1" s="2">
        <v>2013</v>
      </c>
      <c r="D1" s="2">
        <v>2012</v>
      </c>
      <c r="E1" s="2">
        <v>2011</v>
      </c>
      <c r="F1" s="2">
        <v>2010</v>
      </c>
      <c r="G1" s="2">
        <v>2009</v>
      </c>
      <c r="I1" s="18" t="s">
        <v>37</v>
      </c>
      <c r="J1" s="18"/>
      <c r="K1" s="18"/>
      <c r="L1" s="18"/>
      <c r="M1" s="18"/>
    </row>
    <row r="2" spans="1:13" ht="15.75" thickBot="1" x14ac:dyDescent="0.3">
      <c r="I2" s="16" t="s">
        <v>32</v>
      </c>
      <c r="J2" s="16" t="s">
        <v>33</v>
      </c>
      <c r="K2" s="16" t="s">
        <v>34</v>
      </c>
      <c r="L2" s="16" t="s">
        <v>35</v>
      </c>
      <c r="M2" s="16" t="s">
        <v>36</v>
      </c>
    </row>
    <row r="3" spans="1:13" ht="15.75" thickBot="1" x14ac:dyDescent="0.3">
      <c r="A3" s="5" t="s">
        <v>1</v>
      </c>
      <c r="B3" s="6">
        <v>1164304</v>
      </c>
      <c r="C3" s="6">
        <v>1344523</v>
      </c>
      <c r="D3" s="6">
        <v>1238273</v>
      </c>
      <c r="E3" s="6">
        <v>1175500</v>
      </c>
      <c r="F3" s="6">
        <v>1103777</v>
      </c>
      <c r="G3" s="6">
        <v>1070225</v>
      </c>
      <c r="I3" s="17">
        <f>((F3-G3)/G3)*100</f>
        <v>3.1350416968394494</v>
      </c>
      <c r="J3" s="17">
        <f>((E3-F3)/F3)*100</f>
        <v>6.4979610917785022</v>
      </c>
      <c r="K3" s="17">
        <f>(D3-E3)/E3*100</f>
        <v>5.3401105912377709</v>
      </c>
      <c r="L3" s="17">
        <f>(C3-D3)/D3*100</f>
        <v>8.5804988076135071</v>
      </c>
      <c r="M3" s="17">
        <f>-(B3-C3)/C3*100</f>
        <v>13.403935819617812</v>
      </c>
    </row>
    <row r="4" spans="1:13" ht="15.75" thickBot="1" x14ac:dyDescent="0.3">
      <c r="A4" s="3" t="s">
        <v>2</v>
      </c>
      <c r="B4" s="7"/>
      <c r="C4" s="7"/>
      <c r="D4" s="7"/>
      <c r="E4" s="7" t="s">
        <v>3</v>
      </c>
      <c r="F4" s="7" t="s">
        <v>3</v>
      </c>
      <c r="G4" s="7"/>
      <c r="I4" s="17"/>
      <c r="J4" s="17"/>
      <c r="K4" s="17"/>
      <c r="L4" s="17"/>
      <c r="M4" s="17"/>
    </row>
    <row r="5" spans="1:13" ht="15.75" thickBot="1" x14ac:dyDescent="0.3">
      <c r="A5" s="8" t="s">
        <v>4</v>
      </c>
      <c r="B5" s="9">
        <v>686906</v>
      </c>
      <c r="C5" s="9">
        <v>709344</v>
      </c>
      <c r="D5" s="9">
        <v>623985</v>
      </c>
      <c r="E5" s="9">
        <v>614134</v>
      </c>
      <c r="F5" s="9">
        <v>602763</v>
      </c>
      <c r="G5" s="9">
        <v>632654</v>
      </c>
      <c r="I5" s="17">
        <f t="shared" ref="I5:I43" si="0">((F5-G5)/G5)*100</f>
        <v>-4.7246994407685721</v>
      </c>
      <c r="J5" s="17">
        <f t="shared" ref="J5:J43" si="1">((E5-F5)/F5)*100</f>
        <v>1.8864794288965976</v>
      </c>
      <c r="K5" s="17">
        <f t="shared" ref="K5:K43" si="2">(D5-E5)/E5*100</f>
        <v>1.6040473251765903</v>
      </c>
      <c r="L5" s="17">
        <f t="shared" ref="L5:L43" si="3">(C5-D5)/D5*100</f>
        <v>13.679655760955791</v>
      </c>
      <c r="M5" s="17">
        <f t="shared" ref="M5:M43" si="4">-(B5-C5)/C5*100</f>
        <v>3.1632043127171023</v>
      </c>
    </row>
    <row r="6" spans="1:13" ht="15.75" thickBot="1" x14ac:dyDescent="0.3">
      <c r="A6" s="3" t="s">
        <v>5</v>
      </c>
      <c r="B6" s="7">
        <v>7742</v>
      </c>
      <c r="C6" s="7">
        <v>6386</v>
      </c>
      <c r="D6" s="7">
        <v>5257</v>
      </c>
      <c r="E6" s="7">
        <v>5089</v>
      </c>
      <c r="F6" s="7">
        <v>5040</v>
      </c>
      <c r="G6" s="7">
        <v>4416</v>
      </c>
      <c r="I6" s="17">
        <f t="shared" si="0"/>
        <v>14.130434782608695</v>
      </c>
      <c r="J6" s="17">
        <f t="shared" si="1"/>
        <v>0.97222222222222221</v>
      </c>
      <c r="K6" s="17">
        <f t="shared" si="2"/>
        <v>3.3012379642365883</v>
      </c>
      <c r="L6" s="17">
        <f t="shared" si="3"/>
        <v>21.476127068670344</v>
      </c>
      <c r="M6" s="17">
        <f t="shared" si="4"/>
        <v>-21.233949264015035</v>
      </c>
    </row>
    <row r="7" spans="1:13" ht="15.75" thickBot="1" x14ac:dyDescent="0.3">
      <c r="A7" s="5" t="s">
        <v>6</v>
      </c>
      <c r="B7" s="6">
        <f>SUM(B5:B6)</f>
        <v>694648</v>
      </c>
      <c r="C7" s="6">
        <f t="shared" ref="C7:G7" si="5">SUM(C5:C6)</f>
        <v>715730</v>
      </c>
      <c r="D7" s="6">
        <f t="shared" si="5"/>
        <v>629242</v>
      </c>
      <c r="E7" s="6">
        <f t="shared" si="5"/>
        <v>619223</v>
      </c>
      <c r="F7" s="6">
        <f t="shared" si="5"/>
        <v>607803</v>
      </c>
      <c r="G7" s="6">
        <f t="shared" si="5"/>
        <v>637070</v>
      </c>
      <c r="I7" s="17">
        <f t="shared" si="0"/>
        <v>-4.5940006592682128</v>
      </c>
      <c r="J7" s="17">
        <f t="shared" si="1"/>
        <v>1.8788982614432637</v>
      </c>
      <c r="K7" s="17">
        <f t="shared" si="2"/>
        <v>1.6179954555951572</v>
      </c>
      <c r="L7" s="17">
        <f t="shared" si="3"/>
        <v>13.744791352134792</v>
      </c>
      <c r="M7" s="17">
        <f t="shared" si="4"/>
        <v>2.9455241501683593</v>
      </c>
    </row>
    <row r="8" spans="1:13" ht="15.75" thickBot="1" x14ac:dyDescent="0.3">
      <c r="A8" s="3"/>
      <c r="B8" s="7"/>
      <c r="C8" s="7"/>
      <c r="D8" s="7"/>
      <c r="E8" s="7" t="s">
        <v>3</v>
      </c>
      <c r="F8" s="7" t="s">
        <v>3</v>
      </c>
      <c r="G8" s="7" t="s">
        <v>3</v>
      </c>
      <c r="I8" s="17"/>
      <c r="J8" s="17"/>
      <c r="K8" s="17"/>
      <c r="L8" s="17"/>
      <c r="M8" s="17"/>
    </row>
    <row r="9" spans="1:13" ht="15.75" thickBot="1" x14ac:dyDescent="0.3">
      <c r="A9" s="5" t="s">
        <v>7</v>
      </c>
      <c r="B9" s="6">
        <f>B3-B7</f>
        <v>469656</v>
      </c>
      <c r="C9" s="6">
        <f t="shared" ref="C9:G9" si="6">C3-C7</f>
        <v>628793</v>
      </c>
      <c r="D9" s="6">
        <f t="shared" si="6"/>
        <v>609031</v>
      </c>
      <c r="E9" s="6">
        <f t="shared" si="6"/>
        <v>556277</v>
      </c>
      <c r="F9" s="6">
        <f t="shared" si="6"/>
        <v>495974</v>
      </c>
      <c r="G9" s="6">
        <f t="shared" si="6"/>
        <v>433155</v>
      </c>
      <c r="I9" s="17">
        <f t="shared" si="0"/>
        <v>14.502660710369266</v>
      </c>
      <c r="J9" s="17">
        <f t="shared" si="1"/>
        <v>12.158500243964401</v>
      </c>
      <c r="K9" s="17">
        <f t="shared" si="2"/>
        <v>9.4834048504611914</v>
      </c>
      <c r="L9" s="17">
        <f t="shared" si="3"/>
        <v>3.2448266180210856</v>
      </c>
      <c r="M9" s="17">
        <f t="shared" si="4"/>
        <v>25.308328814093034</v>
      </c>
    </row>
    <row r="10" spans="1:13" ht="15.75" thickBot="1" x14ac:dyDescent="0.3">
      <c r="A10" s="3"/>
      <c r="B10" s="4"/>
      <c r="C10" s="4"/>
      <c r="D10" s="4"/>
      <c r="E10" s="4"/>
      <c r="F10" s="4"/>
      <c r="G10" s="4"/>
      <c r="I10" s="17"/>
      <c r="J10" s="17"/>
      <c r="K10" s="17"/>
      <c r="L10" s="17"/>
      <c r="M10" s="17"/>
    </row>
    <row r="11" spans="1:13" ht="15.75" thickBot="1" x14ac:dyDescent="0.3">
      <c r="A11" s="8" t="s">
        <v>8</v>
      </c>
      <c r="B11" s="6"/>
      <c r="C11" s="6"/>
      <c r="D11" s="6"/>
      <c r="E11" s="6" t="s">
        <v>3</v>
      </c>
      <c r="F11" s="6" t="s">
        <v>3</v>
      </c>
      <c r="G11" s="6"/>
      <c r="I11" s="17"/>
      <c r="J11" s="17"/>
      <c r="K11" s="17"/>
      <c r="L11" s="17"/>
      <c r="M11" s="17"/>
    </row>
    <row r="12" spans="1:13" ht="15.75" thickBot="1" x14ac:dyDescent="0.3">
      <c r="A12" s="3" t="s">
        <v>9</v>
      </c>
      <c r="B12" s="7">
        <v>489803</v>
      </c>
      <c r="C12" s="7">
        <v>517250</v>
      </c>
      <c r="D12" s="7">
        <v>484963</v>
      </c>
      <c r="E12" s="7">
        <v>453956</v>
      </c>
      <c r="F12" s="7">
        <v>427762</v>
      </c>
      <c r="G12" s="7">
        <v>401078</v>
      </c>
      <c r="I12" s="17">
        <f t="shared" si="0"/>
        <v>6.6530699764135655</v>
      </c>
      <c r="J12" s="17">
        <f t="shared" si="1"/>
        <v>6.1234985809866238</v>
      </c>
      <c r="K12" s="17">
        <f t="shared" si="2"/>
        <v>6.8303976596850795</v>
      </c>
      <c r="L12" s="17">
        <f t="shared" si="3"/>
        <v>6.6576213030684812</v>
      </c>
      <c r="M12" s="17">
        <f t="shared" si="4"/>
        <v>5.306331561140647</v>
      </c>
    </row>
    <row r="13" spans="1:13" ht="15.75" thickBot="1" x14ac:dyDescent="0.3">
      <c r="A13" s="8" t="s">
        <v>10</v>
      </c>
      <c r="B13" s="9">
        <v>44392</v>
      </c>
      <c r="C13" s="9">
        <v>39583</v>
      </c>
      <c r="D13" s="9">
        <v>28797</v>
      </c>
      <c r="E13" s="9">
        <v>24746</v>
      </c>
      <c r="F13" s="9">
        <v>23419</v>
      </c>
      <c r="G13" s="9">
        <v>21742</v>
      </c>
      <c r="I13" s="17">
        <f t="shared" si="0"/>
        <v>7.7131818599944806</v>
      </c>
      <c r="J13" s="17">
        <f t="shared" si="1"/>
        <v>5.6663392971518851</v>
      </c>
      <c r="K13" s="17">
        <f t="shared" si="2"/>
        <v>16.370322476359817</v>
      </c>
      <c r="L13" s="17">
        <f t="shared" si="3"/>
        <v>37.455290481647395</v>
      </c>
      <c r="M13" s="17">
        <f t="shared" si="4"/>
        <v>-12.149154940252128</v>
      </c>
    </row>
    <row r="14" spans="1:13" ht="15.75" thickBot="1" x14ac:dyDescent="0.3">
      <c r="A14" s="10" t="s">
        <v>11</v>
      </c>
      <c r="B14" s="4">
        <f>SUM(B12:B13)</f>
        <v>534195</v>
      </c>
      <c r="C14" s="4">
        <f t="shared" ref="C14:G14" si="7">SUM(C12:C13)</f>
        <v>556833</v>
      </c>
      <c r="D14" s="4">
        <f t="shared" si="7"/>
        <v>513760</v>
      </c>
      <c r="E14" s="4">
        <f t="shared" si="7"/>
        <v>478702</v>
      </c>
      <c r="F14" s="4">
        <f t="shared" si="7"/>
        <v>451181</v>
      </c>
      <c r="G14" s="4">
        <f t="shared" si="7"/>
        <v>422820</v>
      </c>
      <c r="I14" s="17">
        <f t="shared" si="0"/>
        <v>6.70758242278038</v>
      </c>
      <c r="J14" s="17">
        <f t="shared" si="1"/>
        <v>6.0997692721989623</v>
      </c>
      <c r="K14" s="17">
        <f t="shared" si="2"/>
        <v>7.3235541109082476</v>
      </c>
      <c r="L14" s="17">
        <f t="shared" si="3"/>
        <v>8.3838757396449708</v>
      </c>
      <c r="M14" s="17">
        <f t="shared" si="4"/>
        <v>4.0654918081363709</v>
      </c>
    </row>
    <row r="15" spans="1:13" ht="15.75" thickBot="1" x14ac:dyDescent="0.3">
      <c r="A15" s="8"/>
      <c r="B15" s="9"/>
      <c r="C15" s="9"/>
      <c r="D15" s="9"/>
      <c r="E15" s="9" t="s">
        <v>3</v>
      </c>
      <c r="F15" s="9" t="s">
        <v>3</v>
      </c>
      <c r="G15" s="9" t="s">
        <v>3</v>
      </c>
      <c r="I15" s="17"/>
      <c r="J15" s="17"/>
      <c r="K15" s="17"/>
      <c r="L15" s="17"/>
      <c r="M15" s="17"/>
    </row>
    <row r="16" spans="1:13" ht="15.75" thickBot="1" x14ac:dyDescent="0.3">
      <c r="A16" s="10" t="s">
        <v>12</v>
      </c>
      <c r="B16" s="4">
        <f t="shared" ref="B16:G16" si="8">B9-B14</f>
        <v>-64539</v>
      </c>
      <c r="C16" s="4">
        <f t="shared" si="8"/>
        <v>71960</v>
      </c>
      <c r="D16" s="4">
        <f t="shared" si="8"/>
        <v>95271</v>
      </c>
      <c r="E16" s="4">
        <f t="shared" si="8"/>
        <v>77575</v>
      </c>
      <c r="F16" s="4">
        <f t="shared" si="8"/>
        <v>44793</v>
      </c>
      <c r="G16" s="4">
        <f t="shared" si="8"/>
        <v>10335</v>
      </c>
      <c r="I16" s="17">
        <f t="shared" si="0"/>
        <v>333.41074020319303</v>
      </c>
      <c r="J16" s="17">
        <f t="shared" si="1"/>
        <v>73.185542383854624</v>
      </c>
      <c r="K16" s="17">
        <f t="shared" si="2"/>
        <v>22.811472768288755</v>
      </c>
      <c r="L16" s="17">
        <f t="shared" si="3"/>
        <v>-24.468096272737768</v>
      </c>
      <c r="M16" s="17">
        <f t="shared" si="4"/>
        <v>189.68732629238465</v>
      </c>
    </row>
    <row r="17" spans="1:13" ht="15.75" thickBot="1" x14ac:dyDescent="0.3">
      <c r="A17" s="11"/>
      <c r="B17" s="11"/>
      <c r="C17" s="11"/>
      <c r="D17" s="11"/>
      <c r="E17" s="11"/>
      <c r="F17" s="6"/>
      <c r="G17" s="6"/>
      <c r="I17" s="17"/>
      <c r="J17" s="17"/>
      <c r="K17" s="17"/>
      <c r="L17" s="17"/>
      <c r="M17" s="17"/>
    </row>
    <row r="18" spans="1:13" ht="15.75" thickBot="1" x14ac:dyDescent="0.3">
      <c r="A18" s="3" t="s">
        <v>13</v>
      </c>
      <c r="B18" s="7">
        <v>25825</v>
      </c>
      <c r="C18" s="7">
        <v>24309</v>
      </c>
      <c r="D18" s="7">
        <v>21759</v>
      </c>
      <c r="E18" s="7">
        <v>21481</v>
      </c>
      <c r="F18" s="7">
        <v>21885</v>
      </c>
      <c r="G18" s="7">
        <v>24814</v>
      </c>
      <c r="I18" s="17">
        <f t="shared" si="0"/>
        <v>-11.803820423954219</v>
      </c>
      <c r="J18" s="17">
        <f t="shared" si="1"/>
        <v>-1.8460132510852181</v>
      </c>
      <c r="K18" s="17">
        <f t="shared" si="2"/>
        <v>1.2941669382244776</v>
      </c>
      <c r="L18" s="17">
        <f t="shared" si="3"/>
        <v>11.719288570246794</v>
      </c>
      <c r="M18" s="17">
        <f t="shared" si="4"/>
        <v>-6.2363733596610311</v>
      </c>
    </row>
    <row r="19" spans="1:13" ht="15.75" thickBot="1" x14ac:dyDescent="0.3">
      <c r="A19" s="8" t="s">
        <v>14</v>
      </c>
      <c r="B19" s="9"/>
      <c r="C19" s="9"/>
      <c r="D19" s="9"/>
      <c r="E19" s="9">
        <v>6468</v>
      </c>
      <c r="F19" s="9">
        <v>82</v>
      </c>
      <c r="G19" s="9"/>
      <c r="I19" s="17"/>
      <c r="J19" s="17"/>
      <c r="K19" s="17"/>
      <c r="L19" s="17"/>
      <c r="M19" s="17"/>
    </row>
    <row r="20" spans="1:13" ht="15.75" thickBot="1" x14ac:dyDescent="0.3">
      <c r="A20" s="10" t="s">
        <v>15</v>
      </c>
      <c r="B20" s="4">
        <f>B18+B19</f>
        <v>25825</v>
      </c>
      <c r="C20" s="4">
        <f t="shared" ref="C20:G20" si="9">C18+C19</f>
        <v>24309</v>
      </c>
      <c r="D20" s="4">
        <f t="shared" si="9"/>
        <v>21759</v>
      </c>
      <c r="E20" s="4">
        <f t="shared" si="9"/>
        <v>27949</v>
      </c>
      <c r="F20" s="4">
        <f t="shared" si="9"/>
        <v>21967</v>
      </c>
      <c r="G20" s="4">
        <f t="shared" si="9"/>
        <v>24814</v>
      </c>
      <c r="I20" s="17">
        <f t="shared" si="0"/>
        <v>-11.473361811880391</v>
      </c>
      <c r="J20" s="17">
        <f t="shared" si="1"/>
        <v>27.231756725998085</v>
      </c>
      <c r="K20" s="17">
        <f t="shared" si="2"/>
        <v>-22.147482915310029</v>
      </c>
      <c r="L20" s="17">
        <f t="shared" si="3"/>
        <v>11.719288570246794</v>
      </c>
      <c r="M20" s="17">
        <f t="shared" si="4"/>
        <v>-6.2363733596610311</v>
      </c>
    </row>
    <row r="21" spans="1:13" ht="15.75" thickBot="1" x14ac:dyDescent="0.3">
      <c r="A21" s="8"/>
      <c r="B21" s="9"/>
      <c r="C21" s="9"/>
      <c r="D21" s="9"/>
      <c r="E21" s="9"/>
      <c r="F21" s="9"/>
      <c r="G21" s="9"/>
      <c r="I21" s="17"/>
      <c r="J21" s="17"/>
      <c r="K21" s="17"/>
      <c r="L21" s="17"/>
      <c r="M21" s="17"/>
    </row>
    <row r="22" spans="1:13" ht="15.75" thickBot="1" x14ac:dyDescent="0.3">
      <c r="A22" s="10" t="s">
        <v>16</v>
      </c>
      <c r="B22" s="4">
        <f>B16-B20</f>
        <v>-90364</v>
      </c>
      <c r="C22" s="4">
        <f>C16-C20</f>
        <v>47651</v>
      </c>
      <c r="D22" s="4">
        <f>D16-D20</f>
        <v>73512</v>
      </c>
      <c r="E22" s="4">
        <f>E16-E20</f>
        <v>49626</v>
      </c>
      <c r="F22" s="4">
        <f>F16-F20</f>
        <v>22826</v>
      </c>
      <c r="G22" s="4">
        <f>G16-G20</f>
        <v>-14479</v>
      </c>
      <c r="I22" s="17">
        <f t="shared" si="0"/>
        <v>-257.64900890945506</v>
      </c>
      <c r="J22" s="17">
        <f t="shared" si="1"/>
        <v>117.40997108560414</v>
      </c>
      <c r="K22" s="17">
        <f t="shared" si="2"/>
        <v>48.132027566195141</v>
      </c>
      <c r="L22" s="17">
        <f t="shared" si="3"/>
        <v>-35.179290455979981</v>
      </c>
      <c r="M22" s="17">
        <f t="shared" si="4"/>
        <v>289.63715347002164</v>
      </c>
    </row>
    <row r="23" spans="1:13" ht="15.75" thickBot="1" x14ac:dyDescent="0.3">
      <c r="A23" s="8" t="s">
        <v>17</v>
      </c>
      <c r="B23" s="9">
        <v>56832</v>
      </c>
      <c r="C23" s="9">
        <v>6940</v>
      </c>
      <c r="D23" s="9">
        <v>16093</v>
      </c>
      <c r="E23" s="9">
        <v>8637</v>
      </c>
      <c r="F23" s="9">
        <v>3293</v>
      </c>
      <c r="G23" s="9">
        <v>-8316</v>
      </c>
      <c r="I23" s="17">
        <f t="shared" si="0"/>
        <v>-139.59836459836458</v>
      </c>
      <c r="J23" s="17">
        <f t="shared" si="1"/>
        <v>162.2836319465533</v>
      </c>
      <c r="K23" s="17">
        <f t="shared" si="2"/>
        <v>86.326270695843462</v>
      </c>
      <c r="L23" s="17">
        <f t="shared" si="3"/>
        <v>-56.875660224942528</v>
      </c>
      <c r="M23" s="17">
        <f t="shared" si="4"/>
        <v>-718.90489913544661</v>
      </c>
    </row>
    <row r="24" spans="1:13" ht="15.75" thickBot="1" x14ac:dyDescent="0.3">
      <c r="A24" s="3"/>
      <c r="B24" s="7"/>
      <c r="C24" s="7"/>
      <c r="D24" s="7"/>
      <c r="E24" s="7"/>
      <c r="F24" s="7"/>
      <c r="G24" s="7"/>
      <c r="I24" s="17"/>
      <c r="J24" s="17"/>
      <c r="K24" s="17"/>
      <c r="L24" s="17"/>
      <c r="M24" s="17"/>
    </row>
    <row r="25" spans="1:13" ht="15.75" thickBot="1" x14ac:dyDescent="0.3">
      <c r="A25" s="5" t="s">
        <v>18</v>
      </c>
      <c r="B25" s="6">
        <f t="shared" ref="B25:G25" si="10">B22-B23</f>
        <v>-147196</v>
      </c>
      <c r="C25" s="6">
        <f t="shared" si="10"/>
        <v>40711</v>
      </c>
      <c r="D25" s="6">
        <f t="shared" si="10"/>
        <v>57419</v>
      </c>
      <c r="E25" s="6">
        <f t="shared" si="10"/>
        <v>40989</v>
      </c>
      <c r="F25" s="6">
        <f t="shared" si="10"/>
        <v>19533</v>
      </c>
      <c r="G25" s="6">
        <f t="shared" si="10"/>
        <v>-6163</v>
      </c>
      <c r="I25" s="17">
        <f t="shared" si="0"/>
        <v>-416.93980204445882</v>
      </c>
      <c r="J25" s="17">
        <f t="shared" si="1"/>
        <v>109.84487789894027</v>
      </c>
      <c r="K25" s="17">
        <f t="shared" si="2"/>
        <v>40.083924955475858</v>
      </c>
      <c r="L25" s="17">
        <f t="shared" si="3"/>
        <v>-29.098382068653233</v>
      </c>
      <c r="M25" s="17">
        <f t="shared" si="4"/>
        <v>461.56321387340029</v>
      </c>
    </row>
    <row r="26" spans="1:13" ht="30.75" thickBot="1" x14ac:dyDescent="0.3">
      <c r="A26" s="3" t="s">
        <v>19</v>
      </c>
      <c r="B26" s="7">
        <v>-1468</v>
      </c>
      <c r="C26" s="7"/>
      <c r="D26" s="7"/>
      <c r="E26" s="7"/>
      <c r="F26" s="7"/>
      <c r="G26" s="7"/>
      <c r="I26" s="17"/>
      <c r="J26" s="17"/>
      <c r="K26" s="17"/>
      <c r="L26" s="17"/>
      <c r="M26" s="17"/>
    </row>
    <row r="27" spans="1:13" ht="15.75" thickBot="1" x14ac:dyDescent="0.3">
      <c r="A27" s="8"/>
      <c r="B27" s="9"/>
      <c r="C27" s="9"/>
      <c r="D27" s="9"/>
      <c r="E27" s="9" t="s">
        <v>3</v>
      </c>
      <c r="F27" s="9" t="s">
        <v>3</v>
      </c>
      <c r="G27" s="9" t="s">
        <v>3</v>
      </c>
      <c r="I27" s="17"/>
      <c r="J27" s="17"/>
      <c r="K27" s="17"/>
      <c r="L27" s="17"/>
      <c r="M27" s="17"/>
    </row>
    <row r="28" spans="1:13" ht="30.75" thickBot="1" x14ac:dyDescent="0.3">
      <c r="A28" s="10" t="s">
        <v>20</v>
      </c>
      <c r="B28" s="4">
        <f>B25-B26</f>
        <v>-145728</v>
      </c>
      <c r="C28" s="4">
        <f t="shared" ref="C28:G28" si="11">C25-C26</f>
        <v>40711</v>
      </c>
      <c r="D28" s="4">
        <f t="shared" si="11"/>
        <v>57419</v>
      </c>
      <c r="E28" s="4">
        <f t="shared" si="11"/>
        <v>40989</v>
      </c>
      <c r="F28" s="4">
        <f t="shared" si="11"/>
        <v>19533</v>
      </c>
      <c r="G28" s="4">
        <f t="shared" si="11"/>
        <v>-6163</v>
      </c>
      <c r="I28" s="17">
        <f t="shared" si="0"/>
        <v>-416.93980204445882</v>
      </c>
      <c r="J28" s="17">
        <f t="shared" si="1"/>
        <v>109.84487789894027</v>
      </c>
      <c r="K28" s="17">
        <f t="shared" si="2"/>
        <v>40.083924955475858</v>
      </c>
      <c r="L28" s="17">
        <f t="shared" si="3"/>
        <v>-29.098382068653233</v>
      </c>
      <c r="M28" s="17">
        <f t="shared" si="4"/>
        <v>457.95730883544985</v>
      </c>
    </row>
    <row r="29" spans="1:13" ht="45.75" thickBot="1" x14ac:dyDescent="0.3">
      <c r="A29" s="8" t="s">
        <v>21</v>
      </c>
      <c r="B29" s="9"/>
      <c r="C29" s="9"/>
      <c r="D29" s="9"/>
      <c r="E29" s="9" t="s">
        <v>3</v>
      </c>
      <c r="F29" s="9" t="s">
        <v>3</v>
      </c>
      <c r="G29" s="9" t="s">
        <v>3</v>
      </c>
      <c r="I29" s="17"/>
      <c r="J29" s="17"/>
      <c r="K29" s="17"/>
      <c r="L29" s="17"/>
      <c r="M29" s="17"/>
    </row>
    <row r="30" spans="1:13" ht="15.75" thickBot="1" x14ac:dyDescent="0.3">
      <c r="A30" s="3" t="s">
        <v>22</v>
      </c>
      <c r="B30" s="12">
        <v>-4.9000000000000004</v>
      </c>
      <c r="C30" s="12">
        <f>C28/C33</f>
        <v>1.3720342410353195</v>
      </c>
      <c r="D30" s="12">
        <f>D28/D33</f>
        <v>1.9721449424695174</v>
      </c>
      <c r="E30" s="12">
        <f>E28/E33</f>
        <v>1.4721473979097079</v>
      </c>
      <c r="F30" s="12">
        <f>F28/F33</f>
        <v>0.69718385266088445</v>
      </c>
      <c r="G30" s="12">
        <f>G28/G33</f>
        <v>-0.22033534732401416</v>
      </c>
      <c r="I30" s="17">
        <f t="shared" si="0"/>
        <v>-416.41943116627613</v>
      </c>
      <c r="J30" s="17">
        <f t="shared" si="1"/>
        <v>111.15626707232012</v>
      </c>
      <c r="K30" s="17">
        <f t="shared" si="2"/>
        <v>33.963823545777586</v>
      </c>
      <c r="L30" s="17">
        <f t="shared" si="3"/>
        <v>-30.429340588057389</v>
      </c>
      <c r="M30" s="17">
        <f t="shared" si="4"/>
        <v>457.13394414286068</v>
      </c>
    </row>
    <row r="31" spans="1:13" ht="15.75" thickBot="1" x14ac:dyDescent="0.3">
      <c r="A31" s="8" t="s">
        <v>23</v>
      </c>
      <c r="B31" s="13">
        <v>-4.9000000000000004</v>
      </c>
      <c r="C31" s="13">
        <v>1.33</v>
      </c>
      <c r="D31" s="13">
        <v>1.91</v>
      </c>
      <c r="E31" s="13">
        <v>1.41</v>
      </c>
      <c r="F31" s="13">
        <v>0.68</v>
      </c>
      <c r="G31" s="13">
        <v>-0.22</v>
      </c>
      <c r="I31" s="17">
        <f t="shared" si="0"/>
        <v>-409.09090909090907</v>
      </c>
      <c r="J31" s="17">
        <f t="shared" si="1"/>
        <v>107.35294117647057</v>
      </c>
      <c r="K31" s="17">
        <f t="shared" si="2"/>
        <v>35.460992907801419</v>
      </c>
      <c r="L31" s="17">
        <f t="shared" si="3"/>
        <v>-30.366492146596851</v>
      </c>
      <c r="M31" s="17">
        <f t="shared" si="4"/>
        <v>468.42105263157896</v>
      </c>
    </row>
    <row r="32" spans="1:13" ht="30.75" thickBot="1" x14ac:dyDescent="0.3">
      <c r="A32" s="3" t="s">
        <v>24</v>
      </c>
      <c r="B32" s="7"/>
      <c r="C32" s="7"/>
      <c r="D32" s="7"/>
      <c r="E32" s="7" t="s">
        <v>3</v>
      </c>
      <c r="F32" s="7" t="s">
        <v>3</v>
      </c>
      <c r="G32" s="7" t="s">
        <v>3</v>
      </c>
      <c r="I32" s="17"/>
      <c r="J32" s="17"/>
      <c r="K32" s="17"/>
      <c r="L32" s="17"/>
      <c r="M32" s="17"/>
    </row>
    <row r="33" spans="1:13" ht="15.75" thickBot="1" x14ac:dyDescent="0.3">
      <c r="A33" s="8" t="s">
        <v>22</v>
      </c>
      <c r="B33" s="9">
        <v>29270</v>
      </c>
      <c r="C33" s="9">
        <v>29672</v>
      </c>
      <c r="D33" s="9">
        <v>29115</v>
      </c>
      <c r="E33" s="9">
        <v>27843</v>
      </c>
      <c r="F33" s="9">
        <v>28017</v>
      </c>
      <c r="G33" s="9">
        <v>27971</v>
      </c>
      <c r="I33" s="17">
        <f t="shared" si="0"/>
        <v>0.16445604375960818</v>
      </c>
      <c r="J33" s="17">
        <f t="shared" si="1"/>
        <v>-0.62105150444373058</v>
      </c>
      <c r="K33" s="17">
        <f t="shared" si="2"/>
        <v>4.5684732248680096</v>
      </c>
      <c r="L33" s="17">
        <f t="shared" si="3"/>
        <v>1.9131032114030568</v>
      </c>
      <c r="M33" s="17">
        <f t="shared" si="4"/>
        <v>1.3548126179563225</v>
      </c>
    </row>
    <row r="34" spans="1:13" ht="15.75" thickBot="1" x14ac:dyDescent="0.3">
      <c r="A34" s="3" t="s">
        <v>23</v>
      </c>
      <c r="B34" s="7">
        <v>29270</v>
      </c>
      <c r="C34" s="7">
        <v>30539</v>
      </c>
      <c r="D34" s="7">
        <v>30111</v>
      </c>
      <c r="E34" s="7">
        <v>29008</v>
      </c>
      <c r="F34" s="7">
        <v>28789</v>
      </c>
      <c r="G34" s="7">
        <v>27971</v>
      </c>
      <c r="I34" s="17">
        <f t="shared" si="0"/>
        <v>2.9244574738121627</v>
      </c>
      <c r="J34" s="17">
        <f t="shared" si="1"/>
        <v>0.76070721456111712</v>
      </c>
      <c r="K34" s="17">
        <f t="shared" si="2"/>
        <v>3.8023993381136241</v>
      </c>
      <c r="L34" s="17">
        <f t="shared" si="3"/>
        <v>1.4214074590681147</v>
      </c>
      <c r="M34" s="17">
        <f t="shared" si="4"/>
        <v>4.1553423491273449</v>
      </c>
    </row>
    <row r="35" spans="1:13" ht="15.75" thickBot="1" x14ac:dyDescent="0.3">
      <c r="A35" s="8"/>
      <c r="B35" s="9"/>
      <c r="C35" s="9"/>
      <c r="D35" s="9"/>
      <c r="E35" s="9"/>
      <c r="F35" s="9"/>
      <c r="G35" s="9"/>
      <c r="I35" s="17"/>
      <c r="J35" s="17"/>
      <c r="K35" s="17"/>
      <c r="L35" s="17"/>
      <c r="M35" s="17"/>
    </row>
    <row r="36" spans="1:13" ht="30.75" thickBot="1" x14ac:dyDescent="0.3">
      <c r="A36" s="3" t="s">
        <v>25</v>
      </c>
      <c r="B36" s="7"/>
      <c r="C36" s="7"/>
      <c r="D36" s="7"/>
      <c r="E36" s="7"/>
      <c r="F36" s="7"/>
      <c r="G36" s="7"/>
      <c r="I36" s="17"/>
      <c r="J36" s="17"/>
      <c r="K36" s="17"/>
      <c r="L36" s="17"/>
      <c r="M36" s="17"/>
    </row>
    <row r="37" spans="1:13" ht="30.75" thickBot="1" x14ac:dyDescent="0.3">
      <c r="A37" s="8" t="s">
        <v>26</v>
      </c>
      <c r="B37" s="9">
        <v>2385</v>
      </c>
      <c r="C37" s="9">
        <v>-6004</v>
      </c>
      <c r="D37" s="9">
        <v>-5551</v>
      </c>
      <c r="E37" s="14">
        <v>6548</v>
      </c>
      <c r="F37" s="14">
        <v>-1839</v>
      </c>
      <c r="G37" s="14">
        <v>-1442</v>
      </c>
      <c r="I37" s="17">
        <f t="shared" si="0"/>
        <v>27.531206657420249</v>
      </c>
      <c r="J37" s="17">
        <f t="shared" si="1"/>
        <v>-456.063077759652</v>
      </c>
      <c r="K37" s="17">
        <f t="shared" si="2"/>
        <v>-184.77397678680515</v>
      </c>
      <c r="L37" s="17">
        <f t="shared" si="3"/>
        <v>8.1606917672491441</v>
      </c>
      <c r="M37" s="17">
        <f t="shared" si="4"/>
        <v>139.72351765489674</v>
      </c>
    </row>
    <row r="38" spans="1:13" ht="30.75" thickBot="1" x14ac:dyDescent="0.3">
      <c r="A38" s="3" t="s">
        <v>27</v>
      </c>
      <c r="B38" s="15">
        <v>-2760</v>
      </c>
      <c r="C38" s="15">
        <v>428</v>
      </c>
      <c r="D38" s="15">
        <v>1576</v>
      </c>
      <c r="E38" s="15">
        <v>-1407</v>
      </c>
      <c r="F38" s="15">
        <v>357</v>
      </c>
      <c r="G38" s="15">
        <v>-22</v>
      </c>
      <c r="I38" s="17">
        <f t="shared" si="0"/>
        <v>-1722.7272727272727</v>
      </c>
      <c r="J38" s="17">
        <f t="shared" si="1"/>
        <v>-494.11764705882354</v>
      </c>
      <c r="K38" s="17">
        <f t="shared" si="2"/>
        <v>-212.01137171286427</v>
      </c>
      <c r="L38" s="17">
        <f t="shared" si="3"/>
        <v>-72.842639593908629</v>
      </c>
      <c r="M38" s="17">
        <f t="shared" si="4"/>
        <v>744.85981308411215</v>
      </c>
    </row>
    <row r="39" spans="1:13" ht="30.75" thickBot="1" x14ac:dyDescent="0.3">
      <c r="A39" s="5" t="s">
        <v>28</v>
      </c>
      <c r="B39" s="6">
        <f t="shared" ref="B39:C39" si="12">B37+B38</f>
        <v>-375</v>
      </c>
      <c r="C39" s="6">
        <f t="shared" si="12"/>
        <v>-5576</v>
      </c>
      <c r="D39" s="6">
        <f>D37+D38</f>
        <v>-3975</v>
      </c>
      <c r="E39" s="6">
        <f t="shared" ref="E39:G39" si="13">E37+E38</f>
        <v>5141</v>
      </c>
      <c r="F39" s="6">
        <f t="shared" si="13"/>
        <v>-1482</v>
      </c>
      <c r="G39" s="6">
        <f t="shared" si="13"/>
        <v>-1464</v>
      </c>
      <c r="I39" s="17">
        <f t="shared" si="0"/>
        <v>1.2295081967213115</v>
      </c>
      <c r="J39" s="17">
        <f t="shared" si="1"/>
        <v>-446.89608636977056</v>
      </c>
      <c r="K39" s="17">
        <f t="shared" si="2"/>
        <v>-177.31958762886597</v>
      </c>
      <c r="L39" s="17">
        <f t="shared" si="3"/>
        <v>40.276729559748425</v>
      </c>
      <c r="M39" s="17">
        <f t="shared" si="4"/>
        <v>93.274748923959834</v>
      </c>
    </row>
    <row r="40" spans="1:13" ht="15.75" thickBot="1" x14ac:dyDescent="0.3">
      <c r="A40" s="3"/>
      <c r="B40" s="7"/>
      <c r="C40" s="7"/>
      <c r="D40" s="7"/>
      <c r="E40" s="7"/>
      <c r="F40" s="7"/>
      <c r="G40" s="7"/>
      <c r="I40" s="17"/>
      <c r="J40" s="17"/>
      <c r="K40" s="17"/>
      <c r="L40" s="17"/>
      <c r="M40" s="17"/>
    </row>
    <row r="41" spans="1:13" ht="15.75" thickBot="1" x14ac:dyDescent="0.3">
      <c r="A41" s="8" t="s">
        <v>29</v>
      </c>
      <c r="B41" s="9">
        <f>B25+B39</f>
        <v>-147571</v>
      </c>
      <c r="C41" s="9">
        <f>C25+C39</f>
        <v>35135</v>
      </c>
      <c r="D41" s="9">
        <f>D25+D39</f>
        <v>53444</v>
      </c>
      <c r="E41" s="9">
        <f>E25+E39</f>
        <v>46130</v>
      </c>
      <c r="F41" s="9">
        <f t="shared" ref="F41:G41" si="14">F25+F39</f>
        <v>18051</v>
      </c>
      <c r="G41" s="9">
        <f t="shared" si="14"/>
        <v>-7627</v>
      </c>
      <c r="I41" s="17">
        <f t="shared" si="0"/>
        <v>-336.67234823652814</v>
      </c>
      <c r="J41" s="17">
        <f t="shared" si="1"/>
        <v>155.55370893579303</v>
      </c>
      <c r="K41" s="17">
        <f t="shared" si="2"/>
        <v>15.855191849122047</v>
      </c>
      <c r="L41" s="17">
        <f t="shared" si="3"/>
        <v>-34.258289050220789</v>
      </c>
      <c r="M41" s="17">
        <f t="shared" si="4"/>
        <v>520.01138465917177</v>
      </c>
    </row>
    <row r="42" spans="1:13" ht="30.75" thickBot="1" x14ac:dyDescent="0.3">
      <c r="A42" s="3" t="s">
        <v>30</v>
      </c>
      <c r="B42" s="15">
        <v>-1468</v>
      </c>
      <c r="C42" s="15"/>
      <c r="D42" s="15"/>
      <c r="E42" s="15"/>
      <c r="F42" s="15"/>
      <c r="G42" s="15"/>
      <c r="I42" s="17"/>
      <c r="J42" s="17"/>
      <c r="K42" s="17"/>
      <c r="L42" s="17"/>
      <c r="M42" s="17"/>
    </row>
    <row r="43" spans="1:13" ht="45.75" thickBot="1" x14ac:dyDescent="0.3">
      <c r="A43" s="5" t="s">
        <v>31</v>
      </c>
      <c r="B43" s="6">
        <f>B41-B42</f>
        <v>-146103</v>
      </c>
      <c r="C43" s="6">
        <f>C41-C42</f>
        <v>35135</v>
      </c>
      <c r="D43" s="6">
        <f>D41-D42</f>
        <v>53444</v>
      </c>
      <c r="E43" s="6">
        <f t="shared" ref="E43:F43" si="15">E41-E42</f>
        <v>46130</v>
      </c>
      <c r="F43" s="6">
        <f t="shared" si="15"/>
        <v>18051</v>
      </c>
      <c r="G43" s="6">
        <f>G41-G42</f>
        <v>-7627</v>
      </c>
      <c r="I43" s="17">
        <f t="shared" si="0"/>
        <v>-336.67234823652814</v>
      </c>
      <c r="J43" s="17">
        <f t="shared" si="1"/>
        <v>155.55370893579303</v>
      </c>
      <c r="K43" s="17">
        <f t="shared" si="2"/>
        <v>15.855191849122047</v>
      </c>
      <c r="L43" s="17">
        <f t="shared" si="3"/>
        <v>-34.258289050220789</v>
      </c>
      <c r="M43" s="17">
        <f t="shared" si="4"/>
        <v>515.83321474313357</v>
      </c>
    </row>
  </sheetData>
  <mergeCells count="1"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Trivedi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 Trivedi</dc:creator>
  <cp:lastModifiedBy>Ohm Trivedi</cp:lastModifiedBy>
  <dcterms:created xsi:type="dcterms:W3CDTF">2015-06-08T20:52:58Z</dcterms:created>
  <dcterms:modified xsi:type="dcterms:W3CDTF">2015-06-11T04:37:06Z</dcterms:modified>
</cp:coreProperties>
</file>