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C:\Users\miaor\Documents\GitHub\库存转换器\"/>
    </mc:Choice>
  </mc:AlternateContent>
  <bookViews>
    <workbookView minimized="1" xWindow="0" yWindow="0" windowWidth="25100" windowHeight="12720"/>
  </bookViews>
  <sheets>
    <sheet name="采购表" sheetId="1" r:id="rId1"/>
    <sheet name="成品销售表" sheetId="5" r:id="rId2"/>
    <sheet name="生产表" sheetId="6" r:id="rId3"/>
  </sheets>
  <definedNames>
    <definedName name="_xlnm._FilterDatabase" localSheetId="1" hidden="1">成品销售表!$A$1:$J$30</definedName>
    <definedName name="_xlnm._FilterDatabase" localSheetId="0" hidden="1">采购表!$A$1:$M$17</definedName>
  </definedNames>
  <calcPr calcId="171027"/>
</workbook>
</file>

<file path=xl/calcChain.xml><?xml version="1.0" encoding="utf-8"?>
<calcChain xmlns="http://schemas.openxmlformats.org/spreadsheetml/2006/main">
  <c r="W20" i="6" l="1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H27" i="5"/>
  <c r="J26" i="5"/>
  <c r="H26" i="5"/>
  <c r="J24" i="5"/>
  <c r="J23" i="5"/>
  <c r="H21" i="5"/>
  <c r="H29" i="5" s="1"/>
  <c r="H20" i="5"/>
  <c r="J19" i="5"/>
  <c r="J18" i="5"/>
  <c r="J17" i="5"/>
  <c r="J20" i="5" s="1"/>
  <c r="J16" i="5"/>
  <c r="J15" i="5"/>
  <c r="J14" i="5"/>
  <c r="J21" i="5" s="1"/>
  <c r="J29" i="5" s="1"/>
  <c r="J13" i="5"/>
  <c r="J12" i="5"/>
  <c r="J11" i="5"/>
  <c r="H8" i="5"/>
  <c r="H10" i="5" s="1"/>
  <c r="J7" i="5"/>
  <c r="J8" i="5" s="1"/>
  <c r="J10" i="5" s="1"/>
  <c r="H4" i="5"/>
  <c r="J3" i="5"/>
  <c r="J2" i="5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M4" i="1" s="1"/>
  <c r="L3" i="1"/>
  <c r="K3" i="1"/>
  <c r="L2" i="1"/>
  <c r="K2" i="1"/>
  <c r="H28" i="5" l="1"/>
  <c r="J4" i="5"/>
  <c r="J6" i="5" s="1"/>
  <c r="M6" i="1"/>
  <c r="M17" i="1"/>
  <c r="J22" i="5"/>
  <c r="M3" i="1"/>
  <c r="M12" i="1"/>
  <c r="M14" i="1"/>
  <c r="M16" i="1"/>
  <c r="H22" i="5"/>
  <c r="J27" i="5"/>
  <c r="M7" i="1"/>
  <c r="M9" i="1"/>
  <c r="M11" i="1"/>
  <c r="M13" i="1"/>
  <c r="M2" i="1"/>
  <c r="M5" i="1"/>
  <c r="M8" i="1"/>
  <c r="M10" i="1"/>
  <c r="M15" i="1"/>
  <c r="J28" i="5"/>
  <c r="J30" i="5" s="1"/>
  <c r="H30" i="5"/>
  <c r="H6" i="5"/>
</calcChain>
</file>

<file path=xl/comments1.xml><?xml version="1.0" encoding="utf-8"?>
<comments xmlns="http://schemas.openxmlformats.org/spreadsheetml/2006/main">
  <authors>
    <author>Administrator</author>
  </authors>
  <commentList>
    <comment ref="L1" authorId="0" shapeId="0">
      <text>
        <r>
          <rPr>
            <sz val="9"/>
            <rFont val="宋体"/>
            <charset val="134"/>
          </rPr>
          <t>每吨单价上再加50元采购费用</t>
        </r>
      </text>
    </comment>
  </commentList>
</comments>
</file>

<file path=xl/sharedStrings.xml><?xml version="1.0" encoding="utf-8"?>
<sst xmlns="http://schemas.openxmlformats.org/spreadsheetml/2006/main" count="275" uniqueCount="115">
  <si>
    <t>日期</t>
  </si>
  <si>
    <t>商品名称</t>
  </si>
  <si>
    <t>类型</t>
  </si>
  <si>
    <t>规格型号</t>
  </si>
  <si>
    <t>供货单位</t>
  </si>
  <si>
    <t>单据类型</t>
  </si>
  <si>
    <t>单据编号</t>
  </si>
  <si>
    <t>单位</t>
  </si>
  <si>
    <t>数量</t>
  </si>
  <si>
    <t>单价</t>
  </si>
  <si>
    <t>金额</t>
  </si>
  <si>
    <t>采购费用</t>
  </si>
  <si>
    <t>加采购费用后单价</t>
  </si>
  <si>
    <t>2017-3-22</t>
  </si>
  <si>
    <t>甲醛</t>
  </si>
  <si>
    <t>脂肪族原料</t>
  </si>
  <si>
    <t>滁州市龙飞化工有限公司</t>
  </si>
  <si>
    <t>入库单</t>
  </si>
  <si>
    <t>0048273</t>
  </si>
  <si>
    <t>吨</t>
  </si>
  <si>
    <t>2017-3-21</t>
  </si>
  <si>
    <t>丙酮</t>
  </si>
  <si>
    <t>扬州实友化工有限公司</t>
  </si>
  <si>
    <t>0048272</t>
  </si>
  <si>
    <t>2017-3-31</t>
  </si>
  <si>
    <t>0048274</t>
  </si>
  <si>
    <t>月合计</t>
  </si>
  <si>
    <t>2017-4-1</t>
  </si>
  <si>
    <t>0048275</t>
  </si>
  <si>
    <t>丙烯酸羟乙酯</t>
  </si>
  <si>
    <t>聚羧酸原料</t>
  </si>
  <si>
    <t>张家港保税区灵海国际贸易有限公司</t>
  </si>
  <si>
    <t>0048271</t>
  </si>
  <si>
    <t>2017-4-2</t>
  </si>
  <si>
    <t>0048276</t>
  </si>
  <si>
    <t>2017-4-7</t>
  </si>
  <si>
    <t>0048277</t>
  </si>
  <si>
    <t>2017-4-26</t>
  </si>
  <si>
    <t>丙烯酸</t>
  </si>
  <si>
    <t>南京夏联化工</t>
  </si>
  <si>
    <t>0048278</t>
  </si>
  <si>
    <t>巯基丙酸</t>
  </si>
  <si>
    <t>0048279</t>
  </si>
  <si>
    <t>2017-4-27</t>
  </si>
  <si>
    <t>大单体703</t>
  </si>
  <si>
    <t>0048280</t>
  </si>
  <si>
    <t>DX-2促进剂</t>
  </si>
  <si>
    <t>徐州德尔赛新材料科技有限公司</t>
  </si>
  <si>
    <t>DX-8调节剂</t>
  </si>
  <si>
    <t>2017-5-1</t>
  </si>
  <si>
    <t>过硫酸铵</t>
  </si>
  <si>
    <t>液碱</t>
  </si>
  <si>
    <t>滁州传宝商贸有限公司</t>
  </si>
  <si>
    <t>总合计</t>
  </si>
  <si>
    <t>客户名称</t>
  </si>
  <si>
    <t>脂肪族减水剂</t>
  </si>
  <si>
    <t>全椒玉双建材加工厂</t>
  </si>
  <si>
    <t>销售单</t>
  </si>
  <si>
    <t>0003841</t>
  </si>
  <si>
    <t>定远县盛强建材混凝土有限公司</t>
  </si>
  <si>
    <t>0003842</t>
  </si>
  <si>
    <t>脂肪族月合计</t>
  </si>
  <si>
    <t>聚羧酸月合计</t>
  </si>
  <si>
    <t>0003843</t>
  </si>
  <si>
    <t>聚羧酸减水剂</t>
  </si>
  <si>
    <t>来安县世豪建材化工有限公司</t>
  </si>
  <si>
    <t>0003844</t>
  </si>
  <si>
    <t>0003845</t>
  </si>
  <si>
    <t>0003846</t>
  </si>
  <si>
    <t>0003847</t>
  </si>
  <si>
    <t>0003848</t>
  </si>
  <si>
    <t>南京扬子混凝土制品有限公司淮南分公司</t>
  </si>
  <si>
    <t>龙凤销售单</t>
  </si>
  <si>
    <t>00000391</t>
  </si>
  <si>
    <t>夏邑栗隆建材有限公司</t>
  </si>
  <si>
    <t>0003850</t>
  </si>
  <si>
    <t>0003851</t>
  </si>
  <si>
    <t>00000393</t>
  </si>
  <si>
    <t>0003852</t>
  </si>
  <si>
    <t>0003853</t>
  </si>
  <si>
    <t>脂肪族合计</t>
  </si>
  <si>
    <t>聚羧酸合计</t>
  </si>
  <si>
    <t>生产日期</t>
  </si>
  <si>
    <t>亚纳</t>
  </si>
  <si>
    <t>元明粉</t>
  </si>
  <si>
    <t>苯酚</t>
  </si>
  <si>
    <t>葡萄糖酸钠</t>
  </si>
  <si>
    <t>引气剂</t>
  </si>
  <si>
    <t>改性剂</t>
  </si>
  <si>
    <t>早强剂</t>
  </si>
  <si>
    <t>防冻剂</t>
  </si>
  <si>
    <t>丙烯酸乙酯</t>
  </si>
  <si>
    <t>巯基乙酸</t>
  </si>
  <si>
    <t>软水</t>
  </si>
  <si>
    <t>合成数量</t>
  </si>
  <si>
    <t>成品入库单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</si>
  <si>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</si>
  <si>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</si>
  <si>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</si>
  <si>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</si>
  <si>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</si>
  <si>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</si>
  <si>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</si>
  <si>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</si>
  <si>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</si>
  <si>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</si>
  <si>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</si>
  <si>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</si>
  <si>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0000051</t>
  </si>
  <si>
    <t>0000052</t>
  </si>
  <si>
    <t>0000053</t>
  </si>
  <si>
    <t>0000054</t>
  </si>
  <si>
    <t>0000055</t>
  </si>
  <si>
    <t>0000056</t>
  </si>
  <si>
    <t>0000057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</si>
</sst>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;[Red]\(0.000\)"/>
    <numFmt numFmtId="165" formatCode="0.000_ "/>
  </numFmts>
  <fonts count="12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宋体"/>
      <charset val="134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9"/>
      <name val="宋体"/>
      <charset val="134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164" fontId="2" fillId="0" borderId="1" xfId="0" applyNumberFormat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65" fontId="6" fillId="0" borderId="2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65" fontId="2" fillId="0" borderId="1" xfId="0" applyNumberFormat="1" applyFont="1" applyBorder="1">
      <alignment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40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4" fontId="9" fillId="6" borderId="1" xfId="0" applyNumberFormat="1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9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7" fillId="8" borderId="2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40" fontId="8" fillId="5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>
      <alignment vertical="center"/>
    </xf>
    <xf numFmtId="40" fontId="8" fillId="0" borderId="1" xfId="0" applyNumberFormat="1" applyFont="1" applyBorder="1">
      <alignment vertical="center"/>
    </xf>
    <xf numFmtId="164" fontId="9" fillId="6" borderId="1" xfId="0" applyNumberFormat="1" applyFont="1" applyFill="1" applyBorder="1">
      <alignment vertical="center"/>
    </xf>
    <xf numFmtId="40" fontId="9" fillId="6" borderId="1" xfId="0" applyNumberFormat="1" applyFont="1" applyFill="1" applyBorder="1">
      <alignment vertical="center"/>
    </xf>
    <xf numFmtId="164" fontId="9" fillId="3" borderId="1" xfId="0" applyNumberFormat="1" applyFont="1" applyFill="1" applyBorder="1">
      <alignment vertical="center"/>
    </xf>
    <xf numFmtId="40" fontId="9" fillId="3" borderId="1" xfId="0" applyNumberFormat="1" applyFont="1" applyFill="1" applyBorder="1">
      <alignment vertical="center"/>
    </xf>
    <xf numFmtId="164" fontId="7" fillId="7" borderId="2" xfId="0" applyNumberFormat="1" applyFont="1" applyFill="1" applyBorder="1">
      <alignment vertical="center"/>
    </xf>
    <xf numFmtId="40" fontId="7" fillId="7" borderId="2" xfId="0" applyNumberFormat="1" applyFont="1" applyFill="1" applyBorder="1">
      <alignment vertical="center"/>
    </xf>
    <xf numFmtId="164" fontId="7" fillId="7" borderId="1" xfId="0" applyNumberFormat="1" applyFont="1" applyFill="1" applyBorder="1">
      <alignment vertical="center"/>
    </xf>
    <xf numFmtId="40" fontId="7" fillId="7" borderId="1" xfId="0" applyNumberFormat="1" applyFont="1" applyFill="1" applyBorder="1">
      <alignment vertical="center"/>
    </xf>
    <xf numFmtId="164" fontId="7" fillId="8" borderId="2" xfId="0" applyNumberFormat="1" applyFont="1" applyFill="1" applyBorder="1" applyAlignment="1">
      <alignment horizontal="center" vertical="center"/>
    </xf>
    <xf numFmtId="40" fontId="7" fillId="8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64" fontId="8" fillId="0" borderId="0" xfId="0" applyNumberFormat="1" applyFont="1">
      <alignment vertical="center"/>
    </xf>
    <xf numFmtId="40" fontId="8" fillId="0" borderId="0" xfId="0" applyNumberFormat="1" applyFont="1">
      <alignment vertical="center"/>
    </xf>
    <xf numFmtId="0" fontId="9" fillId="5" borderId="3" xfId="0" applyFont="1" applyFill="1" applyBorder="1" applyAlignment="1">
      <alignment horizontal="center" vertical="center"/>
    </xf>
    <xf numFmtId="49" fontId="8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14" fontId="8" fillId="0" borderId="4" xfId="0" applyNumberFormat="1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40" fontId="9" fillId="5" borderId="3" xfId="0" applyNumberFormat="1" applyFont="1" applyFill="1" applyBorder="1" applyAlignment="1">
      <alignment horizontal="center" vertical="center"/>
    </xf>
    <xf numFmtId="40" fontId="9" fillId="5" borderId="5" xfId="0" applyNumberFormat="1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right" vertical="center"/>
    </xf>
    <xf numFmtId="4" fontId="8" fillId="0" borderId="4" xfId="0" applyNumberFormat="1" applyFont="1" applyBorder="1" applyAlignment="1">
      <alignment horizontal="right" vertical="center"/>
    </xf>
    <xf numFmtId="40" fontId="8" fillId="0" borderId="4" xfId="0" applyNumberFormat="1" applyFont="1" applyBorder="1" applyAlignment="1">
      <alignment horizontal="right" vertical="center"/>
    </xf>
    <xf numFmtId="40" fontId="8" fillId="0" borderId="4" xfId="0" applyNumberFormat="1" applyFont="1" applyBorder="1">
      <alignment vertical="center"/>
    </xf>
    <xf numFmtId="40" fontId="8" fillId="9" borderId="6" xfId="0" applyNumberFormat="1" applyFont="1" applyFill="1" applyBorder="1">
      <alignment vertical="center"/>
    </xf>
    <xf numFmtId="164" fontId="8" fillId="0" borderId="4" xfId="0" applyNumberFormat="1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0" fontId="8" fillId="0" borderId="4" xfId="0" quotePrefix="1" applyFont="1" applyBorder="1">
      <alignment vertical="center"/>
    </xf>
    <xf numFmtId="0" fontId="8" fillId="0" borderId="1" xfId="0" quotePrefix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C2" sqref="C2"/>
    </sheetView>
  </sheetViews>
  <sheetFormatPr defaultColWidth="9" defaultRowHeight="14"/>
  <cols>
    <col min="1" max="1" width="10.36328125" style="58" customWidth="1"/>
    <col min="2" max="2" width="12.453125" style="58" customWidth="1"/>
    <col min="3" max="3" width="10.90625" style="58" customWidth="1"/>
    <col min="4" max="4" width="8.90625" style="57" customWidth="1"/>
    <col min="5" max="5" width="33.7265625" style="58" customWidth="1"/>
    <col min="6" max="6" width="8.90625" style="58" customWidth="1"/>
    <col min="7" max="7" width="8.36328125" style="58" customWidth="1"/>
    <col min="8" max="8" width="5.08984375" style="58" customWidth="1"/>
    <col min="9" max="9" width="9.36328125" style="59" customWidth="1"/>
    <col min="10" max="10" width="10.36328125" style="58" customWidth="1"/>
    <col min="11" max="11" width="12.7265625" style="60" bestFit="1" customWidth="1"/>
    <col min="12" max="12" width="13" style="60" bestFit="1" customWidth="1"/>
    <col min="13" max="13" width="10" style="60" customWidth="1"/>
    <col min="14" max="16384" width="9" style="58"/>
  </cols>
  <sheetData>
    <row r="1" spans="1:13" s="57" customFormat="1" ht="27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6" t="s">
        <v>8</v>
      </c>
      <c r="J1" s="61" t="s">
        <v>9</v>
      </c>
      <c r="K1" s="67" t="s">
        <v>10</v>
      </c>
      <c r="L1" s="67" t="s">
        <v>11</v>
      </c>
      <c r="M1" s="68" t="s">
        <v>12</v>
      </c>
    </row>
    <row r="2" spans="1:13" ht="19" customHeight="1">
      <c r="A2" s="62" t="s">
        <v>13</v>
      </c>
      <c r="B2" s="63" t="s">
        <v>14</v>
      </c>
      <c r="C2" s="64" t="s">
        <v>15</v>
      </c>
      <c r="D2" s="65"/>
      <c r="E2" s="63" t="s">
        <v>16</v>
      </c>
      <c r="F2" s="63" t="s">
        <v>17</v>
      </c>
      <c r="G2" s="76" t="s">
        <v>18</v>
      </c>
      <c r="H2" s="65" t="s">
        <v>19</v>
      </c>
      <c r="I2" s="69">
        <v>31.32</v>
      </c>
      <c r="J2" s="70">
        <v>1450</v>
      </c>
      <c r="K2" s="71">
        <f>I2*J2</f>
        <v>45414</v>
      </c>
      <c r="L2" s="72">
        <f t="shared" ref="L2:L5" si="0">I2*50</f>
        <v>1566</v>
      </c>
      <c r="M2" s="73">
        <f t="shared" ref="M2:M5" si="1">(K2+L2)/I2</f>
        <v>1500</v>
      </c>
    </row>
    <row r="3" spans="1:13" ht="19" customHeight="1">
      <c r="A3" s="62" t="s">
        <v>20</v>
      </c>
      <c r="B3" s="63" t="s">
        <v>21</v>
      </c>
      <c r="C3" s="64" t="s">
        <v>15</v>
      </c>
      <c r="D3" s="65"/>
      <c r="E3" s="63" t="s">
        <v>22</v>
      </c>
      <c r="F3" s="63" t="s">
        <v>17</v>
      </c>
      <c r="G3" s="76" t="s">
        <v>23</v>
      </c>
      <c r="H3" s="65" t="s">
        <v>19</v>
      </c>
      <c r="I3" s="69">
        <v>28.78</v>
      </c>
      <c r="J3" s="70">
        <v>6900</v>
      </c>
      <c r="K3" s="71">
        <f>I3*J3</f>
        <v>198582</v>
      </c>
      <c r="L3" s="72">
        <f t="shared" si="0"/>
        <v>1439</v>
      </c>
      <c r="M3" s="73">
        <f t="shared" si="1"/>
        <v>6950</v>
      </c>
    </row>
    <row r="4" spans="1:13" ht="19" customHeight="1">
      <c r="A4" s="62" t="s">
        <v>24</v>
      </c>
      <c r="B4" s="63" t="s">
        <v>14</v>
      </c>
      <c r="C4" s="64" t="s">
        <v>15</v>
      </c>
      <c r="D4" s="65"/>
      <c r="E4" s="63" t="s">
        <v>16</v>
      </c>
      <c r="F4" s="63" t="s">
        <v>17</v>
      </c>
      <c r="G4" s="76" t="s">
        <v>25</v>
      </c>
      <c r="H4" s="65" t="s">
        <v>19</v>
      </c>
      <c r="I4" s="69">
        <v>10.3</v>
      </c>
      <c r="J4" s="70">
        <v>1400</v>
      </c>
      <c r="K4" s="71">
        <f>I4*J4</f>
        <v>14420.000000000002</v>
      </c>
      <c r="L4" s="72">
        <f t="shared" si="0"/>
        <v>515</v>
      </c>
      <c r="M4" s="73">
        <f t="shared" si="1"/>
        <v>1450</v>
      </c>
    </row>
    <row r="5" spans="1:13" ht="19" customHeight="1">
      <c r="A5" s="62" t="s">
        <v>27</v>
      </c>
      <c r="B5" s="63" t="s">
        <v>14</v>
      </c>
      <c r="C5" s="64" t="s">
        <v>15</v>
      </c>
      <c r="D5" s="65"/>
      <c r="E5" s="63" t="s">
        <v>16</v>
      </c>
      <c r="F5" s="63" t="s">
        <v>17</v>
      </c>
      <c r="G5" s="76" t="s">
        <v>28</v>
      </c>
      <c r="H5" s="65" t="s">
        <v>19</v>
      </c>
      <c r="I5" s="69">
        <v>20.92</v>
      </c>
      <c r="J5" s="70">
        <v>1400</v>
      </c>
      <c r="K5" s="71">
        <f t="shared" ref="K5:K13" si="2">I5*J5</f>
        <v>29288.000000000004</v>
      </c>
      <c r="L5" s="72">
        <f t="shared" si="0"/>
        <v>1046</v>
      </c>
      <c r="M5" s="73">
        <f t="shared" si="1"/>
        <v>1450</v>
      </c>
    </row>
    <row r="6" spans="1:13" ht="19" customHeight="1">
      <c r="A6" s="62" t="s">
        <v>27</v>
      </c>
      <c r="B6" s="63" t="s">
        <v>29</v>
      </c>
      <c r="C6" s="64" t="s">
        <v>30</v>
      </c>
      <c r="D6" s="65"/>
      <c r="E6" s="63" t="s">
        <v>31</v>
      </c>
      <c r="F6" s="63" t="s">
        <v>17</v>
      </c>
      <c r="G6" s="76" t="s">
        <v>32</v>
      </c>
      <c r="H6" s="65" t="s">
        <v>19</v>
      </c>
      <c r="I6" s="69">
        <v>4</v>
      </c>
      <c r="J6" s="70">
        <v>12000</v>
      </c>
      <c r="K6" s="71">
        <f t="shared" si="2"/>
        <v>48000</v>
      </c>
      <c r="L6" s="72">
        <f t="shared" ref="L6:L13" si="3">I6*50</f>
        <v>200</v>
      </c>
      <c r="M6" s="73">
        <f t="shared" ref="M6:M13" si="4">(K6+L6)/I6</f>
        <v>12050</v>
      </c>
    </row>
    <row r="7" spans="1:13" ht="19" customHeight="1">
      <c r="A7" s="62" t="s">
        <v>33</v>
      </c>
      <c r="B7" s="63" t="s">
        <v>14</v>
      </c>
      <c r="C7" s="64" t="s">
        <v>15</v>
      </c>
      <c r="D7" s="65"/>
      <c r="E7" s="63" t="s">
        <v>16</v>
      </c>
      <c r="F7" s="63" t="s">
        <v>17</v>
      </c>
      <c r="G7" s="76" t="s">
        <v>34</v>
      </c>
      <c r="H7" s="65" t="s">
        <v>19</v>
      </c>
      <c r="I7" s="69">
        <v>30.5</v>
      </c>
      <c r="J7" s="70">
        <v>1400</v>
      </c>
      <c r="K7" s="71">
        <f t="shared" si="2"/>
        <v>42700</v>
      </c>
      <c r="L7" s="72">
        <f t="shared" si="3"/>
        <v>1525</v>
      </c>
      <c r="M7" s="73">
        <f t="shared" si="4"/>
        <v>1450</v>
      </c>
    </row>
    <row r="8" spans="1:13" ht="19" customHeight="1">
      <c r="A8" s="62" t="s">
        <v>35</v>
      </c>
      <c r="B8" s="63" t="s">
        <v>14</v>
      </c>
      <c r="C8" s="64" t="s">
        <v>15</v>
      </c>
      <c r="D8" s="65"/>
      <c r="E8" s="63" t="s">
        <v>16</v>
      </c>
      <c r="F8" s="63" t="s">
        <v>17</v>
      </c>
      <c r="G8" s="76" t="s">
        <v>36</v>
      </c>
      <c r="H8" s="65" t="s">
        <v>19</v>
      </c>
      <c r="I8" s="69">
        <v>38.08</v>
      </c>
      <c r="J8" s="70">
        <v>1400</v>
      </c>
      <c r="K8" s="71">
        <f t="shared" si="2"/>
        <v>53312</v>
      </c>
      <c r="L8" s="72">
        <f t="shared" si="3"/>
        <v>1904</v>
      </c>
      <c r="M8" s="73">
        <f t="shared" si="4"/>
        <v>1450</v>
      </c>
    </row>
    <row r="9" spans="1:13" ht="19" customHeight="1">
      <c r="A9" s="62" t="s">
        <v>37</v>
      </c>
      <c r="B9" s="63" t="s">
        <v>38</v>
      </c>
      <c r="C9" s="64" t="s">
        <v>30</v>
      </c>
      <c r="D9" s="65">
        <v>0.995</v>
      </c>
      <c r="E9" s="63" t="s">
        <v>39</v>
      </c>
      <c r="F9" s="63" t="s">
        <v>17</v>
      </c>
      <c r="G9" s="76" t="s">
        <v>40</v>
      </c>
      <c r="H9" s="65" t="s">
        <v>19</v>
      </c>
      <c r="I9" s="69">
        <v>5</v>
      </c>
      <c r="J9" s="70">
        <v>7500</v>
      </c>
      <c r="K9" s="71">
        <f t="shared" si="2"/>
        <v>37500</v>
      </c>
      <c r="L9" s="72">
        <f t="shared" si="3"/>
        <v>250</v>
      </c>
      <c r="M9" s="73">
        <f t="shared" si="4"/>
        <v>7550</v>
      </c>
    </row>
    <row r="10" spans="1:13" ht="19" customHeight="1">
      <c r="A10" s="62" t="s">
        <v>37</v>
      </c>
      <c r="B10" s="63" t="s">
        <v>41</v>
      </c>
      <c r="C10" s="64" t="s">
        <v>30</v>
      </c>
      <c r="D10" s="65"/>
      <c r="E10" s="63" t="s">
        <v>39</v>
      </c>
      <c r="F10" s="63" t="s">
        <v>17</v>
      </c>
      <c r="G10" s="76" t="s">
        <v>42</v>
      </c>
      <c r="H10" s="65" t="s">
        <v>19</v>
      </c>
      <c r="I10" s="69">
        <v>0.24</v>
      </c>
      <c r="J10" s="70">
        <v>4800</v>
      </c>
      <c r="K10" s="71">
        <f t="shared" si="2"/>
        <v>1152</v>
      </c>
      <c r="L10" s="72">
        <f t="shared" si="3"/>
        <v>12</v>
      </c>
      <c r="M10" s="73">
        <f t="shared" si="4"/>
        <v>4850</v>
      </c>
    </row>
    <row r="11" spans="1:13" ht="19" customHeight="1">
      <c r="A11" s="62" t="s">
        <v>43</v>
      </c>
      <c r="B11" s="63" t="s">
        <v>44</v>
      </c>
      <c r="C11" s="64" t="s">
        <v>30</v>
      </c>
      <c r="D11" s="65">
        <v>703</v>
      </c>
      <c r="E11" s="63" t="s">
        <v>31</v>
      </c>
      <c r="F11" s="63" t="s">
        <v>17</v>
      </c>
      <c r="G11" s="76" t="s">
        <v>45</v>
      </c>
      <c r="H11" s="65" t="s">
        <v>19</v>
      </c>
      <c r="I11" s="69">
        <v>31.14</v>
      </c>
      <c r="J11" s="70">
        <v>11400</v>
      </c>
      <c r="K11" s="71">
        <f t="shared" si="2"/>
        <v>354996</v>
      </c>
      <c r="L11" s="72">
        <f t="shared" si="3"/>
        <v>1557</v>
      </c>
      <c r="M11" s="73">
        <f t="shared" si="4"/>
        <v>11450</v>
      </c>
    </row>
    <row r="12" spans="1:13" ht="18" customHeight="1">
      <c r="A12" s="62" t="s">
        <v>43</v>
      </c>
      <c r="B12" s="63" t="s">
        <v>46</v>
      </c>
      <c r="C12" s="64" t="s">
        <v>30</v>
      </c>
      <c r="D12" s="65"/>
      <c r="E12" s="63" t="s">
        <v>47</v>
      </c>
      <c r="F12" s="63" t="s">
        <v>17</v>
      </c>
      <c r="G12" s="63">
        <v>8029765</v>
      </c>
      <c r="H12" s="65" t="s">
        <v>19</v>
      </c>
      <c r="I12" s="74">
        <v>0.6</v>
      </c>
      <c r="J12" s="75">
        <v>16000</v>
      </c>
      <c r="K12" s="71">
        <f t="shared" si="2"/>
        <v>9600</v>
      </c>
      <c r="L12" s="72">
        <f t="shared" si="3"/>
        <v>30</v>
      </c>
      <c r="M12" s="73">
        <f t="shared" si="4"/>
        <v>16050</v>
      </c>
    </row>
    <row r="13" spans="1:13" ht="18" customHeight="1">
      <c r="A13" s="62" t="s">
        <v>43</v>
      </c>
      <c r="B13" s="63" t="s">
        <v>48</v>
      </c>
      <c r="C13" s="64" t="s">
        <v>30</v>
      </c>
      <c r="D13" s="65"/>
      <c r="E13" s="63" t="s">
        <v>47</v>
      </c>
      <c r="F13" s="63" t="s">
        <v>17</v>
      </c>
      <c r="G13" s="63">
        <v>8029765</v>
      </c>
      <c r="H13" s="65" t="s">
        <v>19</v>
      </c>
      <c r="I13" s="74">
        <v>0.4</v>
      </c>
      <c r="J13" s="75">
        <v>12000</v>
      </c>
      <c r="K13" s="71">
        <f t="shared" si="2"/>
        <v>4800</v>
      </c>
      <c r="L13" s="72">
        <f t="shared" si="3"/>
        <v>20</v>
      </c>
      <c r="M13" s="73">
        <f t="shared" si="4"/>
        <v>12050</v>
      </c>
    </row>
    <row r="14" spans="1:13" ht="18" customHeight="1">
      <c r="A14" s="62" t="s">
        <v>49</v>
      </c>
      <c r="B14" s="63" t="s">
        <v>50</v>
      </c>
      <c r="C14" s="64" t="s">
        <v>30</v>
      </c>
      <c r="D14" s="65"/>
      <c r="E14" s="63" t="s">
        <v>39</v>
      </c>
      <c r="F14" s="63" t="s">
        <v>17</v>
      </c>
      <c r="G14" s="63">
        <v>8029766</v>
      </c>
      <c r="H14" s="65" t="s">
        <v>19</v>
      </c>
      <c r="I14" s="74">
        <v>0.4</v>
      </c>
      <c r="J14" s="75">
        <v>5100</v>
      </c>
      <c r="K14" s="71">
        <f>I14*J14</f>
        <v>2040</v>
      </c>
      <c r="L14" s="72">
        <f>I14*50</f>
        <v>20</v>
      </c>
      <c r="M14" s="73">
        <f>(K14+L14)/I14</f>
        <v>5150</v>
      </c>
    </row>
    <row r="15" spans="1:13" ht="18" customHeight="1">
      <c r="A15" s="62" t="s">
        <v>49</v>
      </c>
      <c r="B15" s="63" t="s">
        <v>46</v>
      </c>
      <c r="C15" s="64" t="s">
        <v>30</v>
      </c>
      <c r="D15" s="65"/>
      <c r="E15" s="63" t="s">
        <v>47</v>
      </c>
      <c r="F15" s="63" t="s">
        <v>17</v>
      </c>
      <c r="G15" s="63">
        <v>8029767</v>
      </c>
      <c r="H15" s="65" t="s">
        <v>19</v>
      </c>
      <c r="I15" s="74">
        <v>0.4</v>
      </c>
      <c r="J15" s="75">
        <v>16000</v>
      </c>
      <c r="K15" s="71">
        <f>I15*J15</f>
        <v>6400</v>
      </c>
      <c r="L15" s="72">
        <f>I15*50</f>
        <v>20</v>
      </c>
      <c r="M15" s="73">
        <f>(K15+L15)/I15</f>
        <v>16050</v>
      </c>
    </row>
    <row r="16" spans="1:13" ht="18" customHeight="1">
      <c r="A16" s="62" t="s">
        <v>49</v>
      </c>
      <c r="B16" s="63" t="s">
        <v>48</v>
      </c>
      <c r="C16" s="64" t="s">
        <v>30</v>
      </c>
      <c r="D16" s="65"/>
      <c r="E16" s="63" t="s">
        <v>47</v>
      </c>
      <c r="F16" s="63" t="s">
        <v>17</v>
      </c>
      <c r="G16" s="63">
        <v>8029767</v>
      </c>
      <c r="H16" s="65" t="s">
        <v>19</v>
      </c>
      <c r="I16" s="74">
        <v>0.6</v>
      </c>
      <c r="J16" s="75">
        <v>12000</v>
      </c>
      <c r="K16" s="71">
        <f>I16*J16</f>
        <v>7200</v>
      </c>
      <c r="L16" s="72">
        <f>I16*50</f>
        <v>30</v>
      </c>
      <c r="M16" s="73">
        <f>(K16+L16)/I16</f>
        <v>12050</v>
      </c>
    </row>
    <row r="17" spans="1:13" ht="18" customHeight="1">
      <c r="A17" s="62" t="s">
        <v>49</v>
      </c>
      <c r="B17" s="63" t="s">
        <v>51</v>
      </c>
      <c r="C17" s="64" t="s">
        <v>30</v>
      </c>
      <c r="D17" s="65"/>
      <c r="E17" s="63" t="s">
        <v>52</v>
      </c>
      <c r="F17" s="63" t="s">
        <v>17</v>
      </c>
      <c r="G17" s="63">
        <v>8029768</v>
      </c>
      <c r="H17" s="65" t="s">
        <v>19</v>
      </c>
      <c r="I17" s="74">
        <v>20</v>
      </c>
      <c r="J17" s="75">
        <v>1100</v>
      </c>
      <c r="K17" s="71">
        <f>I17*J17</f>
        <v>22000</v>
      </c>
      <c r="L17" s="72">
        <f>I17*50</f>
        <v>1000</v>
      </c>
      <c r="M17" s="73">
        <f>(K17+L17)/I17</f>
        <v>1150</v>
      </c>
    </row>
  </sheetData>
  <autoFilter ref="A1:M17"/>
  <phoneticPr fontId="11" type="noConversion"/>
  <dataValidations count="4">
    <dataValidation allowBlank="1" showInputMessage="1" showErrorMessage="1" sqref="C1 E1"/>
    <dataValidation type="list" allowBlank="1" showInputMessage="1" showErrorMessage="1" sqref="B10 B11 B2:B4 B5:B9 B12:B13 B14:B17">
      <formula1>"甲醛,丙酮,亚纳,固体烧碱,元明粉,苯酚,葡萄糖酸钠,引气剂,改性剂,早强剂,防冻剂,大单体608,大单体703,过硫酸铵,丙烯酸,丙烯酸羟乙酯,巯基丙酸,液碱,DX-2促进剂,DX-8调节剂,巯基乙酸,VC,双氧水"</formula1>
    </dataValidation>
    <dataValidation type="list" allowBlank="1" showInputMessage="1" showErrorMessage="1" sqref="C10 C11 C2:C4 C5:C9 C12:C13 C14:C17">
      <formula1>"脂肪族原料,聚羧酸原料"</formula1>
    </dataValidation>
    <dataValidation type="list" allowBlank="1" showInputMessage="1" showErrorMessage="1" sqref="E10 E11 E2:E4 E5:E9 E12:E13 E14:E17">
      <formula1>"滁州市龙飞化工有限公司,扬州实友化工有限公司,张家港保税区灵海国际贸易有限公司,南京夏联化工,徐州德尔赛新材料科技有限公司,滁州传宝商贸有限公司,张家港保税区黄河国际贸易有限公司"</formula1>
    </dataValidation>
  </dataValidations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5" sqref="D5"/>
    </sheetView>
  </sheetViews>
  <sheetFormatPr defaultColWidth="9" defaultRowHeight="14.5"/>
  <cols>
    <col min="1" max="1" width="9.26953125" customWidth="1"/>
    <col min="2" max="2" width="12.90625" customWidth="1"/>
    <col min="4" max="4" width="35.36328125" customWidth="1"/>
    <col min="5" max="5" width="10.08984375" customWidth="1"/>
    <col min="6" max="6" width="8.36328125" customWidth="1"/>
    <col min="7" max="7" width="6.7265625" style="23" customWidth="1"/>
    <col min="8" max="8" width="10.36328125" style="25"/>
    <col min="9" max="9" width="9.36328125" style="26"/>
    <col min="10" max="10" width="14.08984375" style="26"/>
  </cols>
  <sheetData>
    <row r="1" spans="1:10" s="23" customFormat="1" ht="27" customHeight="1">
      <c r="A1" s="27" t="s">
        <v>0</v>
      </c>
      <c r="B1" s="27" t="s">
        <v>1</v>
      </c>
      <c r="C1" s="27" t="s">
        <v>3</v>
      </c>
      <c r="D1" s="27" t="s">
        <v>54</v>
      </c>
      <c r="E1" s="27" t="s">
        <v>5</v>
      </c>
      <c r="F1" s="27" t="s">
        <v>6</v>
      </c>
      <c r="G1" s="27" t="s">
        <v>7</v>
      </c>
      <c r="H1" s="43" t="s">
        <v>8</v>
      </c>
      <c r="I1" s="44" t="s">
        <v>9</v>
      </c>
      <c r="J1" s="44" t="s">
        <v>10</v>
      </c>
    </row>
    <row r="2" spans="1:10" ht="26.15" customHeight="1">
      <c r="A2" s="29">
        <v>42822</v>
      </c>
      <c r="B2" s="30" t="s">
        <v>55</v>
      </c>
      <c r="C2" s="30"/>
      <c r="D2" s="30" t="s">
        <v>56</v>
      </c>
      <c r="E2" s="30" t="s">
        <v>57</v>
      </c>
      <c r="F2" s="77" t="s">
        <v>58</v>
      </c>
      <c r="G2" s="28" t="s">
        <v>19</v>
      </c>
      <c r="H2" s="45">
        <v>12.56</v>
      </c>
      <c r="I2" s="46">
        <v>1500</v>
      </c>
      <c r="J2" s="46">
        <f>H2*I2</f>
        <v>18840</v>
      </c>
    </row>
    <row r="3" spans="1:10" ht="26.15" customHeight="1">
      <c r="A3" s="29">
        <v>42824</v>
      </c>
      <c r="B3" s="30" t="s">
        <v>55</v>
      </c>
      <c r="C3" s="30"/>
      <c r="D3" s="30" t="s">
        <v>59</v>
      </c>
      <c r="E3" s="30" t="s">
        <v>57</v>
      </c>
      <c r="F3" s="77" t="s">
        <v>60</v>
      </c>
      <c r="G3" s="28" t="s">
        <v>19</v>
      </c>
      <c r="H3" s="45">
        <v>33.06</v>
      </c>
      <c r="I3" s="46">
        <v>1430</v>
      </c>
      <c r="J3" s="46">
        <f>H3*I3</f>
        <v>47275.8</v>
      </c>
    </row>
    <row r="4" spans="1:10" ht="26.15" customHeight="1">
      <c r="A4" s="32"/>
      <c r="B4" s="33" t="s">
        <v>61</v>
      </c>
      <c r="C4" s="33"/>
      <c r="D4" s="33"/>
      <c r="E4" s="33"/>
      <c r="F4" s="33"/>
      <c r="G4" s="31"/>
      <c r="H4" s="47">
        <f>SUM(H2:H3)</f>
        <v>45.620000000000005</v>
      </c>
      <c r="I4" s="48"/>
      <c r="J4" s="48">
        <f>SUM(J2:J3)</f>
        <v>66115.8</v>
      </c>
    </row>
    <row r="5" spans="1:10" ht="26.15" customHeight="1">
      <c r="A5" s="32"/>
      <c r="B5" s="33" t="s">
        <v>62</v>
      </c>
      <c r="C5" s="33"/>
      <c r="D5" s="33"/>
      <c r="E5" s="33"/>
      <c r="F5" s="33"/>
      <c r="G5" s="31"/>
      <c r="H5" s="47">
        <v>0</v>
      </c>
      <c r="I5" s="48"/>
      <c r="J5" s="48">
        <v>0</v>
      </c>
    </row>
    <row r="6" spans="1:10" ht="26.15" customHeight="1">
      <c r="A6" s="35"/>
      <c r="B6" s="34" t="s">
        <v>26</v>
      </c>
      <c r="C6" s="36"/>
      <c r="D6" s="36"/>
      <c r="E6" s="36"/>
      <c r="F6" s="36"/>
      <c r="G6" s="34"/>
      <c r="H6" s="49">
        <f>SUM(H4:H5)</f>
        <v>45.620000000000005</v>
      </c>
      <c r="I6" s="50"/>
      <c r="J6" s="50">
        <f>SUM(J4:J5)</f>
        <v>66115.8</v>
      </c>
    </row>
    <row r="7" spans="1:10" ht="26.15" customHeight="1">
      <c r="A7" s="29">
        <v>42850</v>
      </c>
      <c r="B7" s="30" t="s">
        <v>55</v>
      </c>
      <c r="C7" s="30"/>
      <c r="D7" s="30" t="s">
        <v>56</v>
      </c>
      <c r="E7" s="30" t="s">
        <v>57</v>
      </c>
      <c r="F7" s="77" t="s">
        <v>63</v>
      </c>
      <c r="G7" s="28" t="s">
        <v>19</v>
      </c>
      <c r="H7" s="45">
        <v>12.32</v>
      </c>
      <c r="I7" s="46">
        <v>1500</v>
      </c>
      <c r="J7" s="46">
        <f>H7*I7</f>
        <v>18480</v>
      </c>
    </row>
    <row r="8" spans="1:10" ht="26.15" customHeight="1">
      <c r="A8" s="32"/>
      <c r="B8" s="33" t="s">
        <v>61</v>
      </c>
      <c r="C8" s="33"/>
      <c r="D8" s="33"/>
      <c r="E8" s="33"/>
      <c r="F8" s="33"/>
      <c r="G8" s="31"/>
      <c r="H8" s="47">
        <f>SUM(H7:H7)</f>
        <v>12.32</v>
      </c>
      <c r="I8" s="48"/>
      <c r="J8" s="48">
        <f>SUM(J7:J7)</f>
        <v>18480</v>
      </c>
    </row>
    <row r="9" spans="1:10" ht="26.15" customHeight="1">
      <c r="A9" s="32"/>
      <c r="B9" s="33" t="s">
        <v>62</v>
      </c>
      <c r="C9" s="33"/>
      <c r="D9" s="33"/>
      <c r="E9" s="33"/>
      <c r="F9" s="33"/>
      <c r="G9" s="31"/>
      <c r="H9" s="47">
        <v>0</v>
      </c>
      <c r="I9" s="48"/>
      <c r="J9" s="48">
        <v>0</v>
      </c>
    </row>
    <row r="10" spans="1:10" ht="26.15" customHeight="1">
      <c r="A10" s="35"/>
      <c r="B10" s="34" t="s">
        <v>26</v>
      </c>
      <c r="C10" s="36"/>
      <c r="D10" s="36"/>
      <c r="E10" s="36"/>
      <c r="F10" s="36"/>
      <c r="G10" s="34"/>
      <c r="H10" s="49">
        <f>SUM(H8:H9)</f>
        <v>12.32</v>
      </c>
      <c r="I10" s="50"/>
      <c r="J10" s="50">
        <f>SUM(J8:J9)</f>
        <v>18480</v>
      </c>
    </row>
    <row r="11" spans="1:10" ht="26.15" customHeight="1">
      <c r="A11" s="29">
        <v>42857</v>
      </c>
      <c r="B11" s="30" t="s">
        <v>64</v>
      </c>
      <c r="C11" s="30"/>
      <c r="D11" s="30" t="s">
        <v>65</v>
      </c>
      <c r="E11" s="30" t="s">
        <v>57</v>
      </c>
      <c r="F11" s="77" t="s">
        <v>66</v>
      </c>
      <c r="G11" s="28" t="s">
        <v>19</v>
      </c>
      <c r="H11" s="45">
        <v>10.36</v>
      </c>
      <c r="I11" s="46">
        <v>5200</v>
      </c>
      <c r="J11" s="46">
        <f>H11*I11</f>
        <v>53872</v>
      </c>
    </row>
    <row r="12" spans="1:10" ht="26.15" customHeight="1">
      <c r="A12" s="29">
        <v>42858</v>
      </c>
      <c r="B12" s="30" t="s">
        <v>64</v>
      </c>
      <c r="C12" s="30"/>
      <c r="D12" s="30" t="s">
        <v>65</v>
      </c>
      <c r="E12" s="30" t="s">
        <v>57</v>
      </c>
      <c r="F12" s="77" t="s">
        <v>67</v>
      </c>
      <c r="G12" s="28" t="s">
        <v>19</v>
      </c>
      <c r="H12" s="45">
        <v>13.04</v>
      </c>
      <c r="I12" s="46">
        <v>5200</v>
      </c>
      <c r="J12" s="46">
        <f t="shared" ref="J12:J19" si="0">H12*I12</f>
        <v>67808</v>
      </c>
    </row>
    <row r="13" spans="1:10" ht="26.15" customHeight="1">
      <c r="A13" s="29">
        <v>42859</v>
      </c>
      <c r="B13" s="30" t="s">
        <v>64</v>
      </c>
      <c r="C13" s="30"/>
      <c r="D13" s="30" t="s">
        <v>65</v>
      </c>
      <c r="E13" s="30" t="s">
        <v>57</v>
      </c>
      <c r="F13" s="77" t="s">
        <v>68</v>
      </c>
      <c r="G13" s="28" t="s">
        <v>19</v>
      </c>
      <c r="H13" s="45">
        <v>14.56</v>
      </c>
      <c r="I13" s="46">
        <v>5200</v>
      </c>
      <c r="J13" s="46">
        <f t="shared" si="0"/>
        <v>75712</v>
      </c>
    </row>
    <row r="14" spans="1:10" ht="26.15" customHeight="1">
      <c r="A14" s="29">
        <v>42864</v>
      </c>
      <c r="B14" s="30" t="s">
        <v>64</v>
      </c>
      <c r="C14" s="30"/>
      <c r="D14" s="30" t="s">
        <v>65</v>
      </c>
      <c r="E14" s="30" t="s">
        <v>57</v>
      </c>
      <c r="F14" s="77" t="s">
        <v>69</v>
      </c>
      <c r="G14" s="28" t="s">
        <v>19</v>
      </c>
      <c r="H14" s="45">
        <v>4.9400000000000004</v>
      </c>
      <c r="I14" s="46">
        <v>5200</v>
      </c>
      <c r="J14" s="46">
        <f t="shared" si="0"/>
        <v>25688.000000000004</v>
      </c>
    </row>
    <row r="15" spans="1:10" ht="26.15" customHeight="1">
      <c r="A15" s="29">
        <v>42870</v>
      </c>
      <c r="B15" s="30" t="s">
        <v>64</v>
      </c>
      <c r="C15" s="30"/>
      <c r="D15" s="30" t="s">
        <v>65</v>
      </c>
      <c r="E15" s="30" t="s">
        <v>57</v>
      </c>
      <c r="F15" s="77" t="s">
        <v>70</v>
      </c>
      <c r="G15" s="28" t="s">
        <v>19</v>
      </c>
      <c r="H15" s="45">
        <v>10.58</v>
      </c>
      <c r="I15" s="46">
        <v>5200</v>
      </c>
      <c r="J15" s="46">
        <f t="shared" si="0"/>
        <v>55016</v>
      </c>
    </row>
    <row r="16" spans="1:10" ht="26.15" customHeight="1">
      <c r="A16" s="29">
        <v>42871</v>
      </c>
      <c r="B16" s="30" t="s">
        <v>64</v>
      </c>
      <c r="C16" s="30"/>
      <c r="D16" s="30" t="s">
        <v>71</v>
      </c>
      <c r="E16" s="30" t="s">
        <v>72</v>
      </c>
      <c r="F16" s="77" t="s">
        <v>73</v>
      </c>
      <c r="G16" s="28" t="s">
        <v>19</v>
      </c>
      <c r="H16" s="45">
        <v>14.86</v>
      </c>
      <c r="I16" s="46">
        <v>3300</v>
      </c>
      <c r="J16" s="46">
        <f t="shared" si="0"/>
        <v>49038</v>
      </c>
    </row>
    <row r="17" spans="1:10" ht="26.15" customHeight="1">
      <c r="A17" s="29">
        <v>42872</v>
      </c>
      <c r="B17" s="30" t="s">
        <v>55</v>
      </c>
      <c r="C17" s="30"/>
      <c r="D17" s="30" t="s">
        <v>74</v>
      </c>
      <c r="E17" s="30" t="s">
        <v>57</v>
      </c>
      <c r="F17" s="77" t="s">
        <v>75</v>
      </c>
      <c r="G17" s="28" t="s">
        <v>19</v>
      </c>
      <c r="H17" s="45">
        <v>28.2</v>
      </c>
      <c r="I17" s="46">
        <v>1360</v>
      </c>
      <c r="J17" s="46">
        <f t="shared" si="0"/>
        <v>38352</v>
      </c>
    </row>
    <row r="18" spans="1:10" ht="26.15" customHeight="1">
      <c r="A18" s="29">
        <v>42881</v>
      </c>
      <c r="B18" s="30" t="s">
        <v>64</v>
      </c>
      <c r="C18" s="30"/>
      <c r="D18" s="30" t="s">
        <v>65</v>
      </c>
      <c r="E18" s="30" t="s">
        <v>57</v>
      </c>
      <c r="F18" s="77" t="s">
        <v>76</v>
      </c>
      <c r="G18" s="28" t="s">
        <v>19</v>
      </c>
      <c r="H18" s="45">
        <v>3.2</v>
      </c>
      <c r="I18" s="46">
        <v>5200</v>
      </c>
      <c r="J18" s="46">
        <f t="shared" si="0"/>
        <v>16640</v>
      </c>
    </row>
    <row r="19" spans="1:10" ht="26.15" customHeight="1">
      <c r="A19" s="29">
        <v>42882</v>
      </c>
      <c r="B19" s="30" t="s">
        <v>64</v>
      </c>
      <c r="C19" s="30"/>
      <c r="D19" s="30" t="s">
        <v>71</v>
      </c>
      <c r="E19" s="30" t="s">
        <v>72</v>
      </c>
      <c r="F19" s="77" t="s">
        <v>77</v>
      </c>
      <c r="G19" s="28" t="s">
        <v>19</v>
      </c>
      <c r="H19" s="45">
        <v>9.827</v>
      </c>
      <c r="I19" s="46">
        <v>5200</v>
      </c>
      <c r="J19" s="46">
        <f t="shared" si="0"/>
        <v>51100.4</v>
      </c>
    </row>
    <row r="20" spans="1:10" ht="26.15" customHeight="1">
      <c r="A20" s="32"/>
      <c r="B20" s="33" t="s">
        <v>61</v>
      </c>
      <c r="C20" s="33"/>
      <c r="D20" s="33"/>
      <c r="E20" s="33"/>
      <c r="F20" s="33"/>
      <c r="G20" s="31"/>
      <c r="H20" s="47">
        <f>H17</f>
        <v>28.2</v>
      </c>
      <c r="I20" s="48"/>
      <c r="J20" s="48">
        <f>J17</f>
        <v>38352</v>
      </c>
    </row>
    <row r="21" spans="1:10" ht="26.15" customHeight="1">
      <c r="A21" s="32"/>
      <c r="B21" s="33" t="s">
        <v>62</v>
      </c>
      <c r="C21" s="33"/>
      <c r="D21" s="33"/>
      <c r="E21" s="33"/>
      <c r="F21" s="33"/>
      <c r="G21" s="31"/>
      <c r="H21" s="47">
        <f>SUM(H11:H16,H18:H19)</f>
        <v>81.367000000000004</v>
      </c>
      <c r="I21" s="48"/>
      <c r="J21" s="48">
        <f>SUM(J11:J16,J18:J19)</f>
        <v>394874.4</v>
      </c>
    </row>
    <row r="22" spans="1:10" ht="26.15" customHeight="1">
      <c r="A22" s="35"/>
      <c r="B22" s="34" t="s">
        <v>26</v>
      </c>
      <c r="C22" s="36"/>
      <c r="D22" s="36"/>
      <c r="E22" s="36"/>
      <c r="F22" s="36"/>
      <c r="G22" s="34"/>
      <c r="H22" s="49">
        <f>SUM(H20:H21)</f>
        <v>109.56700000000001</v>
      </c>
      <c r="I22" s="50"/>
      <c r="J22" s="50">
        <f>SUM(J11:J19)</f>
        <v>433226.4</v>
      </c>
    </row>
    <row r="23" spans="1:10" ht="26.15" customHeight="1">
      <c r="A23" s="29">
        <v>42887</v>
      </c>
      <c r="B23" s="30" t="s">
        <v>64</v>
      </c>
      <c r="C23" s="30"/>
      <c r="D23" s="30" t="s">
        <v>65</v>
      </c>
      <c r="E23" s="30" t="s">
        <v>57</v>
      </c>
      <c r="F23" s="77" t="s">
        <v>78</v>
      </c>
      <c r="G23" s="28" t="s">
        <v>19</v>
      </c>
      <c r="H23" s="45">
        <v>2.54</v>
      </c>
      <c r="I23" s="46">
        <v>5400</v>
      </c>
      <c r="J23" s="46">
        <f>H23*I23</f>
        <v>13716</v>
      </c>
    </row>
    <row r="24" spans="1:10" ht="27" customHeight="1">
      <c r="A24" s="29">
        <v>42888</v>
      </c>
      <c r="B24" s="30" t="s">
        <v>64</v>
      </c>
      <c r="C24" s="30"/>
      <c r="D24" s="30" t="s">
        <v>65</v>
      </c>
      <c r="E24" s="30" t="s">
        <v>57</v>
      </c>
      <c r="F24" s="77" t="s">
        <v>79</v>
      </c>
      <c r="G24" s="28" t="s">
        <v>19</v>
      </c>
      <c r="H24" s="45">
        <v>10.14</v>
      </c>
      <c r="I24" s="46">
        <v>1800</v>
      </c>
      <c r="J24" s="46">
        <f>H24*I24</f>
        <v>18252</v>
      </c>
    </row>
    <row r="25" spans="1:10" ht="27" customHeight="1">
      <c r="A25" s="32"/>
      <c r="B25" s="33" t="s">
        <v>61</v>
      </c>
      <c r="C25" s="33"/>
      <c r="D25" s="33"/>
      <c r="E25" s="33"/>
      <c r="F25" s="33"/>
      <c r="G25" s="31"/>
      <c r="H25" s="47">
        <v>0</v>
      </c>
      <c r="I25" s="48"/>
      <c r="J25" s="48">
        <v>0</v>
      </c>
    </row>
    <row r="26" spans="1:10" ht="27" customHeight="1">
      <c r="A26" s="32"/>
      <c r="B26" s="33" t="s">
        <v>62</v>
      </c>
      <c r="C26" s="33"/>
      <c r="D26" s="33"/>
      <c r="E26" s="33"/>
      <c r="F26" s="33"/>
      <c r="G26" s="31"/>
      <c r="H26" s="47">
        <f>SUM(H23:H24)</f>
        <v>12.68</v>
      </c>
      <c r="I26" s="48"/>
      <c r="J26" s="48">
        <f>SUM(J23:J24)</f>
        <v>31968</v>
      </c>
    </row>
    <row r="27" spans="1:10" ht="26.15" customHeight="1">
      <c r="A27" s="35"/>
      <c r="B27" s="34" t="s">
        <v>26</v>
      </c>
      <c r="C27" s="36"/>
      <c r="D27" s="36"/>
      <c r="E27" s="36"/>
      <c r="F27" s="36"/>
      <c r="G27" s="34"/>
      <c r="H27" s="49">
        <f>SUM(H23:H24)</f>
        <v>12.68</v>
      </c>
      <c r="I27" s="50"/>
      <c r="J27" s="50">
        <f>SUM(J23:J24)</f>
        <v>31968</v>
      </c>
    </row>
    <row r="28" spans="1:10" ht="22" customHeight="1">
      <c r="A28" s="38"/>
      <c r="B28" s="39" t="s">
        <v>80</v>
      </c>
      <c r="C28" s="38"/>
      <c r="D28" s="38"/>
      <c r="E28" s="38"/>
      <c r="F28" s="38"/>
      <c r="G28" s="37"/>
      <c r="H28" s="51">
        <f>H4+H8+H20+H25</f>
        <v>86.14</v>
      </c>
      <c r="I28" s="52"/>
      <c r="J28" s="52">
        <f>J4+J8+J20+J25</f>
        <v>122947.8</v>
      </c>
    </row>
    <row r="29" spans="1:10" ht="20.149999999999999" customHeight="1">
      <c r="A29" s="41"/>
      <c r="B29" s="39" t="s">
        <v>81</v>
      </c>
      <c r="C29" s="41"/>
      <c r="D29" s="41"/>
      <c r="E29" s="41"/>
      <c r="F29" s="41"/>
      <c r="G29" s="40"/>
      <c r="H29" s="53">
        <f>H5+H9+H21+H26</f>
        <v>94.046999999999997</v>
      </c>
      <c r="I29" s="54"/>
      <c r="J29" s="54">
        <f>J5+J9+J21+J26</f>
        <v>426842.4</v>
      </c>
    </row>
    <row r="30" spans="1:10" s="24" customFormat="1" ht="26.15" customHeight="1">
      <c r="A30" s="42"/>
      <c r="B30" s="42" t="s">
        <v>53</v>
      </c>
      <c r="C30" s="42"/>
      <c r="D30" s="42"/>
      <c r="E30" s="42"/>
      <c r="F30" s="42"/>
      <c r="G30" s="42"/>
      <c r="H30" s="55">
        <f>SUM(H28:H29)</f>
        <v>180.18700000000001</v>
      </c>
      <c r="I30" s="56"/>
      <c r="J30" s="56">
        <f>SUM(J28:J29)</f>
        <v>549790.20000000007</v>
      </c>
    </row>
  </sheetData>
  <autoFilter ref="A1:J30"/>
  <phoneticPr fontId="11" type="noConversion"/>
  <dataValidations count="2">
    <dataValidation allowBlank="1" showInputMessage="1" showErrorMessage="1" sqref="B6 B10 B22 B27 B30 B4:B5 B8:B9 B20:B21 B25:B26 B28:B29"/>
    <dataValidation type="list" allowBlank="1" showInputMessage="1" showErrorMessage="1" sqref="B7 B11 B12 B13 B16 B19 B23 B24 B2:B3 B14:B15 B17:B18 B31:B32">
      <formula1>"脂肪族减水剂,聚羧酸减水剂"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pane xSplit="3" ySplit="1" topLeftCell="F2" activePane="bottomRight" state="frozen"/>
      <selection pane="topRight"/>
      <selection pane="bottomLeft"/>
      <selection pane="bottomRight" activeCell="F15" sqref="F15"/>
    </sheetView>
  </sheetViews>
  <sheetFormatPr defaultColWidth="9" defaultRowHeight="13"/>
  <cols>
    <col min="1" max="1" width="10.08984375" style="2" customWidth="1"/>
    <col min="2" max="2" width="12.36328125" style="2" customWidth="1"/>
    <col min="3" max="3" width="7.90625" style="3" customWidth="1"/>
    <col min="4" max="4" width="7.36328125" style="2" customWidth="1"/>
    <col min="5" max="5" width="7.36328125" style="4" customWidth="1"/>
    <col min="6" max="6" width="6.6328125" style="4" customWidth="1"/>
    <col min="7" max="8" width="7.453125" style="4" customWidth="1"/>
    <col min="9" max="9" width="9.453125" style="4" customWidth="1"/>
    <col min="10" max="13" width="9" style="4"/>
    <col min="14" max="14" width="9.6328125" style="4" customWidth="1"/>
    <col min="15" max="15" width="7.90625" style="4" customWidth="1"/>
    <col min="16" max="16" width="8.36328125" style="4" customWidth="1"/>
    <col min="17" max="17" width="10.08984375" style="4" customWidth="1"/>
    <col min="18" max="18" width="7.90625" style="4" customWidth="1"/>
    <col min="19" max="19" width="6.6328125" style="4" customWidth="1"/>
    <col min="20" max="20" width="10.7265625" style="4" customWidth="1"/>
    <col min="21" max="21" width="10.7265625" style="2" customWidth="1"/>
    <col min="22" max="22" width="8.36328125" style="2" customWidth="1"/>
    <col min="23" max="23" width="9.36328125" style="5" customWidth="1"/>
    <col min="24" max="16384" width="9" style="2"/>
  </cols>
  <sheetData>
    <row r="1" spans="1:23" s="1" customFormat="1" ht="23.15" customHeight="1">
      <c r="A1" s="6" t="s">
        <v>82</v>
      </c>
      <c r="B1" s="6" t="s">
        <v>5</v>
      </c>
      <c r="C1" s="7" t="s">
        <v>6</v>
      </c>
      <c r="D1" s="8" t="s">
        <v>14</v>
      </c>
      <c r="E1" s="8" t="s">
        <v>21</v>
      </c>
      <c r="F1" s="8" t="s">
        <v>83</v>
      </c>
      <c r="G1" s="8" t="s">
        <v>84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44</v>
      </c>
      <c r="O1" s="14" t="s">
        <v>50</v>
      </c>
      <c r="P1" s="14" t="s">
        <v>38</v>
      </c>
      <c r="Q1" s="14" t="s">
        <v>91</v>
      </c>
      <c r="R1" s="14" t="s">
        <v>92</v>
      </c>
      <c r="S1" s="14" t="s">
        <v>51</v>
      </c>
      <c r="T1" s="14" t="s">
        <v>46</v>
      </c>
      <c r="U1" s="14" t="s">
        <v>48</v>
      </c>
      <c r="V1" s="14" t="s">
        <v>93</v>
      </c>
      <c r="W1" s="14" t="s">
        <v>94</v>
      </c>
    </row>
    <row r="2" spans="1:23" ht="15" customHeight="1">
      <c r="A2" s="9">
        <v>42815</v>
      </c>
      <c r="B2" s="9" t="s">
        <v>95</v>
      </c>
      <c r="C2" s="10" t="s">
        <v>96</v>
      </c>
      <c r="D2" s="11">
        <v>4.2480000000000002</v>
      </c>
      <c r="E2" s="12">
        <v>1.337</v>
      </c>
      <c r="F2" s="13">
        <v>1.35</v>
      </c>
      <c r="G2" s="13"/>
      <c r="H2" s="13"/>
      <c r="I2" s="13"/>
      <c r="J2" s="13"/>
      <c r="K2" s="13"/>
      <c r="L2" s="13"/>
      <c r="M2" s="13"/>
      <c r="N2" s="13"/>
      <c r="O2" s="15"/>
      <c r="P2" s="15"/>
      <c r="Q2" s="15"/>
      <c r="R2" s="15"/>
      <c r="S2" s="15"/>
      <c r="T2" s="15"/>
      <c r="U2" s="15"/>
      <c r="V2" s="16">
        <v>3.4020000000000001</v>
      </c>
      <c r="W2" s="17">
        <f>SUM(D2:V2)</f>
        <v>10.337</v>
      </c>
    </row>
    <row r="3" spans="1:23" ht="15" customHeight="1">
      <c r="A3" s="9">
        <v>42816</v>
      </c>
      <c r="B3" s="9" t="s">
        <v>95</v>
      </c>
      <c r="C3" s="10" t="s">
        <v>97</v>
      </c>
      <c r="D3" s="11">
        <v>3.4460000000000002</v>
      </c>
      <c r="E3" s="13">
        <v>1.08</v>
      </c>
      <c r="F3" s="13">
        <v>1.0900000000000001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8"/>
      <c r="U3" s="19"/>
      <c r="V3" s="20">
        <v>2.5299999999999998</v>
      </c>
      <c r="W3" s="17">
        <f t="shared" ref="W3:W8" si="0">SUM(D3:V3)</f>
        <v>8.145999999999999</v>
      </c>
    </row>
    <row r="4" spans="1:23" ht="15" customHeight="1">
      <c r="A4" s="9">
        <v>42818</v>
      </c>
      <c r="B4" s="9" t="s">
        <v>95</v>
      </c>
      <c r="C4" s="10" t="s">
        <v>98</v>
      </c>
      <c r="D4" s="11">
        <v>6.2839999999999998</v>
      </c>
      <c r="E4" s="13">
        <v>2.1800000000000002</v>
      </c>
      <c r="F4" s="13">
        <v>2.7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8"/>
      <c r="U4" s="19"/>
      <c r="V4" s="20">
        <v>9.3000000000000007</v>
      </c>
      <c r="W4" s="17">
        <f t="shared" si="0"/>
        <v>20.464000000000002</v>
      </c>
    </row>
    <row r="5" spans="1:23" ht="15" customHeight="1">
      <c r="A5" s="9">
        <v>42819</v>
      </c>
      <c r="B5" s="9" t="s">
        <v>95</v>
      </c>
      <c r="C5" s="10" t="s">
        <v>99</v>
      </c>
      <c r="D5" s="11">
        <v>6.3959999999999999</v>
      </c>
      <c r="E5" s="13">
        <v>2.1800000000000002</v>
      </c>
      <c r="F5" s="13">
        <v>2.7250000000000001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8"/>
      <c r="U5" s="19"/>
      <c r="V5" s="20">
        <v>9.3000000000000007</v>
      </c>
      <c r="W5" s="17">
        <f t="shared" si="0"/>
        <v>20.600999999999999</v>
      </c>
    </row>
    <row r="6" spans="1:23" ht="15" customHeight="1">
      <c r="A6" s="9">
        <v>42820</v>
      </c>
      <c r="B6" s="9" t="s">
        <v>95</v>
      </c>
      <c r="C6" s="10" t="s">
        <v>100</v>
      </c>
      <c r="D6" s="11">
        <v>6.3959999999999999</v>
      </c>
      <c r="E6" s="13">
        <v>2.1800000000000002</v>
      </c>
      <c r="F6" s="13">
        <v>2.7250000000000001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9"/>
      <c r="V6" s="20">
        <v>9.3000000000000007</v>
      </c>
      <c r="W6" s="17">
        <f t="shared" si="0"/>
        <v>20.600999999999999</v>
      </c>
    </row>
    <row r="7" spans="1:23" ht="15" customHeight="1">
      <c r="A7" s="9">
        <v>42821</v>
      </c>
      <c r="B7" s="9" t="s">
        <v>95</v>
      </c>
      <c r="C7" s="10" t="s">
        <v>101</v>
      </c>
      <c r="D7" s="11">
        <v>6.3959999999999999</v>
      </c>
      <c r="E7" s="13">
        <v>2.1800000000000002</v>
      </c>
      <c r="F7" s="13">
        <v>2.75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8"/>
      <c r="U7" s="19"/>
      <c r="V7" s="20">
        <v>9.3000000000000007</v>
      </c>
      <c r="W7" s="17">
        <f t="shared" si="0"/>
        <v>20.626000000000001</v>
      </c>
    </row>
    <row r="8" spans="1:23" ht="15" customHeight="1">
      <c r="A8" s="9">
        <v>42822</v>
      </c>
      <c r="B8" s="9" t="s">
        <v>95</v>
      </c>
      <c r="C8" s="10" t="s">
        <v>102</v>
      </c>
      <c r="D8" s="11">
        <v>6.3959999999999999</v>
      </c>
      <c r="E8" s="13">
        <v>2.1800000000000002</v>
      </c>
      <c r="F8" s="13">
        <v>2.75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8"/>
      <c r="U8" s="19"/>
      <c r="V8" s="20">
        <v>9.3000000000000007</v>
      </c>
      <c r="W8" s="17">
        <f t="shared" si="0"/>
        <v>20.626000000000001</v>
      </c>
    </row>
    <row r="9" spans="1:23" ht="15" customHeight="1">
      <c r="A9" s="9">
        <v>42826</v>
      </c>
      <c r="B9" s="9" t="s">
        <v>95</v>
      </c>
      <c r="C9" s="10" t="s">
        <v>103</v>
      </c>
      <c r="D9" s="11">
        <v>6</v>
      </c>
      <c r="E9" s="13">
        <v>2.1800000000000002</v>
      </c>
      <c r="F9" s="13">
        <v>2.75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8"/>
      <c r="U9" s="19"/>
      <c r="V9" s="20">
        <v>9.3000000000000007</v>
      </c>
      <c r="W9" s="21">
        <f>SUM(D9:V9)</f>
        <v>20.23</v>
      </c>
    </row>
    <row r="10" spans="1:23" ht="15" customHeight="1">
      <c r="A10" s="9">
        <v>42826</v>
      </c>
      <c r="B10" s="9" t="s">
        <v>95</v>
      </c>
      <c r="C10" s="10" t="s">
        <v>104</v>
      </c>
      <c r="D10" s="11">
        <v>6</v>
      </c>
      <c r="E10" s="13">
        <v>2.1800000000000002</v>
      </c>
      <c r="F10" s="13">
        <v>2.75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8"/>
      <c r="U10" s="19"/>
      <c r="V10" s="20">
        <v>9.3000000000000007</v>
      </c>
      <c r="W10" s="21">
        <f>SUM(D10:V10)</f>
        <v>20.23</v>
      </c>
    </row>
    <row r="11" spans="1:23" ht="15" customHeight="1">
      <c r="A11" s="9">
        <v>42827</v>
      </c>
      <c r="B11" s="9" t="s">
        <v>95</v>
      </c>
      <c r="C11" s="10" t="s">
        <v>105</v>
      </c>
      <c r="D11" s="11">
        <v>6</v>
      </c>
      <c r="E11" s="13">
        <v>2.1800000000000002</v>
      </c>
      <c r="F11" s="13">
        <v>2.75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9"/>
      <c r="V11" s="20">
        <v>9.3000000000000007</v>
      </c>
      <c r="W11" s="21">
        <f>SUM(D11:V11)</f>
        <v>20.23</v>
      </c>
    </row>
    <row r="12" spans="1:23" ht="15" customHeight="1">
      <c r="A12" s="9">
        <v>42830</v>
      </c>
      <c r="B12" s="9" t="s">
        <v>95</v>
      </c>
      <c r="C12" s="10" t="s">
        <v>106</v>
      </c>
      <c r="D12" s="11">
        <v>6</v>
      </c>
      <c r="E12" s="13">
        <v>2.1800000000000002</v>
      </c>
      <c r="F12" s="13">
        <v>2.75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8"/>
      <c r="U12" s="19"/>
      <c r="V12" s="20">
        <v>9.3000000000000007</v>
      </c>
      <c r="W12" s="21">
        <f>SUM(D12:V12)</f>
        <v>20.23</v>
      </c>
    </row>
    <row r="13" spans="1:23" ht="15" customHeight="1">
      <c r="A13" s="9">
        <v>42832</v>
      </c>
      <c r="B13" s="9" t="s">
        <v>95</v>
      </c>
      <c r="C13" s="10" t="s">
        <v>107</v>
      </c>
      <c r="D13" s="11">
        <v>6</v>
      </c>
      <c r="E13" s="13">
        <v>2.1800000000000002</v>
      </c>
      <c r="F13" s="13">
        <v>2.75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8"/>
      <c r="U13" s="19"/>
      <c r="V13" s="20">
        <v>9.3000000000000007</v>
      </c>
      <c r="W13" s="21">
        <f>SUM(D13:V13)</f>
        <v>20.23</v>
      </c>
    </row>
    <row r="14" spans="1:23" ht="15" customHeight="1">
      <c r="A14" s="9">
        <v>42856</v>
      </c>
      <c r="B14" s="9" t="s">
        <v>95</v>
      </c>
      <c r="C14" s="10" t="s">
        <v>108</v>
      </c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>
        <v>3.65</v>
      </c>
      <c r="O14" s="13">
        <v>2.1999999999999999E-2</v>
      </c>
      <c r="P14" s="13">
        <v>0.2</v>
      </c>
      <c r="Q14" s="13">
        <v>0.25</v>
      </c>
      <c r="R14" s="13">
        <v>1.2E-2</v>
      </c>
      <c r="S14" s="13">
        <v>0.18</v>
      </c>
      <c r="T14" s="18">
        <v>3.3000000000000002E-2</v>
      </c>
      <c r="U14" s="19">
        <v>0.05</v>
      </c>
      <c r="V14" s="20">
        <v>5.6029999999999998</v>
      </c>
      <c r="W14" s="22">
        <f>SUM(N14:V14)</f>
        <v>10</v>
      </c>
    </row>
    <row r="15" spans="1:23" ht="15" customHeight="1">
      <c r="A15" s="9">
        <v>42857</v>
      </c>
      <c r="B15" s="9" t="s">
        <v>95</v>
      </c>
      <c r="C15" s="10" t="s">
        <v>109</v>
      </c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>
        <v>4.7450000000000001</v>
      </c>
      <c r="O15" s="13">
        <v>2.86E-2</v>
      </c>
      <c r="P15" s="13">
        <v>0.33150000000000002</v>
      </c>
      <c r="Q15" s="13">
        <v>0.26</v>
      </c>
      <c r="R15" s="13">
        <v>1.5599999999999999E-2</v>
      </c>
      <c r="S15" s="13">
        <v>0.245</v>
      </c>
      <c r="T15" s="18">
        <v>5.1999999999999998E-2</v>
      </c>
      <c r="U15" s="19">
        <v>6.5000000000000002E-2</v>
      </c>
      <c r="V15" s="20">
        <v>7.28</v>
      </c>
      <c r="W15" s="22">
        <f t="shared" ref="W15:W20" si="1">SUM(N15:V15)</f>
        <v>13.0227</v>
      </c>
    </row>
    <row r="16" spans="1:23" ht="15" customHeight="1">
      <c r="A16" s="9">
        <v>42858</v>
      </c>
      <c r="B16" s="9" t="s">
        <v>95</v>
      </c>
      <c r="C16" s="10" t="s">
        <v>110</v>
      </c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>
        <v>5.1100000000000003</v>
      </c>
      <c r="O16" s="13">
        <v>3.0800000000000001E-2</v>
      </c>
      <c r="P16" s="13">
        <v>0.35699999999999998</v>
      </c>
      <c r="Q16" s="13">
        <v>0.28000000000000003</v>
      </c>
      <c r="R16" s="13">
        <v>1.6799999999999999E-2</v>
      </c>
      <c r="S16" s="13">
        <v>0.26500000000000001</v>
      </c>
      <c r="T16" s="18">
        <v>5.6000000000000001E-2</v>
      </c>
      <c r="U16" s="19">
        <v>7.0000000000000007E-2</v>
      </c>
      <c r="V16" s="20">
        <v>8.5020000000000007</v>
      </c>
      <c r="W16" s="22">
        <f t="shared" si="1"/>
        <v>14.687600000000002</v>
      </c>
    </row>
    <row r="17" spans="1:23" ht="15" customHeight="1">
      <c r="A17" s="9">
        <v>42859</v>
      </c>
      <c r="B17" s="9" t="s">
        <v>95</v>
      </c>
      <c r="C17" s="10" t="s">
        <v>111</v>
      </c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>
        <v>5.4749999999999996</v>
      </c>
      <c r="O17" s="13">
        <v>3.3000000000000002E-2</v>
      </c>
      <c r="P17" s="13">
        <v>0.38250000000000001</v>
      </c>
      <c r="Q17" s="13">
        <v>0.3</v>
      </c>
      <c r="R17" s="13">
        <v>1.7999999999999999E-2</v>
      </c>
      <c r="S17" s="13">
        <v>0.28199999999999997</v>
      </c>
      <c r="T17" s="18">
        <v>0.06</v>
      </c>
      <c r="U17" s="19">
        <v>7.4999999999999997E-2</v>
      </c>
      <c r="V17" s="20">
        <v>9.39</v>
      </c>
      <c r="W17" s="22">
        <f t="shared" si="1"/>
        <v>16.015499999999999</v>
      </c>
    </row>
    <row r="18" spans="1:23" ht="15" customHeight="1">
      <c r="A18" s="9">
        <v>42860</v>
      </c>
      <c r="B18" s="9" t="s">
        <v>95</v>
      </c>
      <c r="C18" s="10" t="s">
        <v>112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>
        <v>5.4749999999999996</v>
      </c>
      <c r="O18" s="13">
        <v>3.3000000000000002E-2</v>
      </c>
      <c r="P18" s="13">
        <v>0.38250000000000001</v>
      </c>
      <c r="Q18" s="13">
        <v>0.3</v>
      </c>
      <c r="R18" s="13">
        <v>1.7999999999999999E-2</v>
      </c>
      <c r="S18" s="13">
        <v>0.28199999999999997</v>
      </c>
      <c r="T18" s="18">
        <v>0.06</v>
      </c>
      <c r="U18" s="19">
        <v>7.4999999999999997E-2</v>
      </c>
      <c r="V18" s="20">
        <v>9.3699999999999992</v>
      </c>
      <c r="W18" s="22">
        <f t="shared" si="1"/>
        <v>15.9955</v>
      </c>
    </row>
    <row r="19" spans="1:23" ht="15" customHeight="1">
      <c r="A19" s="9">
        <v>42862</v>
      </c>
      <c r="B19" s="9" t="s">
        <v>95</v>
      </c>
      <c r="C19" s="10" t="s">
        <v>113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>
        <v>4.4165000000000001</v>
      </c>
      <c r="O19" s="13">
        <v>2.6599999999999999E-2</v>
      </c>
      <c r="P19" s="13">
        <v>0.24199999999999999</v>
      </c>
      <c r="Q19" s="13">
        <v>0.30249999999999999</v>
      </c>
      <c r="R19" s="13">
        <v>1.4500000000000001E-2</v>
      </c>
      <c r="S19" s="13">
        <v>0.21</v>
      </c>
      <c r="T19" s="18">
        <v>0.04</v>
      </c>
      <c r="U19" s="19">
        <v>6.0499999999999998E-2</v>
      </c>
      <c r="V19" s="20">
        <v>7.5869999999999997</v>
      </c>
      <c r="W19" s="22">
        <f t="shared" si="1"/>
        <v>12.8996</v>
      </c>
    </row>
    <row r="20" spans="1:23" ht="15" customHeight="1">
      <c r="A20" s="9">
        <v>42870</v>
      </c>
      <c r="B20" s="9" t="s">
        <v>95</v>
      </c>
      <c r="C20" s="10" t="s">
        <v>114</v>
      </c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>
        <v>2.1023999999999998</v>
      </c>
      <c r="O20" s="13">
        <v>1.2699999999999999E-2</v>
      </c>
      <c r="P20" s="13">
        <v>0.1152</v>
      </c>
      <c r="Q20" s="13">
        <v>0.14399999999999999</v>
      </c>
      <c r="R20" s="13">
        <v>6.8999999999999999E-3</v>
      </c>
      <c r="S20" s="13">
        <v>0.1</v>
      </c>
      <c r="T20" s="18">
        <v>1.9E-2</v>
      </c>
      <c r="U20" s="19">
        <v>2.8799999999999999E-2</v>
      </c>
      <c r="V20" s="20">
        <v>3.5920000000000001</v>
      </c>
      <c r="W20" s="22">
        <f t="shared" si="1"/>
        <v>6.1210000000000004</v>
      </c>
    </row>
  </sheetData>
  <phoneticPr fontId="1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采购表</vt:lpstr>
      <vt:lpstr>成品销售表</vt:lpstr>
      <vt:lpstr>生产表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runkun Miao</cp:lastModifiedBy>
  <dcterms:created xsi:type="dcterms:W3CDTF">2017-07-19T07:56:00Z</dcterms:created>
  <dcterms:modified xsi:type="dcterms:W3CDTF">2017-07-30T20:42:30Z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