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College/Robins/"/>
    </mc:Choice>
  </mc:AlternateContent>
  <xr:revisionPtr revIDLastSave="261" documentId="11_F25DC773A252ABDACC1048CCC1DC6DA45BDE58EC" xr6:coauthVersionLast="47" xr6:coauthVersionMax="47" xr10:uidLastSave="{76F744C6-B81F-436F-B392-42BB7D1B473B}"/>
  <bookViews>
    <workbookView xWindow="2730" yWindow="2730" windowWidth="13965" windowHeight="11385" activeTab="1" xr2:uid="{00000000-000D-0000-FFFF-FFFF00000000}"/>
  </bookViews>
  <sheets>
    <sheet name="Paired RBCs &amp; Whole Blood" sheetId="1" r:id="rId1"/>
    <sheet name="Corre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2" l="1"/>
  <c r="Z4" i="2"/>
  <c r="N35" i="2"/>
  <c r="N18" i="2"/>
  <c r="N3" i="2"/>
  <c r="T40" i="1"/>
  <c r="U40" i="1" s="1"/>
  <c r="T39" i="1"/>
  <c r="U39" i="1" s="1"/>
  <c r="T38" i="1"/>
  <c r="U38" i="1" s="1"/>
  <c r="AG38" i="1" s="1"/>
  <c r="AH38" i="1" s="1"/>
  <c r="AI38" i="1" s="1"/>
  <c r="T37" i="1"/>
  <c r="U37" i="1" s="1"/>
  <c r="T36" i="1"/>
  <c r="U36" i="1" s="1"/>
  <c r="T35" i="1"/>
  <c r="U35" i="1" s="1"/>
  <c r="T34" i="1"/>
  <c r="U34" i="1" s="1"/>
  <c r="T33" i="1"/>
  <c r="U33" i="1" s="1"/>
  <c r="AQ33" i="1" s="1"/>
  <c r="AR33" i="1" s="1"/>
  <c r="AS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AQ25" i="1" s="1"/>
  <c r="AR25" i="1" s="1"/>
  <c r="AS25" i="1" s="1"/>
  <c r="T24" i="1"/>
  <c r="U24" i="1" s="1"/>
  <c r="T19" i="1"/>
  <c r="U19" i="1" s="1"/>
  <c r="AG19" i="1" s="1"/>
  <c r="AH19" i="1" s="1"/>
  <c r="AI19" i="1" s="1"/>
  <c r="T18" i="1"/>
  <c r="U18" i="1" s="1"/>
  <c r="AG18" i="1" s="1"/>
  <c r="AH18" i="1" s="1"/>
  <c r="AI18" i="1" s="1"/>
  <c r="T17" i="1"/>
  <c r="U17" i="1" s="1"/>
  <c r="T16" i="1"/>
  <c r="U16" i="1" s="1"/>
  <c r="T15" i="1"/>
  <c r="U15" i="1" s="1"/>
  <c r="T14" i="1"/>
  <c r="U14" i="1" s="1"/>
  <c r="T13" i="1"/>
  <c r="U13" i="1" s="1"/>
  <c r="AL13" i="1" s="1"/>
  <c r="AM13" i="1" s="1"/>
  <c r="AN13" i="1" s="1"/>
  <c r="T12" i="1"/>
  <c r="U12" i="1" s="1"/>
  <c r="T11" i="1"/>
  <c r="U11" i="1" s="1"/>
  <c r="AG11" i="1" s="1"/>
  <c r="AH11" i="1" s="1"/>
  <c r="AI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AG3" i="1" s="1"/>
  <c r="AH3" i="1" s="1"/>
  <c r="AI3" i="1" s="1"/>
  <c r="W29" i="1" l="1"/>
  <c r="X29" i="1" s="1"/>
  <c r="Y29" i="1" s="1"/>
  <c r="AQ29" i="1"/>
  <c r="AR29" i="1" s="1"/>
  <c r="AS29" i="1" s="1"/>
  <c r="AG39" i="1"/>
  <c r="AH39" i="1" s="1"/>
  <c r="AI39" i="1" s="1"/>
  <c r="AL39" i="1"/>
  <c r="AM39" i="1" s="1"/>
  <c r="AN39" i="1" s="1"/>
  <c r="AG28" i="1"/>
  <c r="AH28" i="1" s="1"/>
  <c r="AI28" i="1" s="1"/>
  <c r="AQ28" i="1"/>
  <c r="AR28" i="1" s="1"/>
  <c r="AS28" i="1" s="1"/>
  <c r="AL28" i="1"/>
  <c r="AM28" i="1" s="1"/>
  <c r="AN28" i="1" s="1"/>
  <c r="W28" i="1"/>
  <c r="X28" i="1" s="1"/>
  <c r="Y28" i="1" s="1"/>
  <c r="AG30" i="1"/>
  <c r="AH30" i="1" s="1"/>
  <c r="AI30" i="1" s="1"/>
  <c r="AB30" i="1"/>
  <c r="AC30" i="1" s="1"/>
  <c r="AD30" i="1" s="1"/>
  <c r="W30" i="1"/>
  <c r="X30" i="1" s="1"/>
  <c r="Y30" i="1" s="1"/>
  <c r="AG31" i="1"/>
  <c r="AH31" i="1" s="1"/>
  <c r="AI31" i="1" s="1"/>
  <c r="AL31" i="1"/>
  <c r="AM31" i="1" s="1"/>
  <c r="AN31" i="1" s="1"/>
  <c r="AB29" i="1"/>
  <c r="AC29" i="1" s="1"/>
  <c r="AD29" i="1" s="1"/>
  <c r="AL29" i="1"/>
  <c r="AM29" i="1" s="1"/>
  <c r="AN29" i="1" s="1"/>
  <c r="W38" i="1"/>
  <c r="X38" i="1" s="1"/>
  <c r="Y38" i="1" s="1"/>
  <c r="AG24" i="1"/>
  <c r="AH24" i="1" s="1"/>
  <c r="AI24" i="1" s="1"/>
  <c r="AQ24" i="1"/>
  <c r="AR24" i="1" s="1"/>
  <c r="AS24" i="1" s="1"/>
  <c r="AB24" i="1"/>
  <c r="AC24" i="1" s="1"/>
  <c r="AD24" i="1" s="1"/>
  <c r="W24" i="1"/>
  <c r="X24" i="1" s="1"/>
  <c r="Y24" i="1" s="1"/>
  <c r="AL24" i="1"/>
  <c r="AM24" i="1" s="1"/>
  <c r="AN24" i="1" s="1"/>
  <c r="AQ34" i="1"/>
  <c r="AR34" i="1" s="1"/>
  <c r="AS34" i="1" s="1"/>
  <c r="AG34" i="1"/>
  <c r="AH34" i="1" s="1"/>
  <c r="AI34" i="1" s="1"/>
  <c r="AB34" i="1"/>
  <c r="AC34" i="1" s="1"/>
  <c r="AD34" i="1" s="1"/>
  <c r="AL34" i="1"/>
  <c r="AM34" i="1" s="1"/>
  <c r="AN34" i="1" s="1"/>
  <c r="W34" i="1"/>
  <c r="X34" i="1" s="1"/>
  <c r="Y34" i="1" s="1"/>
  <c r="AQ26" i="1"/>
  <c r="AR26" i="1" s="1"/>
  <c r="AS26" i="1" s="1"/>
  <c r="AB26" i="1"/>
  <c r="AC26" i="1" s="1"/>
  <c r="AD26" i="1" s="1"/>
  <c r="AL26" i="1"/>
  <c r="AM26" i="1" s="1"/>
  <c r="AN26" i="1" s="1"/>
  <c r="W26" i="1"/>
  <c r="X26" i="1" s="1"/>
  <c r="Y26" i="1" s="1"/>
  <c r="AG26" i="1"/>
  <c r="AH26" i="1" s="1"/>
  <c r="AI26" i="1" s="1"/>
  <c r="AB35" i="1"/>
  <c r="AC35" i="1" s="1"/>
  <c r="AD35" i="1" s="1"/>
  <c r="AL35" i="1"/>
  <c r="AM35" i="1" s="1"/>
  <c r="AN35" i="1" s="1"/>
  <c r="W35" i="1"/>
  <c r="X35" i="1" s="1"/>
  <c r="Y35" i="1" s="1"/>
  <c r="AG35" i="1"/>
  <c r="AH35" i="1" s="1"/>
  <c r="AI35" i="1" s="1"/>
  <c r="AQ35" i="1"/>
  <c r="AR35" i="1" s="1"/>
  <c r="AS35" i="1" s="1"/>
  <c r="AL37" i="1"/>
  <c r="AM37" i="1" s="1"/>
  <c r="AN37" i="1" s="1"/>
  <c r="AB37" i="1"/>
  <c r="AC37" i="1" s="1"/>
  <c r="AD37" i="1" s="1"/>
  <c r="W37" i="1"/>
  <c r="X37" i="1" s="1"/>
  <c r="Y37" i="1" s="1"/>
  <c r="AG37" i="1"/>
  <c r="AH37" i="1" s="1"/>
  <c r="AI37" i="1" s="1"/>
  <c r="AQ37" i="1"/>
  <c r="AR37" i="1" s="1"/>
  <c r="AS37" i="1" s="1"/>
  <c r="AG32" i="1"/>
  <c r="AH32" i="1" s="1"/>
  <c r="AI32" i="1" s="1"/>
  <c r="AQ32" i="1"/>
  <c r="AR32" i="1" s="1"/>
  <c r="AS32" i="1" s="1"/>
  <c r="AB32" i="1"/>
  <c r="AC32" i="1" s="1"/>
  <c r="AD32" i="1" s="1"/>
  <c r="AL32" i="1"/>
  <c r="AM32" i="1" s="1"/>
  <c r="AN32" i="1" s="1"/>
  <c r="W32" i="1"/>
  <c r="X32" i="1" s="1"/>
  <c r="Y32" i="1" s="1"/>
  <c r="AB27" i="1"/>
  <c r="AC27" i="1" s="1"/>
  <c r="AD27" i="1" s="1"/>
  <c r="AL27" i="1"/>
  <c r="AM27" i="1" s="1"/>
  <c r="AN27" i="1" s="1"/>
  <c r="W27" i="1"/>
  <c r="X27" i="1" s="1"/>
  <c r="Y27" i="1" s="1"/>
  <c r="AG27" i="1"/>
  <c r="AH27" i="1" s="1"/>
  <c r="AI27" i="1" s="1"/>
  <c r="AQ27" i="1"/>
  <c r="AR27" i="1" s="1"/>
  <c r="AS27" i="1" s="1"/>
  <c r="AL36" i="1"/>
  <c r="AM36" i="1" s="1"/>
  <c r="AN36" i="1" s="1"/>
  <c r="W36" i="1"/>
  <c r="X36" i="1" s="1"/>
  <c r="Y36" i="1" s="1"/>
  <c r="AG36" i="1"/>
  <c r="AH36" i="1" s="1"/>
  <c r="AI36" i="1" s="1"/>
  <c r="AQ36" i="1"/>
  <c r="AR36" i="1" s="1"/>
  <c r="AS36" i="1" s="1"/>
  <c r="AB36" i="1"/>
  <c r="AC36" i="1" s="1"/>
  <c r="AD36" i="1" s="1"/>
  <c r="AG40" i="1"/>
  <c r="AH40" i="1" s="1"/>
  <c r="AI40" i="1" s="1"/>
  <c r="AQ40" i="1"/>
  <c r="AR40" i="1" s="1"/>
  <c r="AS40" i="1" s="1"/>
  <c r="AB40" i="1"/>
  <c r="AC40" i="1" s="1"/>
  <c r="AD40" i="1" s="1"/>
  <c r="W40" i="1"/>
  <c r="X40" i="1" s="1"/>
  <c r="Y40" i="1" s="1"/>
  <c r="AL40" i="1"/>
  <c r="AM40" i="1" s="1"/>
  <c r="AN40" i="1" s="1"/>
  <c r="AG25" i="1"/>
  <c r="AH25" i="1" s="1"/>
  <c r="AI25" i="1" s="1"/>
  <c r="AB28" i="1"/>
  <c r="AC28" i="1" s="1"/>
  <c r="AD28" i="1" s="1"/>
  <c r="AL30" i="1"/>
  <c r="AM30" i="1" s="1"/>
  <c r="AN30" i="1" s="1"/>
  <c r="W31" i="1"/>
  <c r="X31" i="1" s="1"/>
  <c r="Y31" i="1" s="1"/>
  <c r="AG33" i="1"/>
  <c r="AH33" i="1" s="1"/>
  <c r="AI33" i="1" s="1"/>
  <c r="AL38" i="1"/>
  <c r="AM38" i="1" s="1"/>
  <c r="AN38" i="1" s="1"/>
  <c r="W39" i="1"/>
  <c r="X39" i="1" s="1"/>
  <c r="Y39" i="1" s="1"/>
  <c r="W25" i="1"/>
  <c r="X25" i="1" s="1"/>
  <c r="Y25" i="1" s="1"/>
  <c r="W33" i="1"/>
  <c r="X33" i="1" s="1"/>
  <c r="Y33" i="1" s="1"/>
  <c r="AB38" i="1"/>
  <c r="AC38" i="1" s="1"/>
  <c r="AD38" i="1" s="1"/>
  <c r="AL25" i="1"/>
  <c r="AM25" i="1" s="1"/>
  <c r="AN25" i="1" s="1"/>
  <c r="AQ30" i="1"/>
  <c r="AR30" i="1" s="1"/>
  <c r="AS30" i="1" s="1"/>
  <c r="AB31" i="1"/>
  <c r="AC31" i="1" s="1"/>
  <c r="AD31" i="1" s="1"/>
  <c r="AL33" i="1"/>
  <c r="AM33" i="1" s="1"/>
  <c r="AN33" i="1" s="1"/>
  <c r="AQ38" i="1"/>
  <c r="AR38" i="1" s="1"/>
  <c r="AS38" i="1" s="1"/>
  <c r="AB39" i="1"/>
  <c r="AC39" i="1" s="1"/>
  <c r="AD39" i="1" s="1"/>
  <c r="AG29" i="1"/>
  <c r="AH29" i="1" s="1"/>
  <c r="AI29" i="1" s="1"/>
  <c r="AQ31" i="1"/>
  <c r="AR31" i="1" s="1"/>
  <c r="AS31" i="1" s="1"/>
  <c r="AQ39" i="1"/>
  <c r="AR39" i="1" s="1"/>
  <c r="AS39" i="1" s="1"/>
  <c r="AB25" i="1"/>
  <c r="AC25" i="1" s="1"/>
  <c r="AD25" i="1" s="1"/>
  <c r="AB33" i="1"/>
  <c r="AC33" i="1" s="1"/>
  <c r="AD33" i="1" s="1"/>
  <c r="AL5" i="1"/>
  <c r="AM5" i="1" s="1"/>
  <c r="AN5" i="1" s="1"/>
  <c r="AB5" i="1"/>
  <c r="AC5" i="1" s="1"/>
  <c r="AD5" i="1" s="1"/>
  <c r="AL14" i="1"/>
  <c r="AM14" i="1" s="1"/>
  <c r="AN14" i="1" s="1"/>
  <c r="AB14" i="1"/>
  <c r="AC14" i="1" s="1"/>
  <c r="AD14" i="1" s="1"/>
  <c r="AB6" i="1"/>
  <c r="AC6" i="1" s="1"/>
  <c r="AD6" i="1" s="1"/>
  <c r="AQ6" i="1"/>
  <c r="AR6" i="1" s="1"/>
  <c r="AS6" i="1" s="1"/>
  <c r="W13" i="1"/>
  <c r="X13" i="1" s="1"/>
  <c r="Y13" i="1" s="1"/>
  <c r="AB13" i="1"/>
  <c r="AC13" i="1" s="1"/>
  <c r="AD13" i="1" s="1"/>
  <c r="W5" i="1"/>
  <c r="X5" i="1" s="1"/>
  <c r="Y5" i="1" s="1"/>
  <c r="AG10" i="1"/>
  <c r="AH10" i="1" s="1"/>
  <c r="AI10" i="1" s="1"/>
  <c r="W10" i="1"/>
  <c r="X10" i="1" s="1"/>
  <c r="Y10" i="1" s="1"/>
  <c r="AG16" i="1"/>
  <c r="AH16" i="1" s="1"/>
  <c r="AI16" i="1" s="1"/>
  <c r="W16" i="1"/>
  <c r="X16" i="1" s="1"/>
  <c r="Y16" i="1" s="1"/>
  <c r="AQ16" i="1"/>
  <c r="AR16" i="1" s="1"/>
  <c r="AS16" i="1" s="1"/>
  <c r="AL16" i="1"/>
  <c r="AM16" i="1" s="1"/>
  <c r="AN16" i="1" s="1"/>
  <c r="AG17" i="1"/>
  <c r="AH17" i="1" s="1"/>
  <c r="AI17" i="1" s="1"/>
  <c r="W17" i="1"/>
  <c r="X17" i="1" s="1"/>
  <c r="Y17" i="1" s="1"/>
  <c r="AL17" i="1"/>
  <c r="AM17" i="1" s="1"/>
  <c r="AN17" i="1" s="1"/>
  <c r="AQ17" i="1"/>
  <c r="AR17" i="1" s="1"/>
  <c r="AS17" i="1" s="1"/>
  <c r="AG8" i="1"/>
  <c r="AH8" i="1" s="1"/>
  <c r="AI8" i="1" s="1"/>
  <c r="AL8" i="1"/>
  <c r="AM8" i="1" s="1"/>
  <c r="AN8" i="1" s="1"/>
  <c r="W8" i="1"/>
  <c r="X8" i="1" s="1"/>
  <c r="Y8" i="1" s="1"/>
  <c r="AQ8" i="1"/>
  <c r="AR8" i="1" s="1"/>
  <c r="AS8" i="1" s="1"/>
  <c r="AG9" i="1"/>
  <c r="AH9" i="1" s="1"/>
  <c r="AI9" i="1" s="1"/>
  <c r="AQ9" i="1"/>
  <c r="AR9" i="1" s="1"/>
  <c r="AS9" i="1" s="1"/>
  <c r="AL9" i="1"/>
  <c r="AM9" i="1" s="1"/>
  <c r="AN9" i="1" s="1"/>
  <c r="W9" i="1"/>
  <c r="X9" i="1" s="1"/>
  <c r="Y9" i="1" s="1"/>
  <c r="AQ14" i="1"/>
  <c r="AR14" i="1" s="1"/>
  <c r="AS14" i="1" s="1"/>
  <c r="AQ5" i="1"/>
  <c r="AR5" i="1" s="1"/>
  <c r="AS5" i="1" s="1"/>
  <c r="AQ13" i="1"/>
  <c r="AR13" i="1" s="1"/>
  <c r="AS13" i="1" s="1"/>
  <c r="W18" i="1"/>
  <c r="X18" i="1" s="1"/>
  <c r="Y18" i="1" s="1"/>
  <c r="AL7" i="1"/>
  <c r="AM7" i="1" s="1"/>
  <c r="AN7" i="1" s="1"/>
  <c r="W7" i="1"/>
  <c r="X7" i="1" s="1"/>
  <c r="Y7" i="1" s="1"/>
  <c r="AB7" i="1"/>
  <c r="AC7" i="1" s="1"/>
  <c r="AD7" i="1" s="1"/>
  <c r="AG7" i="1"/>
  <c r="AH7" i="1" s="1"/>
  <c r="AI7" i="1" s="1"/>
  <c r="AQ7" i="1"/>
  <c r="AR7" i="1" s="1"/>
  <c r="AS7" i="1" s="1"/>
  <c r="AL15" i="1"/>
  <c r="AM15" i="1" s="1"/>
  <c r="AN15" i="1" s="1"/>
  <c r="W15" i="1"/>
  <c r="X15" i="1" s="1"/>
  <c r="Y15" i="1" s="1"/>
  <c r="AB15" i="1"/>
  <c r="AC15" i="1" s="1"/>
  <c r="AD15" i="1" s="1"/>
  <c r="AG15" i="1"/>
  <c r="AH15" i="1" s="1"/>
  <c r="AI15" i="1" s="1"/>
  <c r="AQ15" i="1"/>
  <c r="AR15" i="1" s="1"/>
  <c r="AS15" i="1" s="1"/>
  <c r="AQ4" i="1"/>
  <c r="AR4" i="1" s="1"/>
  <c r="AS4" i="1" s="1"/>
  <c r="AB4" i="1"/>
  <c r="AC4" i="1" s="1"/>
  <c r="AD4" i="1" s="1"/>
  <c r="AG4" i="1"/>
  <c r="AH4" i="1" s="1"/>
  <c r="AI4" i="1" s="1"/>
  <c r="AL4" i="1"/>
  <c r="AM4" i="1" s="1"/>
  <c r="AN4" i="1" s="1"/>
  <c r="W4" i="1"/>
  <c r="X4" i="1" s="1"/>
  <c r="Y4" i="1" s="1"/>
  <c r="AG12" i="1"/>
  <c r="AH12" i="1" s="1"/>
  <c r="AI12" i="1" s="1"/>
  <c r="AQ12" i="1"/>
  <c r="AR12" i="1" s="1"/>
  <c r="AS12" i="1" s="1"/>
  <c r="AB12" i="1"/>
  <c r="AC12" i="1" s="1"/>
  <c r="AD12" i="1" s="1"/>
  <c r="AL12" i="1"/>
  <c r="AM12" i="1" s="1"/>
  <c r="AN12" i="1" s="1"/>
  <c r="W12" i="1"/>
  <c r="X12" i="1" s="1"/>
  <c r="Y12" i="1" s="1"/>
  <c r="W3" i="1"/>
  <c r="X3" i="1" s="1"/>
  <c r="AG5" i="1"/>
  <c r="AH5" i="1" s="1"/>
  <c r="AI5" i="1" s="1"/>
  <c r="AB8" i="1"/>
  <c r="AC8" i="1" s="1"/>
  <c r="AD8" i="1" s="1"/>
  <c r="AL10" i="1"/>
  <c r="AM10" i="1" s="1"/>
  <c r="AN10" i="1" s="1"/>
  <c r="W11" i="1"/>
  <c r="X11" i="1" s="1"/>
  <c r="Y11" i="1" s="1"/>
  <c r="AG13" i="1"/>
  <c r="AH13" i="1" s="1"/>
  <c r="AI13" i="1" s="1"/>
  <c r="AB16" i="1"/>
  <c r="AC16" i="1" s="1"/>
  <c r="AD16" i="1" s="1"/>
  <c r="AL18" i="1"/>
  <c r="AM18" i="1" s="1"/>
  <c r="AN18" i="1" s="1"/>
  <c r="W19" i="1"/>
  <c r="X19" i="1" s="1"/>
  <c r="Y19" i="1" s="1"/>
  <c r="AL3" i="1"/>
  <c r="AM3" i="1" s="1"/>
  <c r="AG6" i="1"/>
  <c r="AH6" i="1" s="1"/>
  <c r="AI6" i="1" s="1"/>
  <c r="AB9" i="1"/>
  <c r="AC9" i="1" s="1"/>
  <c r="AD9" i="1" s="1"/>
  <c r="AL11" i="1"/>
  <c r="AM11" i="1" s="1"/>
  <c r="AN11" i="1" s="1"/>
  <c r="AG14" i="1"/>
  <c r="AH14" i="1" s="1"/>
  <c r="AI14" i="1" s="1"/>
  <c r="AB17" i="1"/>
  <c r="AC17" i="1" s="1"/>
  <c r="AD17" i="1" s="1"/>
  <c r="AL19" i="1"/>
  <c r="AM19" i="1" s="1"/>
  <c r="AN19" i="1" s="1"/>
  <c r="AB10" i="1"/>
  <c r="AC10" i="1" s="1"/>
  <c r="AD10" i="1" s="1"/>
  <c r="AB18" i="1"/>
  <c r="AC18" i="1" s="1"/>
  <c r="AD18" i="1" s="1"/>
  <c r="AB3" i="1"/>
  <c r="AC3" i="1" s="1"/>
  <c r="W6" i="1"/>
  <c r="X6" i="1" s="1"/>
  <c r="Y6" i="1" s="1"/>
  <c r="AQ10" i="1"/>
  <c r="AR10" i="1" s="1"/>
  <c r="AS10" i="1" s="1"/>
  <c r="AB11" i="1"/>
  <c r="AC11" i="1" s="1"/>
  <c r="AD11" i="1" s="1"/>
  <c r="W14" i="1"/>
  <c r="X14" i="1" s="1"/>
  <c r="Y14" i="1" s="1"/>
  <c r="AQ18" i="1"/>
  <c r="AR18" i="1" s="1"/>
  <c r="AS18" i="1" s="1"/>
  <c r="AB19" i="1"/>
  <c r="AC19" i="1" s="1"/>
  <c r="AD19" i="1" s="1"/>
  <c r="AQ3" i="1"/>
  <c r="AR3" i="1" s="1"/>
  <c r="AL6" i="1"/>
  <c r="AM6" i="1" s="1"/>
  <c r="AN6" i="1" s="1"/>
  <c r="AQ11" i="1"/>
  <c r="AR11" i="1" s="1"/>
  <c r="AS11" i="1" s="1"/>
  <c r="AQ19" i="1"/>
  <c r="AR19" i="1" s="1"/>
  <c r="AS19" i="1" s="1"/>
  <c r="AN3" i="1" l="1"/>
  <c r="AD3" i="1"/>
  <c r="Y3" i="1"/>
  <c r="AS3" i="1"/>
</calcChain>
</file>

<file path=xl/sharedStrings.xml><?xml version="1.0" encoding="utf-8"?>
<sst xmlns="http://schemas.openxmlformats.org/spreadsheetml/2006/main" count="415" uniqueCount="78">
  <si>
    <t>RBCs</t>
  </si>
  <si>
    <t>23AMROF1</t>
  </si>
  <si>
    <t>IN</t>
  </si>
  <si>
    <t>N</t>
  </si>
  <si>
    <t>AHY</t>
  </si>
  <si>
    <t>F</t>
  </si>
  <si>
    <t>NA</t>
  </si>
  <si>
    <t>ATHLETIC</t>
  </si>
  <si>
    <t>23AMROF1BL</t>
  </si>
  <si>
    <t>G</t>
  </si>
  <si>
    <t>PIKPHI</t>
  </si>
  <si>
    <t>Y</t>
  </si>
  <si>
    <t>HY</t>
  </si>
  <si>
    <t>U</t>
  </si>
  <si>
    <t>HAUGH</t>
  </si>
  <si>
    <t>O</t>
  </si>
  <si>
    <t>HOUSE</t>
  </si>
  <si>
    <t>M</t>
  </si>
  <si>
    <t>BOULD</t>
  </si>
  <si>
    <t>FEEDAVID</t>
  </si>
  <si>
    <t>T</t>
  </si>
  <si>
    <t>23AMROF2</t>
  </si>
  <si>
    <t xml:space="preserve">NA </t>
  </si>
  <si>
    <t>23AMROF2BL</t>
  </si>
  <si>
    <t>ALPHAXI</t>
  </si>
  <si>
    <t>Band #</t>
  </si>
  <si>
    <t>State</t>
  </si>
  <si>
    <t>Code</t>
  </si>
  <si>
    <t>Age</t>
  </si>
  <si>
    <t>Sex</t>
  </si>
  <si>
    <t>Fat</t>
  </si>
  <si>
    <t>Wing (mm)</t>
  </si>
  <si>
    <t>Mass (g)</t>
  </si>
  <si>
    <t>Month</t>
  </si>
  <si>
    <t>Day</t>
  </si>
  <si>
    <t>Year</t>
  </si>
  <si>
    <t>Capture time</t>
  </si>
  <si>
    <t>Capture location</t>
  </si>
  <si>
    <t>Latitude</t>
  </si>
  <si>
    <t>Longitude</t>
  </si>
  <si>
    <t>Sample ID</t>
  </si>
  <si>
    <t>Digestion Start Date</t>
  </si>
  <si>
    <t>Digestion End Date</t>
  </si>
  <si>
    <t>Blood Mass (g)</t>
  </si>
  <si>
    <t>Blood Volume (mL)</t>
  </si>
  <si>
    <t>Dilution Factor</t>
  </si>
  <si>
    <t>Cu Conc. [ ppb ]</t>
  </si>
  <si>
    <t>Conc. [ppb, dilution-corrected]</t>
  </si>
  <si>
    <t>Cu Conc. [mcg/dL]</t>
  </si>
  <si>
    <t>Instrument Stability (SD)</t>
  </si>
  <si>
    <t>Conc. RSD [%]</t>
  </si>
  <si>
    <t>Zn Conc. [ ppb ]</t>
  </si>
  <si>
    <t>Zn Conc. [ppb, dilution-corrected]</t>
  </si>
  <si>
    <t>Zn Conc. [mcg/dL]</t>
  </si>
  <si>
    <t>Zn Instrument Stability (SD)</t>
  </si>
  <si>
    <t>Zn Conc. RSD [%]</t>
  </si>
  <si>
    <t>As Conc. [ ppb ]</t>
  </si>
  <si>
    <t>As Conc. [ppb, dilution-corrected]</t>
  </si>
  <si>
    <t>As Conc. [mcg/dL]</t>
  </si>
  <si>
    <t>As Instrument Stability (SD)</t>
  </si>
  <si>
    <t>As Conc. RSD [%]</t>
  </si>
  <si>
    <t>Hg Conc. [ ppb ]</t>
  </si>
  <si>
    <t>Hg Conc. [ppb, dilution-corrected]</t>
  </si>
  <si>
    <t>Hg Conc. [mcg/dL]</t>
  </si>
  <si>
    <t>Hg Instrument Stability (SD)</t>
  </si>
  <si>
    <t>Hg Conc. RSD [%]</t>
  </si>
  <si>
    <t>Pb Conc. [ ppb ]</t>
  </si>
  <si>
    <t>Pb Conc. [ppb, dilution-corrected]</t>
  </si>
  <si>
    <t>Pb Conc. [mcg/dL]</t>
  </si>
  <si>
    <t>Pb Instrument Stability (SD)</t>
  </si>
  <si>
    <t>Pb Conc. RSD [%]</t>
  </si>
  <si>
    <t>Lead Poisoning Rank</t>
  </si>
  <si>
    <t>Whole Blood</t>
  </si>
  <si>
    <t>Pb Correlation Coefficient</t>
  </si>
  <si>
    <t>Hg Correlation Coefficient</t>
  </si>
  <si>
    <t>As Correlation Coefficent</t>
  </si>
  <si>
    <t>Zn Correlation Coefficient</t>
  </si>
  <si>
    <t>Cu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</si>
</sst>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808080"/>
      <name val="Arial"/>
      <family val="2"/>
    </font>
    <font>
      <i/>
      <sz val="12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12"/>
      <color rgb="FF000000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/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0" applyFont="1" applyBorder="1"/>
    <xf numFmtId="0" fontId="7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 - Correlated RBC vs Whole Blood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RBC vs Whole Blood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30971128608924"/>
                  <c:y val="7.8619860017497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'Paired RBCs &amp; Whole Blood'!$AR$3:$AR$19</c:f>
              <c:numCache>
                <c:formatCode>General</c:formatCode>
                <c:ptCount val="17"/>
                <c:pt idx="0">
                  <c:v>4.5091121495327107</c:v>
                </c:pt>
                <c:pt idx="1">
                  <c:v>8.4</c:v>
                </c:pt>
                <c:pt idx="2">
                  <c:v>15.557142857142855</c:v>
                </c:pt>
                <c:pt idx="3">
                  <c:v>13.610377358490567</c:v>
                </c:pt>
                <c:pt idx="4">
                  <c:v>3.808928571428571</c:v>
                </c:pt>
                <c:pt idx="5">
                  <c:v>13.018581081081081</c:v>
                </c:pt>
                <c:pt idx="6">
                  <c:v>4.1551282051282055</c:v>
                </c:pt>
                <c:pt idx="7">
                  <c:v>7.1780172413793109</c:v>
                </c:pt>
                <c:pt idx="8">
                  <c:v>2.6111842105263157</c:v>
                </c:pt>
                <c:pt idx="9">
                  <c:v>5.5951388888888891</c:v>
                </c:pt>
                <c:pt idx="10">
                  <c:v>4.4517857142857142</c:v>
                </c:pt>
                <c:pt idx="11">
                  <c:v>2.8390776699029132</c:v>
                </c:pt>
                <c:pt idx="12">
                  <c:v>2.9573394495412844</c:v>
                </c:pt>
                <c:pt idx="13">
                  <c:v>1.1568584070796462</c:v>
                </c:pt>
                <c:pt idx="14">
                  <c:v>9.2936170212765958</c:v>
                </c:pt>
                <c:pt idx="15">
                  <c:v>13.650000000000002</c:v>
                </c:pt>
                <c:pt idx="16">
                  <c:v>13.761057692307693</c:v>
                </c:pt>
              </c:numCache>
            </c:numRef>
          </c:xVal>
          <c:yVal>
            <c:numRef>
              <c:f>'Paired RBCs &amp; Whole Blood'!$AR$24:$AR$40</c:f>
              <c:numCache>
                <c:formatCode>General</c:formatCode>
                <c:ptCount val="17"/>
                <c:pt idx="0">
                  <c:v>6.5676470588235301</c:v>
                </c:pt>
                <c:pt idx="1">
                  <c:v>4.0068396226415093</c:v>
                </c:pt>
                <c:pt idx="2">
                  <c:v>8.091494845360824</c:v>
                </c:pt>
                <c:pt idx="3">
                  <c:v>5.4661764705882359</c:v>
                </c:pt>
                <c:pt idx="4">
                  <c:v>1.733490566037736</c:v>
                </c:pt>
                <c:pt idx="5">
                  <c:v>5.992924528301887</c:v>
                </c:pt>
                <c:pt idx="6">
                  <c:v>2.5896634615384615</c:v>
                </c:pt>
                <c:pt idx="7">
                  <c:v>3.7700000000000005</c:v>
                </c:pt>
                <c:pt idx="8">
                  <c:v>1.9388613861386141</c:v>
                </c:pt>
                <c:pt idx="9">
                  <c:v>2.95</c:v>
                </c:pt>
                <c:pt idx="10">
                  <c:v>3.3250000000000006</c:v>
                </c:pt>
                <c:pt idx="11">
                  <c:v>1.3025943396226416</c:v>
                </c:pt>
                <c:pt idx="12">
                  <c:v>1.7418224299065421</c:v>
                </c:pt>
                <c:pt idx="13">
                  <c:v>3.3075000000000001</c:v>
                </c:pt>
                <c:pt idx="14">
                  <c:v>4.581164383561644</c:v>
                </c:pt>
                <c:pt idx="15">
                  <c:v>7.4279702970297041</c:v>
                </c:pt>
                <c:pt idx="16">
                  <c:v>7.7242574257425742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5-4667-A7F4-B585DC5D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22064"/>
        <c:axId val="533502480"/>
      </c:scatterChart>
      <c:valAx>
        <c:axId val="428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RBCs</a:t>
                </a:r>
                <a:r>
                  <a:rPr lang="en-US" baseline="0"/>
                  <a:t> Pb Conc. (mcg/dL)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02480"/>
        <c:crosses val="autoZero"/>
        <c:crossBetween val="midCat"/>
      </c:valAx>
      <c:valAx>
        <c:axId val="5335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</a:t>
                </a:r>
                <a:r>
                  <a:rPr lang="en-US" baseline="0"/>
                  <a:t> Blood Pb Conc. (mcg/dL)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 - Correlated</a:t>
            </a:r>
            <a:r>
              <a:rPr lang="en-US" baseline="0"/>
              <a:t> </a:t>
            </a:r>
            <a:r>
              <a:rPr lang="en-US"/>
              <a:t>RBCs vs Whole Blood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RBCs vs Whole Blood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42694663167105"/>
                  <c:y val="1.6548191892680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'Paired RBCs &amp; Whole Blood'!$AR$3:$AR$19</c:f>
              <c:numCache>
                <c:formatCode>General</c:formatCode>
                <c:ptCount val="17"/>
                <c:pt idx="0">
                  <c:v>4.5091121495327107</c:v>
                </c:pt>
                <c:pt idx="1">
                  <c:v>8.4</c:v>
                </c:pt>
                <c:pt idx="2">
                  <c:v>15.557142857142855</c:v>
                </c:pt>
                <c:pt idx="3">
                  <c:v>13.610377358490567</c:v>
                </c:pt>
                <c:pt idx="4">
                  <c:v>3.808928571428571</c:v>
                </c:pt>
                <c:pt idx="5">
                  <c:v>13.018581081081081</c:v>
                </c:pt>
                <c:pt idx="6">
                  <c:v>4.1551282051282055</c:v>
                </c:pt>
                <c:pt idx="7">
                  <c:v>7.1780172413793109</c:v>
                </c:pt>
                <c:pt idx="8">
                  <c:v>2.6111842105263157</c:v>
                </c:pt>
                <c:pt idx="9">
                  <c:v>5.5951388888888891</c:v>
                </c:pt>
                <c:pt idx="10">
                  <c:v>4.4517857142857142</c:v>
                </c:pt>
                <c:pt idx="11">
                  <c:v>2.8390776699029132</c:v>
                </c:pt>
                <c:pt idx="12">
                  <c:v>2.9573394495412844</c:v>
                </c:pt>
                <c:pt idx="13">
                  <c:v>1.1568584070796462</c:v>
                </c:pt>
                <c:pt idx="14">
                  <c:v>9.2936170212765958</c:v>
                </c:pt>
                <c:pt idx="15">
                  <c:v>13.650000000000002</c:v>
                </c:pt>
                <c:pt idx="16">
                  <c:v>13.761057692307693</c:v>
                </c:pt>
              </c:numCache>
            </c:numRef>
          </c:xVal>
          <c:yVal>
            <c:numRef>
              <c:f>'Paired RBCs &amp; Whole Blood'!$AR$24:$AR$40</c:f>
              <c:numCache>
                <c:formatCode>General</c:formatCode>
                <c:ptCount val="17"/>
                <c:pt idx="0">
                  <c:v>6.5676470588235301</c:v>
                </c:pt>
                <c:pt idx="1">
                  <c:v>4.0068396226415093</c:v>
                </c:pt>
                <c:pt idx="2">
                  <c:v>8.091494845360824</c:v>
                </c:pt>
                <c:pt idx="3">
                  <c:v>5.4661764705882359</c:v>
                </c:pt>
                <c:pt idx="4">
                  <c:v>1.733490566037736</c:v>
                </c:pt>
                <c:pt idx="5">
                  <c:v>5.992924528301887</c:v>
                </c:pt>
                <c:pt idx="6">
                  <c:v>2.5896634615384615</c:v>
                </c:pt>
                <c:pt idx="7">
                  <c:v>3.7700000000000005</c:v>
                </c:pt>
                <c:pt idx="8">
                  <c:v>1.9388613861386141</c:v>
                </c:pt>
                <c:pt idx="9">
                  <c:v>2.95</c:v>
                </c:pt>
                <c:pt idx="10">
                  <c:v>3.3250000000000006</c:v>
                </c:pt>
                <c:pt idx="11">
                  <c:v>1.3025943396226416</c:v>
                </c:pt>
                <c:pt idx="12">
                  <c:v>1.7418224299065421</c:v>
                </c:pt>
                <c:pt idx="13">
                  <c:v>3.3075000000000001</c:v>
                </c:pt>
                <c:pt idx="14">
                  <c:v>4.581164383561644</c:v>
                </c:pt>
                <c:pt idx="15">
                  <c:v>7.4279702970297041</c:v>
                </c:pt>
                <c:pt idx="16">
                  <c:v>7.7242574257425742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A-451D-9A2B-CDA4C40D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74752"/>
        <c:axId val="1140321104"/>
      </c:scatterChart>
      <c:valAx>
        <c:axId val="10758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21104"/>
        <c:crosses val="autoZero"/>
        <c:crossBetween val="midCat"/>
      </c:valAx>
      <c:valAx>
        <c:axId val="11403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 -</a:t>
            </a:r>
            <a:r>
              <a:rPr lang="en-US" baseline="0"/>
              <a:t> Correlated RBCs and Whole Blood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'Paired RBCs &amp; Whole Blood'!$AM$2</c:f>
              <c:strCache>
                <c:ptCount val="1"/>
                <c:pt idx="0">
                  <c:v>Hg Conc. [mcg/dL]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893919510061241E-2"/>
                  <c:y val="-7.2345800524934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('Paired RBCs &amp; Whole Blood'!$AM$3:$AM$19,'Paired RBCs &amp; Whole Blood'!$AM$23:$AM$40)</c:f>
              <c:numCache>
                <c:formatCode>General</c:formatCode>
                <c:ptCount val="35"/>
                <c:pt idx="0">
                  <c:v>888.70724299065444</c:v>
                </c:pt>
                <c:pt idx="1">
                  <c:v>95.688157894736847</c:v>
                </c:pt>
                <c:pt idx="2">
                  <c:v>63.096428571428568</c:v>
                </c:pt>
                <c:pt idx="3">
                  <c:v>52.638679245283029</c:v>
                </c:pt>
                <c:pt idx="4">
                  <c:v>48.112499999999997</c:v>
                </c:pt>
                <c:pt idx="5">
                  <c:v>35.522635135135133</c:v>
                </c:pt>
                <c:pt idx="6">
                  <c:v>76.20128205128205</c:v>
                </c:pt>
                <c:pt idx="7">
                  <c:v>95.903017241379331</c:v>
                </c:pt>
                <c:pt idx="8">
                  <c:v>75.192434210526315</c:v>
                </c:pt>
                <c:pt idx="9">
                  <c:v>107.50347222222221</c:v>
                </c:pt>
                <c:pt idx="10">
                  <c:v>58.660714285714278</c:v>
                </c:pt>
                <c:pt idx="11">
                  <c:v>50.925000000000004</c:v>
                </c:pt>
                <c:pt idx="12">
                  <c:v>51.117660550458716</c:v>
                </c:pt>
                <c:pt idx="13">
                  <c:v>208.020796460177</c:v>
                </c:pt>
                <c:pt idx="14">
                  <c:v>81.051063829787239</c:v>
                </c:pt>
                <c:pt idx="15">
                  <c:v>44.878448275862077</c:v>
                </c:pt>
                <c:pt idx="16">
                  <c:v>76.357211538461542</c:v>
                </c:pt>
                <c:pt idx="17">
                  <c:v>0</c:v>
                </c:pt>
                <c:pt idx="18">
                  <c:v>1414.9882352941177</c:v>
                </c:pt>
                <c:pt idx="19">
                  <c:v>36.789622641509439</c:v>
                </c:pt>
                <c:pt idx="20">
                  <c:v>35.467268041237112</c:v>
                </c:pt>
                <c:pt idx="21">
                  <c:v>18.766176470588238</c:v>
                </c:pt>
                <c:pt idx="22">
                  <c:v>20.831603773584909</c:v>
                </c:pt>
                <c:pt idx="23">
                  <c:v>15.269575471698115</c:v>
                </c:pt>
                <c:pt idx="24">
                  <c:v>31.363701923076924</c:v>
                </c:pt>
                <c:pt idx="25">
                  <c:v>42.410000000000004</c:v>
                </c:pt>
                <c:pt idx="26">
                  <c:v>42.691336633663369</c:v>
                </c:pt>
                <c:pt idx="27">
                  <c:v>61.370000000000005</c:v>
                </c:pt>
                <c:pt idx="28">
                  <c:v>22.757608695652177</c:v>
                </c:pt>
                <c:pt idx="29">
                  <c:v>28.05778301886793</c:v>
                </c:pt>
                <c:pt idx="30">
                  <c:v>19.954906542056076</c:v>
                </c:pt>
                <c:pt idx="31">
                  <c:v>242.64450000000002</c:v>
                </c:pt>
                <c:pt idx="32">
                  <c:v>33.671917808219185</c:v>
                </c:pt>
                <c:pt idx="33">
                  <c:v>34.707178217821777</c:v>
                </c:pt>
                <c:pt idx="34">
                  <c:v>30.028960396039604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5-495D-B131-8F0880C3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74752"/>
        <c:axId val="1348978048"/>
      </c:scatterChart>
      <c:valAx>
        <c:axId val="10758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78048"/>
        <c:crosses val="autoZero"/>
        <c:crossBetween val="midCat"/>
      </c:valAx>
      <c:valAx>
        <c:axId val="1348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</a:t>
                </a:r>
                <a:r>
                  <a:rPr lang="en-US" baseline="0"/>
                  <a:t> Blood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Correlated</a:t>
            </a:r>
            <a:r>
              <a:rPr lang="en-US" baseline="0"/>
              <a:t> RBCs and Whole Blood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Correlated RBCs and Whole Blood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1248906386701666E-2"/>
                  <c:y val="-1.5251895596383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'Paired RBCs &amp; Whole Blood'!$AH$3:$AH$19</c:f>
              <c:numCache>
                <c:formatCode>General</c:formatCode>
                <c:ptCount val="17"/>
                <c:pt idx="0">
                  <c:v>4.9899532710280372</c:v>
                </c:pt>
                <c:pt idx="1">
                  <c:v>3.3250000000000002</c:v>
                </c:pt>
                <c:pt idx="2">
                  <c:v>2.3250000000000002</c:v>
                </c:pt>
                <c:pt idx="3">
                  <c:v>1.4363207547169812</c:v>
                </c:pt>
                <c:pt idx="4">
                  <c:v>0.88928571428571423</c:v>
                </c:pt>
                <c:pt idx="5">
                  <c:v>0.94358108108108119</c:v>
                </c:pt>
                <c:pt idx="6">
                  <c:v>0.54294871794871791</c:v>
                </c:pt>
                <c:pt idx="7">
                  <c:v>0.95948275862068966</c:v>
                </c:pt>
                <c:pt idx="8">
                  <c:v>0.57335526315789476</c:v>
                </c:pt>
                <c:pt idx="9">
                  <c:v>1.1812499999999999</c:v>
                </c:pt>
                <c:pt idx="10">
                  <c:v>0.5089285714285714</c:v>
                </c:pt>
                <c:pt idx="11">
                  <c:v>0.79514563106796121</c:v>
                </c:pt>
                <c:pt idx="12">
                  <c:v>0.70321100917431179</c:v>
                </c:pt>
                <c:pt idx="13">
                  <c:v>4.3811946902654864</c:v>
                </c:pt>
                <c:pt idx="14">
                  <c:v>1.1170212765957448</c:v>
                </c:pt>
                <c:pt idx="15">
                  <c:v>1.267241379310345</c:v>
                </c:pt>
                <c:pt idx="16">
                  <c:v>0.94903846153846172</c:v>
                </c:pt>
              </c:numCache>
            </c:numRef>
          </c:xVal>
          <c:yVal>
            <c:numRef>
              <c:f>'Paired RBCs &amp; Whole Blood'!$AH$24:$AH$40</c:f>
              <c:numCache>
                <c:formatCode>General</c:formatCode>
                <c:ptCount val="17"/>
                <c:pt idx="0">
                  <c:v>1.9558823529411768</c:v>
                </c:pt>
                <c:pt idx="1">
                  <c:v>0.74292452830188682</c:v>
                </c:pt>
                <c:pt idx="2">
                  <c:v>0.8822164948453608</c:v>
                </c:pt>
                <c:pt idx="3">
                  <c:v>0.47352941176470587</c:v>
                </c:pt>
                <c:pt idx="4">
                  <c:v>0.61415094339622645</c:v>
                </c:pt>
                <c:pt idx="5">
                  <c:v>0.69834905660377355</c:v>
                </c:pt>
                <c:pt idx="6">
                  <c:v>0.57043269230769234</c:v>
                </c:pt>
                <c:pt idx="7">
                  <c:v>0.52500000000000013</c:v>
                </c:pt>
                <c:pt idx="8">
                  <c:v>0.75891089108910892</c:v>
                </c:pt>
                <c:pt idx="9">
                  <c:v>0.8600000000000001</c:v>
                </c:pt>
                <c:pt idx="10">
                  <c:v>0.98913043478260876</c:v>
                </c:pt>
                <c:pt idx="11">
                  <c:v>0.54976415094339626</c:v>
                </c:pt>
                <c:pt idx="12">
                  <c:v>0.54462616822429921</c:v>
                </c:pt>
                <c:pt idx="13">
                  <c:v>3.6749999999999998</c:v>
                </c:pt>
                <c:pt idx="14">
                  <c:v>0.79109589041095885</c:v>
                </c:pt>
                <c:pt idx="15">
                  <c:v>1.2579207920792079</c:v>
                </c:pt>
                <c:pt idx="16">
                  <c:v>0.91485148514851478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C-44DE-8B06-39EF0022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8304"/>
        <c:axId val="1429223712"/>
      </c:scatterChart>
      <c:valAx>
        <c:axId val="1258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23712"/>
        <c:crosses val="autoZero"/>
        <c:crossBetween val="midCat"/>
      </c:valAx>
      <c:valAx>
        <c:axId val="14292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Zn Correlated RBCs and Whole Blood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87401574803149"/>
                  <c:y val="2.754374453193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'Paired RBCs &amp; Whole Blood'!$AC$3:$AC$19</c:f>
              <c:numCache>
                <c:formatCode>General</c:formatCode>
                <c:ptCount val="17"/>
                <c:pt idx="0">
                  <c:v>1043.4890186915889</c:v>
                </c:pt>
                <c:pt idx="1">
                  <c:v>679.68157894736839</c:v>
                </c:pt>
                <c:pt idx="2">
                  <c:v>741.82499999999993</c:v>
                </c:pt>
                <c:pt idx="3">
                  <c:v>1080.0339622641509</c:v>
                </c:pt>
                <c:pt idx="4">
                  <c:v>636.02678571428567</c:v>
                </c:pt>
                <c:pt idx="5">
                  <c:v>743.9675675675677</c:v>
                </c:pt>
                <c:pt idx="6">
                  <c:v>637.50256410256407</c:v>
                </c:pt>
                <c:pt idx="7">
                  <c:v>764.57198275862072</c:v>
                </c:pt>
                <c:pt idx="8">
                  <c:v>800.0723684210526</c:v>
                </c:pt>
                <c:pt idx="9">
                  <c:v>735.14583333333326</c:v>
                </c:pt>
                <c:pt idx="10">
                  <c:v>745.9982142857142</c:v>
                </c:pt>
                <c:pt idx="11">
                  <c:v>793.6929611650487</c:v>
                </c:pt>
                <c:pt idx="12">
                  <c:v>697.09403669724759</c:v>
                </c:pt>
                <c:pt idx="13">
                  <c:v>784.60088495575224</c:v>
                </c:pt>
                <c:pt idx="14">
                  <c:v>774.82180851063833</c:v>
                </c:pt>
                <c:pt idx="15">
                  <c:v>751.5586206896553</c:v>
                </c:pt>
                <c:pt idx="16">
                  <c:v>802.61394230769235</c:v>
                </c:pt>
              </c:numCache>
            </c:numRef>
          </c:xVal>
          <c:yVal>
            <c:numRef>
              <c:f>'Paired RBCs &amp; Whole Blood'!$AC$24:$AC$40</c:f>
              <c:numCache>
                <c:formatCode>General</c:formatCode>
                <c:ptCount val="17"/>
                <c:pt idx="0">
                  <c:v>933.87205882352941</c:v>
                </c:pt>
                <c:pt idx="1">
                  <c:v>413.00660377358497</c:v>
                </c:pt>
                <c:pt idx="2">
                  <c:v>489.14845360824745</c:v>
                </c:pt>
                <c:pt idx="3">
                  <c:v>438.04558823529413</c:v>
                </c:pt>
                <c:pt idx="4">
                  <c:v>397.30613207547174</c:v>
                </c:pt>
                <c:pt idx="5">
                  <c:v>432.23349056603774</c:v>
                </c:pt>
                <c:pt idx="6">
                  <c:v>439.74807692307695</c:v>
                </c:pt>
                <c:pt idx="7">
                  <c:v>455.34000000000003</c:v>
                </c:pt>
                <c:pt idx="8">
                  <c:v>462.2131188118812</c:v>
                </c:pt>
                <c:pt idx="9">
                  <c:v>394.45500000000004</c:v>
                </c:pt>
                <c:pt idx="10">
                  <c:v>510.20108695652186</c:v>
                </c:pt>
                <c:pt idx="11">
                  <c:v>385.97405660377365</c:v>
                </c:pt>
                <c:pt idx="12">
                  <c:v>435.66658878504677</c:v>
                </c:pt>
                <c:pt idx="13">
                  <c:v>762.10050000000001</c:v>
                </c:pt>
                <c:pt idx="14">
                  <c:v>442.28013698630139</c:v>
                </c:pt>
                <c:pt idx="15">
                  <c:v>466.18960396039608</c:v>
                </c:pt>
                <c:pt idx="16">
                  <c:v>448.15767326732674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B-4252-AB74-DB3448EA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7824"/>
        <c:axId val="1348997888"/>
      </c:scatterChart>
      <c:valAx>
        <c:axId val="1258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97888"/>
        <c:crosses val="autoZero"/>
        <c:crossBetween val="midCat"/>
      </c:valAx>
      <c:valAx>
        <c:axId val="1348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 Correlated RBCs and Whole Blood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0779746281714784E-2"/>
                  <c:y val="-6.1521580635753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'Paired RBCs &amp; Whole Blood'!$X$3:$X$19</c:f>
              <c:numCache>
                <c:formatCode>General</c:formatCode>
                <c:ptCount val="17"/>
                <c:pt idx="0">
                  <c:v>61.140420560747671</c:v>
                </c:pt>
                <c:pt idx="1">
                  <c:v>54.130263157894738</c:v>
                </c:pt>
                <c:pt idx="2">
                  <c:v>63.985714285714288</c:v>
                </c:pt>
                <c:pt idx="3">
                  <c:v>59.70141509433963</c:v>
                </c:pt>
                <c:pt idx="4">
                  <c:v>21.246428571428574</c:v>
                </c:pt>
                <c:pt idx="5">
                  <c:v>46.505067567567565</c:v>
                </c:pt>
                <c:pt idx="6">
                  <c:v>28.592307692307692</c:v>
                </c:pt>
                <c:pt idx="7">
                  <c:v>47.412931034482767</c:v>
                </c:pt>
                <c:pt idx="8">
                  <c:v>29.75921052631579</c:v>
                </c:pt>
                <c:pt idx="9">
                  <c:v>41.854166666666671</c:v>
                </c:pt>
                <c:pt idx="10">
                  <c:v>27.658928571428572</c:v>
                </c:pt>
                <c:pt idx="11">
                  <c:v>35.516504854368932</c:v>
                </c:pt>
                <c:pt idx="12">
                  <c:v>36.369495412844039</c:v>
                </c:pt>
                <c:pt idx="13">
                  <c:v>23.773672566371683</c:v>
                </c:pt>
                <c:pt idx="14">
                  <c:v>64.988297872340425</c:v>
                </c:pt>
                <c:pt idx="15">
                  <c:v>49.639655172413804</c:v>
                </c:pt>
                <c:pt idx="16">
                  <c:v>53.893269230769235</c:v>
                </c:pt>
              </c:numCache>
            </c:numRef>
          </c:xVal>
          <c:yVal>
            <c:numRef>
              <c:f>'Paired RBCs &amp; Whole Blood'!$X$24:$X$40</c:f>
              <c:numCache>
                <c:formatCode>General</c:formatCode>
                <c:ptCount val="17"/>
                <c:pt idx="0">
                  <c:v>25.858823529411769</c:v>
                </c:pt>
                <c:pt idx="1">
                  <c:v>20.583962264150944</c:v>
                </c:pt>
                <c:pt idx="2">
                  <c:v>29.9791237113402</c:v>
                </c:pt>
                <c:pt idx="3">
                  <c:v>25.586029411764709</c:v>
                </c:pt>
                <c:pt idx="4">
                  <c:v>15.071462264150943</c:v>
                </c:pt>
                <c:pt idx="5">
                  <c:v>21.832075471698115</c:v>
                </c:pt>
                <c:pt idx="6">
                  <c:v>21.802644230769232</c:v>
                </c:pt>
                <c:pt idx="7">
                  <c:v>26.990000000000002</c:v>
                </c:pt>
                <c:pt idx="8">
                  <c:v>19.643316831683169</c:v>
                </c:pt>
                <c:pt idx="9">
                  <c:v>27.895000000000003</c:v>
                </c:pt>
                <c:pt idx="10">
                  <c:v>18.64130434782609</c:v>
                </c:pt>
                <c:pt idx="11">
                  <c:v>22.277830188679246</c:v>
                </c:pt>
                <c:pt idx="12">
                  <c:v>23.467990654205611</c:v>
                </c:pt>
                <c:pt idx="13">
                  <c:v>21.493500000000001</c:v>
                </c:pt>
                <c:pt idx="14">
                  <c:v>51.047260273972604</c:v>
                </c:pt>
                <c:pt idx="15">
                  <c:v>30.865841584158414</c:v>
                </c:pt>
                <c:pt idx="16">
                  <c:v>28.682673267326731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E-4625-8DE3-8E18906E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84944"/>
        <c:axId val="1140349376"/>
      </c:scatterChart>
      <c:valAx>
        <c:axId val="12586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49376"/>
        <c:crosses val="autoZero"/>
        <c:crossBetween val="midCat"/>
      </c:valAx>
      <c:valAx>
        <c:axId val="1140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409575</xdr:colOff>
      <xdr:row>53</xdr:row>
      <xdr:rowOff>4762</xdr:rowOff>
    </xdr:from>
    <xdr:to>
      <xdr:col>38</xdr:col>
      <xdr:colOff>104775</xdr:colOff>
      <xdr:row>67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3527-6551-4935-892B-5249B51D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</xdr:row>
      <xdr:rowOff>28575</xdr:rowOff>
    </xdr:from>
    <xdr:to>
      <xdr:col>8</xdr:col>
      <xdr:colOff>571500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97E20-37F6-40F9-9E56-A783B282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16</xdr:row>
      <xdr:rowOff>104775</xdr:rowOff>
    </xdr:from>
    <xdr:to>
      <xdr:col>9</xdr:col>
      <xdr:colOff>2722</xdr:colOff>
      <xdr:row>32</xdr:row>
      <xdr:rowOff>20411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BE2D0-EE0B-435B-BFF2-C1A67F8E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33</xdr:row>
      <xdr:rowOff>47625</xdr:rowOff>
    </xdr:from>
    <xdr:to>
      <xdr:col>8</xdr:col>
      <xdr:colOff>457200</xdr:colOff>
      <xdr:row>47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537514-664C-401F-8A12-699F05DE5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1</xdr:row>
      <xdr:rowOff>0</xdr:rowOff>
    </xdr:from>
    <xdr:to>
      <xdr:col>21</xdr:col>
      <xdr:colOff>409575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233660-F91E-4EEC-AFD9-9A0BC4D30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123825</xdr:colOff>
      <xdr:row>17</xdr:row>
      <xdr:rowOff>38100</xdr:rowOff>
    </xdr:from>
    <xdr:to>
      <xdr:col>21</xdr:col>
      <xdr:colOff>428625</xdr:colOff>
      <xdr:row>31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49EA3F-6A8C-4FF3-BEEE-020C4FE68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2"/>
  <sheetViews>
    <sheetView zoomScale="70" zoomScaleNormal="70" workbookViewId="0">
      <selection activeCell="W52" sqref="W52"/>
    </sheetView>
  </sheetViews>
  <sheetFormatPr defaultRowHeight="15" x14ac:dyDescent="0.25"/>
  <cols>
    <col min="1" max="1" width="15.28515625" customWidth="1"/>
    <col min="17" max="18" width="12.7109375" bestFit="1" customWidth="1"/>
  </cols>
  <sheetData>
    <row r="1" spans="1:47" x14ac:dyDescent="0.25">
      <c r="A1" s="16" t="s">
        <v>0</v>
      </c>
    </row>
    <row r="2" spans="1:47" s="14" customFormat="1" ht="15.75" customHeight="1" x14ac:dyDescent="0.25">
      <c r="A2" s="11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11" t="s">
        <v>32</v>
      </c>
      <c r="I2" s="11" t="s">
        <v>33</v>
      </c>
      <c r="J2" s="11" t="s">
        <v>34</v>
      </c>
      <c r="K2" s="11" t="s">
        <v>35</v>
      </c>
      <c r="L2" s="12" t="s">
        <v>36</v>
      </c>
      <c r="M2" s="11" t="s">
        <v>37</v>
      </c>
      <c r="N2" s="11" t="s">
        <v>38</v>
      </c>
      <c r="O2" s="11" t="s">
        <v>39</v>
      </c>
      <c r="P2" s="1" t="s">
        <v>40</v>
      </c>
      <c r="Q2" s="13" t="s">
        <v>41</v>
      </c>
      <c r="R2" s="13" t="s">
        <v>42</v>
      </c>
      <c r="S2" s="14" t="s">
        <v>43</v>
      </c>
      <c r="T2" s="14" t="s">
        <v>44</v>
      </c>
      <c r="U2" s="14" t="s">
        <v>45</v>
      </c>
      <c r="V2" s="14" t="s">
        <v>46</v>
      </c>
      <c r="W2" s="14" t="s">
        <v>47</v>
      </c>
      <c r="X2" s="11" t="s">
        <v>48</v>
      </c>
      <c r="Y2" s="14" t="s">
        <v>49</v>
      </c>
      <c r="Z2" s="14" t="s">
        <v>50</v>
      </c>
      <c r="AA2" s="14" t="s">
        <v>51</v>
      </c>
      <c r="AB2" s="14" t="s">
        <v>52</v>
      </c>
      <c r="AC2" s="11" t="s">
        <v>53</v>
      </c>
      <c r="AD2" s="14" t="s">
        <v>54</v>
      </c>
      <c r="AE2" s="14" t="s">
        <v>55</v>
      </c>
      <c r="AF2" s="14" t="s">
        <v>56</v>
      </c>
      <c r="AG2" s="14" t="s">
        <v>57</v>
      </c>
      <c r="AH2" s="11" t="s">
        <v>58</v>
      </c>
      <c r="AI2" s="14" t="s">
        <v>59</v>
      </c>
      <c r="AJ2" s="14" t="s">
        <v>60</v>
      </c>
      <c r="AK2" s="14" t="s">
        <v>61</v>
      </c>
      <c r="AL2" s="14" t="s">
        <v>62</v>
      </c>
      <c r="AM2" s="11" t="s">
        <v>63</v>
      </c>
      <c r="AN2" s="14" t="s">
        <v>64</v>
      </c>
      <c r="AO2" s="14" t="s">
        <v>65</v>
      </c>
      <c r="AP2" s="14" t="s">
        <v>66</v>
      </c>
      <c r="AQ2" s="14" t="s">
        <v>67</v>
      </c>
      <c r="AR2" s="11" t="s">
        <v>68</v>
      </c>
      <c r="AS2" s="14" t="s">
        <v>69</v>
      </c>
      <c r="AT2" s="15" t="s">
        <v>70</v>
      </c>
      <c r="AU2" s="14" t="s">
        <v>71</v>
      </c>
    </row>
    <row r="3" spans="1:47" s="1" customFormat="1" ht="15.7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>
        <v>80.2</v>
      </c>
      <c r="I3" s="1">
        <v>3</v>
      </c>
      <c r="J3" s="1">
        <v>26</v>
      </c>
      <c r="K3" s="1">
        <v>2023</v>
      </c>
      <c r="L3" s="1" t="s">
        <v>6</v>
      </c>
      <c r="M3" s="1" t="s">
        <v>7</v>
      </c>
      <c r="N3" s="1">
        <v>39.183211999999997</v>
      </c>
      <c r="O3" s="1">
        <v>-86.522772000000003</v>
      </c>
      <c r="P3" s="1" t="s">
        <v>8</v>
      </c>
      <c r="Q3" s="2">
        <v>45243</v>
      </c>
      <c r="R3" s="2">
        <v>45245</v>
      </c>
      <c r="S3" s="1">
        <v>0.107</v>
      </c>
      <c r="T3" s="1">
        <f t="shared" ref="T3:T19" si="0">S3/1.05</f>
        <v>0.1019047619047619</v>
      </c>
      <c r="U3" s="1">
        <f t="shared" ref="U3:U19" si="1">5/T3</f>
        <v>49.065420560747668</v>
      </c>
      <c r="V3" s="3">
        <v>12.461</v>
      </c>
      <c r="W3" s="3">
        <f t="shared" ref="W3:W19" si="2">V3*U3</f>
        <v>611.40420560747668</v>
      </c>
      <c r="X3" s="4">
        <f t="shared" ref="X3:X19" si="3">W3/10</f>
        <v>61.140420560747671</v>
      </c>
      <c r="Y3" s="3">
        <f t="shared" ref="Y3:Y19" si="4">X3*0.05</f>
        <v>3.0570210280373837</v>
      </c>
      <c r="Z3" s="5">
        <v>4.4000000000000004</v>
      </c>
      <c r="AA3" s="3">
        <v>212.673</v>
      </c>
      <c r="AB3" s="3">
        <f t="shared" ref="AB3:AB19" si="5">AA3*U3</f>
        <v>10434.890186915889</v>
      </c>
      <c r="AC3" s="4">
        <f t="shared" ref="AC3:AC19" si="6">AB3/10</f>
        <v>1043.4890186915889</v>
      </c>
      <c r="AD3" s="3">
        <f t="shared" ref="AD3:AD19" si="7">AC3*0.05</f>
        <v>52.174450934579447</v>
      </c>
      <c r="AE3" s="5">
        <v>2.4</v>
      </c>
      <c r="AF3" s="3">
        <v>1.0169999999999999</v>
      </c>
      <c r="AG3" s="3">
        <f t="shared" ref="AG3:AG19" si="8">AF3*U3</f>
        <v>49.899532710280376</v>
      </c>
      <c r="AH3" s="4">
        <f t="shared" ref="AH3:AH19" si="9">AG3/10</f>
        <v>4.9899532710280372</v>
      </c>
      <c r="AI3" s="3">
        <f t="shared" ref="AI3:AI19" si="10">AH3*0.05</f>
        <v>0.24949766355140188</v>
      </c>
      <c r="AJ3" s="5">
        <v>28.1</v>
      </c>
      <c r="AK3" s="6">
        <v>181.12700000000001</v>
      </c>
      <c r="AL3" s="3">
        <f t="shared" ref="AL3:AL19" si="11">AK3*U3</f>
        <v>8887.0724299065441</v>
      </c>
      <c r="AM3" s="4">
        <f t="shared" ref="AM3:AM19" si="12">AL3/10</f>
        <v>888.70724299065444</v>
      </c>
      <c r="AN3" s="3">
        <f t="shared" ref="AN3:AN19" si="13">AM3*0.05</f>
        <v>44.435362149532722</v>
      </c>
      <c r="AO3" s="5">
        <v>5.7</v>
      </c>
      <c r="AP3" s="6">
        <v>0.91900000000000004</v>
      </c>
      <c r="AQ3" s="3">
        <f t="shared" ref="AQ3:AQ19" si="14">AP3*U3</f>
        <v>45.091121495327108</v>
      </c>
      <c r="AR3" s="4">
        <f t="shared" ref="AR3:AR19" si="15">AQ3/10</f>
        <v>4.5091121495327107</v>
      </c>
      <c r="AS3" s="3">
        <f t="shared" ref="AS3:AS19" si="16">AR3*0.05</f>
        <v>0.22545560747663554</v>
      </c>
      <c r="AT3" s="7">
        <v>1.1000000000000001</v>
      </c>
      <c r="AU3" s="8" t="s">
        <v>9</v>
      </c>
    </row>
    <row r="4" spans="1:47" s="1" customFormat="1" ht="15.75" x14ac:dyDescent="0.25">
      <c r="A4" s="1">
        <v>142220092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3</v>
      </c>
      <c r="G4" s="1" t="s">
        <v>6</v>
      </c>
      <c r="H4" s="1" t="s">
        <v>6</v>
      </c>
      <c r="I4" s="1">
        <v>9</v>
      </c>
      <c r="J4" s="1">
        <v>29</v>
      </c>
      <c r="K4" s="1">
        <v>2023</v>
      </c>
      <c r="L4" s="9">
        <v>0.375</v>
      </c>
      <c r="M4" s="1" t="s">
        <v>10</v>
      </c>
      <c r="N4" s="10">
        <v>39.184030499999999</v>
      </c>
      <c r="O4" s="10">
        <v>-86.516978199999997</v>
      </c>
      <c r="P4" s="1">
        <v>20092</v>
      </c>
      <c r="Q4" s="2">
        <v>45243</v>
      </c>
      <c r="R4" s="2">
        <v>45245</v>
      </c>
      <c r="S4" s="1">
        <v>5.7000000000000002E-2</v>
      </c>
      <c r="T4" s="1">
        <f t="shared" si="0"/>
        <v>5.4285714285714284E-2</v>
      </c>
      <c r="U4" s="1">
        <f t="shared" si="1"/>
        <v>92.10526315789474</v>
      </c>
      <c r="V4" s="3">
        <v>5.8769999999999998</v>
      </c>
      <c r="W4" s="3">
        <f t="shared" si="2"/>
        <v>541.3026315789474</v>
      </c>
      <c r="X4" s="4">
        <f t="shared" si="3"/>
        <v>54.130263157894738</v>
      </c>
      <c r="Y4" s="3">
        <f t="shared" si="4"/>
        <v>2.706513157894737</v>
      </c>
      <c r="Z4" s="5">
        <v>2.4</v>
      </c>
      <c r="AA4" s="3">
        <v>73.793999999999997</v>
      </c>
      <c r="AB4" s="3">
        <f t="shared" si="5"/>
        <v>6796.8157894736842</v>
      </c>
      <c r="AC4" s="4">
        <f t="shared" si="6"/>
        <v>679.68157894736839</v>
      </c>
      <c r="AD4" s="3">
        <f t="shared" si="7"/>
        <v>33.984078947368424</v>
      </c>
      <c r="AE4" s="5">
        <v>2.1</v>
      </c>
      <c r="AF4" s="3">
        <v>0.36099999999999999</v>
      </c>
      <c r="AG4" s="3">
        <f t="shared" si="8"/>
        <v>33.25</v>
      </c>
      <c r="AH4" s="4">
        <f t="shared" si="9"/>
        <v>3.3250000000000002</v>
      </c>
      <c r="AI4" s="3">
        <f t="shared" si="10"/>
        <v>0.16625000000000001</v>
      </c>
      <c r="AJ4" s="5">
        <v>27.2</v>
      </c>
      <c r="AK4" s="6">
        <v>10.388999999999999</v>
      </c>
      <c r="AL4" s="3">
        <f t="shared" si="11"/>
        <v>956.88157894736844</v>
      </c>
      <c r="AM4" s="4">
        <f t="shared" si="12"/>
        <v>95.688157894736847</v>
      </c>
      <c r="AN4" s="3">
        <f t="shared" si="13"/>
        <v>4.7844078947368427</v>
      </c>
      <c r="AO4" s="5">
        <v>26.2</v>
      </c>
      <c r="AP4" s="6">
        <v>0.91200000000000003</v>
      </c>
      <c r="AQ4" s="3">
        <f t="shared" si="14"/>
        <v>84</v>
      </c>
      <c r="AR4" s="4">
        <f t="shared" si="15"/>
        <v>8.4</v>
      </c>
      <c r="AS4" s="3">
        <f t="shared" si="16"/>
        <v>0.42000000000000004</v>
      </c>
      <c r="AT4" s="7">
        <v>2.9</v>
      </c>
      <c r="AU4" s="8" t="s">
        <v>11</v>
      </c>
    </row>
    <row r="5" spans="1:47" s="1" customFormat="1" ht="15.75" x14ac:dyDescent="0.25">
      <c r="A5" s="1">
        <v>142220095</v>
      </c>
      <c r="B5" s="1" t="s">
        <v>2</v>
      </c>
      <c r="C5" s="1" t="s">
        <v>3</v>
      </c>
      <c r="D5" s="1" t="s">
        <v>12</v>
      </c>
      <c r="E5" s="1" t="s">
        <v>13</v>
      </c>
      <c r="F5" s="1" t="s">
        <v>3</v>
      </c>
      <c r="G5" s="1" t="s">
        <v>6</v>
      </c>
      <c r="H5" s="1" t="s">
        <v>6</v>
      </c>
      <c r="I5" s="1">
        <v>10</v>
      </c>
      <c r="J5" s="1">
        <v>14</v>
      </c>
      <c r="K5" s="1">
        <v>2023</v>
      </c>
      <c r="L5" s="9">
        <v>0.43055555555555558</v>
      </c>
      <c r="M5" s="1" t="s">
        <v>14</v>
      </c>
      <c r="N5" s="1">
        <v>39.182363100000003</v>
      </c>
      <c r="O5" s="1">
        <v>-86.521849900000007</v>
      </c>
      <c r="P5" s="1">
        <v>20095</v>
      </c>
      <c r="Q5" s="2">
        <v>45243</v>
      </c>
      <c r="R5" s="2">
        <v>45245</v>
      </c>
      <c r="S5" s="1">
        <v>4.9000000000000002E-2</v>
      </c>
      <c r="T5" s="1">
        <f t="shared" si="0"/>
        <v>4.6666666666666669E-2</v>
      </c>
      <c r="U5" s="1">
        <f t="shared" si="1"/>
        <v>107.14285714285714</v>
      </c>
      <c r="V5" s="3">
        <v>5.9720000000000004</v>
      </c>
      <c r="W5" s="3">
        <f t="shared" si="2"/>
        <v>639.85714285714289</v>
      </c>
      <c r="X5" s="4">
        <f t="shared" si="3"/>
        <v>63.985714285714288</v>
      </c>
      <c r="Y5" s="3">
        <f t="shared" si="4"/>
        <v>3.1992857142857147</v>
      </c>
      <c r="Z5" s="5">
        <v>4</v>
      </c>
      <c r="AA5" s="3">
        <v>69.236999999999995</v>
      </c>
      <c r="AB5" s="3">
        <f t="shared" si="5"/>
        <v>7418.2499999999991</v>
      </c>
      <c r="AC5" s="4">
        <f t="shared" si="6"/>
        <v>741.82499999999993</v>
      </c>
      <c r="AD5" s="3">
        <f t="shared" si="7"/>
        <v>37.091249999999995</v>
      </c>
      <c r="AE5" s="5">
        <v>3</v>
      </c>
      <c r="AF5" s="3">
        <v>0.217</v>
      </c>
      <c r="AG5" s="3">
        <f t="shared" si="8"/>
        <v>23.25</v>
      </c>
      <c r="AH5" s="4">
        <f t="shared" si="9"/>
        <v>2.3250000000000002</v>
      </c>
      <c r="AI5" s="3">
        <f t="shared" si="10"/>
        <v>0.11625000000000002</v>
      </c>
      <c r="AJ5" s="5">
        <v>28.4</v>
      </c>
      <c r="AK5" s="6">
        <v>5.8890000000000002</v>
      </c>
      <c r="AL5" s="3">
        <f t="shared" si="11"/>
        <v>630.96428571428567</v>
      </c>
      <c r="AM5" s="4">
        <f t="shared" si="12"/>
        <v>63.096428571428568</v>
      </c>
      <c r="AN5" s="3">
        <f t="shared" si="13"/>
        <v>3.1548214285714287</v>
      </c>
      <c r="AO5" s="5">
        <v>31.9</v>
      </c>
      <c r="AP5" s="6">
        <v>1.452</v>
      </c>
      <c r="AQ5" s="3">
        <f t="shared" si="14"/>
        <v>155.57142857142856</v>
      </c>
      <c r="AR5" s="4">
        <f t="shared" si="15"/>
        <v>15.557142857142855</v>
      </c>
      <c r="AS5" s="3">
        <f t="shared" si="16"/>
        <v>0.7778571428571428</v>
      </c>
      <c r="AT5" s="7">
        <v>3.7</v>
      </c>
      <c r="AU5" s="8" t="s">
        <v>15</v>
      </c>
    </row>
    <row r="6" spans="1:47" s="1" customFormat="1" ht="15.75" x14ac:dyDescent="0.25">
      <c r="A6" s="1">
        <v>142220091</v>
      </c>
      <c r="B6" s="1" t="s">
        <v>2</v>
      </c>
      <c r="C6" s="1" t="s">
        <v>3</v>
      </c>
      <c r="D6" s="1" t="s">
        <v>4</v>
      </c>
      <c r="E6" s="1" t="s">
        <v>13</v>
      </c>
      <c r="F6" s="1" t="s">
        <v>3</v>
      </c>
      <c r="G6" s="1" t="s">
        <v>6</v>
      </c>
      <c r="H6" s="1" t="s">
        <v>6</v>
      </c>
      <c r="I6" s="1">
        <v>9</v>
      </c>
      <c r="J6" s="1">
        <v>24</v>
      </c>
      <c r="K6" s="1">
        <v>2023</v>
      </c>
      <c r="L6" s="9">
        <v>0.38541666666666669</v>
      </c>
      <c r="M6" s="1" t="s">
        <v>16</v>
      </c>
      <c r="N6" s="1">
        <v>39.1652512</v>
      </c>
      <c r="O6" s="1">
        <v>-86.508253999999994</v>
      </c>
      <c r="P6" s="1">
        <v>20091</v>
      </c>
      <c r="Q6" s="2">
        <v>45243</v>
      </c>
      <c r="R6" s="2">
        <v>45245</v>
      </c>
      <c r="S6" s="1">
        <v>5.2999999999999999E-2</v>
      </c>
      <c r="T6" s="1">
        <f t="shared" si="0"/>
        <v>5.0476190476190473E-2</v>
      </c>
      <c r="U6" s="1">
        <f t="shared" si="1"/>
        <v>99.056603773584911</v>
      </c>
      <c r="V6" s="3">
        <v>6.0270000000000001</v>
      </c>
      <c r="W6" s="3">
        <f t="shared" si="2"/>
        <v>597.01415094339632</v>
      </c>
      <c r="X6" s="4">
        <f t="shared" si="3"/>
        <v>59.70141509433963</v>
      </c>
      <c r="Y6" s="3">
        <f t="shared" si="4"/>
        <v>2.9850707547169817</v>
      </c>
      <c r="Z6" s="5">
        <v>2</v>
      </c>
      <c r="AA6" s="3">
        <v>109.032</v>
      </c>
      <c r="AB6" s="3">
        <f t="shared" si="5"/>
        <v>10800.33962264151</v>
      </c>
      <c r="AC6" s="4">
        <f t="shared" si="6"/>
        <v>1080.0339622641509</v>
      </c>
      <c r="AD6" s="3">
        <f t="shared" si="7"/>
        <v>54.001698113207546</v>
      </c>
      <c r="AE6" s="5">
        <v>1.9</v>
      </c>
      <c r="AF6" s="3">
        <v>0.14499999999999999</v>
      </c>
      <c r="AG6" s="3">
        <f t="shared" si="8"/>
        <v>14.363207547169811</v>
      </c>
      <c r="AH6" s="4">
        <f t="shared" si="9"/>
        <v>1.4363207547169812</v>
      </c>
      <c r="AI6" s="3">
        <f t="shared" si="10"/>
        <v>7.1816037735849061E-2</v>
      </c>
      <c r="AJ6" s="5">
        <v>32.1</v>
      </c>
      <c r="AK6" s="6">
        <v>5.3140000000000001</v>
      </c>
      <c r="AL6" s="3">
        <f t="shared" si="11"/>
        <v>526.38679245283026</v>
      </c>
      <c r="AM6" s="4">
        <f t="shared" si="12"/>
        <v>52.638679245283029</v>
      </c>
      <c r="AN6" s="3">
        <f t="shared" si="13"/>
        <v>2.6319339622641515</v>
      </c>
      <c r="AO6" s="5">
        <v>20.7</v>
      </c>
      <c r="AP6" s="6">
        <v>1.3740000000000001</v>
      </c>
      <c r="AQ6" s="3">
        <f t="shared" si="14"/>
        <v>136.10377358490567</v>
      </c>
      <c r="AR6" s="4">
        <f t="shared" si="15"/>
        <v>13.610377358490567</v>
      </c>
      <c r="AS6" s="3">
        <f t="shared" si="16"/>
        <v>0.68051886792452843</v>
      </c>
      <c r="AT6" s="7">
        <v>2.2999999999999998</v>
      </c>
      <c r="AU6" s="8" t="s">
        <v>15</v>
      </c>
    </row>
    <row r="7" spans="1:47" s="1" customFormat="1" ht="15.75" x14ac:dyDescent="0.25">
      <c r="A7" s="1">
        <v>142220100</v>
      </c>
      <c r="B7" s="1" t="s">
        <v>2</v>
      </c>
      <c r="C7" s="1" t="s">
        <v>3</v>
      </c>
      <c r="D7" s="1" t="s">
        <v>4</v>
      </c>
      <c r="E7" s="1" t="s">
        <v>17</v>
      </c>
      <c r="F7" s="1" t="s">
        <v>3</v>
      </c>
      <c r="G7" s="1" t="s">
        <v>6</v>
      </c>
      <c r="H7" s="1" t="s">
        <v>6</v>
      </c>
      <c r="I7" s="1">
        <v>10</v>
      </c>
      <c r="J7" s="1">
        <v>24</v>
      </c>
      <c r="K7" s="1">
        <v>2023</v>
      </c>
      <c r="L7" s="9">
        <v>0.3888888888888889</v>
      </c>
      <c r="M7" s="1" t="s">
        <v>14</v>
      </c>
      <c r="N7" s="1">
        <v>39.182363100000003</v>
      </c>
      <c r="O7" s="1">
        <v>-86.521849900000007</v>
      </c>
      <c r="P7" s="1">
        <v>20100</v>
      </c>
      <c r="Q7" s="2">
        <v>45243</v>
      </c>
      <c r="R7" s="2">
        <v>45245</v>
      </c>
      <c r="S7" s="1">
        <v>9.8000000000000004E-2</v>
      </c>
      <c r="T7" s="1">
        <f t="shared" si="0"/>
        <v>9.3333333333333338E-2</v>
      </c>
      <c r="U7" s="1">
        <f t="shared" si="1"/>
        <v>53.571428571428569</v>
      </c>
      <c r="V7" s="3">
        <v>3.9660000000000002</v>
      </c>
      <c r="W7" s="3">
        <f t="shared" si="2"/>
        <v>212.46428571428572</v>
      </c>
      <c r="X7" s="4">
        <f t="shared" si="3"/>
        <v>21.246428571428574</v>
      </c>
      <c r="Y7" s="3">
        <f t="shared" si="4"/>
        <v>1.0623214285714286</v>
      </c>
      <c r="Z7" s="5">
        <v>1.8</v>
      </c>
      <c r="AA7" s="3">
        <v>118.72499999999999</v>
      </c>
      <c r="AB7" s="3">
        <f t="shared" si="5"/>
        <v>6360.2678571428569</v>
      </c>
      <c r="AC7" s="4">
        <f t="shared" si="6"/>
        <v>636.02678571428567</v>
      </c>
      <c r="AD7" s="3">
        <f t="shared" si="7"/>
        <v>31.801339285714285</v>
      </c>
      <c r="AE7" s="5">
        <v>2.5</v>
      </c>
      <c r="AF7" s="3">
        <v>0.16600000000000001</v>
      </c>
      <c r="AG7" s="3">
        <f t="shared" si="8"/>
        <v>8.8928571428571423</v>
      </c>
      <c r="AH7" s="4">
        <f t="shared" si="9"/>
        <v>0.88928571428571423</v>
      </c>
      <c r="AI7" s="3">
        <f t="shared" si="10"/>
        <v>4.4464285714285713E-2</v>
      </c>
      <c r="AJ7" s="5">
        <v>44.4</v>
      </c>
      <c r="AK7" s="6">
        <v>8.9809999999999999</v>
      </c>
      <c r="AL7" s="3">
        <f t="shared" si="11"/>
        <v>481.125</v>
      </c>
      <c r="AM7" s="4">
        <f t="shared" si="12"/>
        <v>48.112499999999997</v>
      </c>
      <c r="AN7" s="3">
        <f t="shared" si="13"/>
        <v>2.4056250000000001</v>
      </c>
      <c r="AO7" s="5">
        <v>27.1</v>
      </c>
      <c r="AP7" s="6">
        <v>0.71099999999999997</v>
      </c>
      <c r="AQ7" s="3">
        <f t="shared" si="14"/>
        <v>38.089285714285708</v>
      </c>
      <c r="AR7" s="4">
        <f t="shared" si="15"/>
        <v>3.808928571428571</v>
      </c>
      <c r="AS7" s="3">
        <f t="shared" si="16"/>
        <v>0.19044642857142857</v>
      </c>
      <c r="AT7" s="7">
        <v>0.9</v>
      </c>
      <c r="AU7" s="8" t="s">
        <v>9</v>
      </c>
    </row>
    <row r="8" spans="1:47" s="1" customFormat="1" ht="15.75" x14ac:dyDescent="0.25">
      <c r="A8" s="1">
        <v>142220088</v>
      </c>
      <c r="B8" s="1" t="s">
        <v>2</v>
      </c>
      <c r="C8" s="1" t="s">
        <v>3</v>
      </c>
      <c r="D8" s="1" t="s">
        <v>4</v>
      </c>
      <c r="E8" s="1" t="s">
        <v>13</v>
      </c>
      <c r="F8" s="1" t="s">
        <v>3</v>
      </c>
      <c r="G8" s="1" t="s">
        <v>6</v>
      </c>
      <c r="H8" s="1" t="s">
        <v>6</v>
      </c>
      <c r="I8" s="1">
        <v>9</v>
      </c>
      <c r="J8" s="1">
        <v>15</v>
      </c>
      <c r="K8" s="1">
        <v>2023</v>
      </c>
      <c r="L8" s="9">
        <v>0.2986111111111111</v>
      </c>
      <c r="M8" s="1" t="s">
        <v>18</v>
      </c>
      <c r="N8" s="10">
        <v>39.153860899999998</v>
      </c>
      <c r="O8" s="10">
        <v>-86.520297600000006</v>
      </c>
      <c r="P8" s="1">
        <v>20088</v>
      </c>
      <c r="Q8" s="2">
        <v>45243</v>
      </c>
      <c r="R8" s="2">
        <v>45245</v>
      </c>
      <c r="S8" s="1">
        <v>7.3999999999999996E-2</v>
      </c>
      <c r="T8" s="1">
        <f t="shared" si="0"/>
        <v>7.047619047619047E-2</v>
      </c>
      <c r="U8" s="1">
        <f t="shared" si="1"/>
        <v>70.945945945945951</v>
      </c>
      <c r="V8" s="3">
        <v>6.5549999999999997</v>
      </c>
      <c r="W8" s="3">
        <f t="shared" si="2"/>
        <v>465.05067567567568</v>
      </c>
      <c r="X8" s="4">
        <f t="shared" si="3"/>
        <v>46.505067567567565</v>
      </c>
      <c r="Y8" s="3">
        <f t="shared" si="4"/>
        <v>2.3252533783783784</v>
      </c>
      <c r="Z8" s="5">
        <v>0.5</v>
      </c>
      <c r="AA8" s="3">
        <v>104.864</v>
      </c>
      <c r="AB8" s="3">
        <f t="shared" si="5"/>
        <v>7439.6756756756768</v>
      </c>
      <c r="AC8" s="4">
        <f t="shared" si="6"/>
        <v>743.9675675675677</v>
      </c>
      <c r="AD8" s="3">
        <f t="shared" si="7"/>
        <v>37.198378378378386</v>
      </c>
      <c r="AE8" s="5">
        <v>0.9</v>
      </c>
      <c r="AF8" s="3">
        <v>0.13300000000000001</v>
      </c>
      <c r="AG8" s="3">
        <f t="shared" si="8"/>
        <v>9.4358108108108123</v>
      </c>
      <c r="AH8" s="4">
        <f t="shared" si="9"/>
        <v>0.94358108108108119</v>
      </c>
      <c r="AI8" s="3">
        <f t="shared" si="10"/>
        <v>4.7179054054054065E-2</v>
      </c>
      <c r="AJ8" s="5">
        <v>40.9</v>
      </c>
      <c r="AK8" s="6">
        <v>5.0069999999999997</v>
      </c>
      <c r="AL8" s="3">
        <f t="shared" si="11"/>
        <v>355.22635135135135</v>
      </c>
      <c r="AM8" s="4">
        <f t="shared" si="12"/>
        <v>35.522635135135133</v>
      </c>
      <c r="AN8" s="3">
        <f t="shared" si="13"/>
        <v>1.7761317567567567</v>
      </c>
      <c r="AO8" s="5">
        <v>26.6</v>
      </c>
      <c r="AP8" s="6">
        <v>1.835</v>
      </c>
      <c r="AQ8" s="3">
        <f t="shared" si="14"/>
        <v>130.18581081081081</v>
      </c>
      <c r="AR8" s="4">
        <f t="shared" si="15"/>
        <v>13.018581081081081</v>
      </c>
      <c r="AS8" s="3">
        <f t="shared" si="16"/>
        <v>0.6509290540540541</v>
      </c>
      <c r="AT8" s="7">
        <v>0.8</v>
      </c>
      <c r="AU8" s="8" t="s">
        <v>15</v>
      </c>
    </row>
    <row r="9" spans="1:47" s="1" customFormat="1" ht="15.75" x14ac:dyDescent="0.25">
      <c r="A9" s="1">
        <v>142220099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3</v>
      </c>
      <c r="G9" s="1" t="s">
        <v>6</v>
      </c>
      <c r="H9" s="1" t="s">
        <v>6</v>
      </c>
      <c r="I9" s="1">
        <v>10</v>
      </c>
      <c r="J9" s="1">
        <v>24</v>
      </c>
      <c r="K9" s="1">
        <v>2023</v>
      </c>
      <c r="L9" s="9">
        <v>0.3888888888888889</v>
      </c>
      <c r="M9" s="1" t="s">
        <v>14</v>
      </c>
      <c r="N9" s="1">
        <v>39.182363100000003</v>
      </c>
      <c r="O9" s="1">
        <v>-86.521849900000007</v>
      </c>
      <c r="P9" s="1">
        <v>20099</v>
      </c>
      <c r="Q9" s="2">
        <v>45243</v>
      </c>
      <c r="R9" s="2">
        <v>45245</v>
      </c>
      <c r="S9" s="1">
        <v>0.11700000000000001</v>
      </c>
      <c r="T9" s="1">
        <f t="shared" si="0"/>
        <v>0.11142857142857143</v>
      </c>
      <c r="U9" s="1">
        <f t="shared" si="1"/>
        <v>44.871794871794869</v>
      </c>
      <c r="V9" s="3">
        <v>6.3719999999999999</v>
      </c>
      <c r="W9" s="3">
        <f t="shared" si="2"/>
        <v>285.92307692307691</v>
      </c>
      <c r="X9" s="4">
        <f t="shared" si="3"/>
        <v>28.592307692307692</v>
      </c>
      <c r="Y9" s="3">
        <f t="shared" si="4"/>
        <v>1.4296153846153847</v>
      </c>
      <c r="Z9" s="5">
        <v>1.5</v>
      </c>
      <c r="AA9" s="3">
        <v>142.072</v>
      </c>
      <c r="AB9" s="3">
        <f t="shared" si="5"/>
        <v>6375.0256410256407</v>
      </c>
      <c r="AC9" s="4">
        <f t="shared" si="6"/>
        <v>637.50256410256407</v>
      </c>
      <c r="AD9" s="3">
        <f t="shared" si="7"/>
        <v>31.875128205128206</v>
      </c>
      <c r="AE9" s="5">
        <v>1.6</v>
      </c>
      <c r="AF9" s="3">
        <v>0.121</v>
      </c>
      <c r="AG9" s="3">
        <f t="shared" si="8"/>
        <v>5.4294871794871788</v>
      </c>
      <c r="AH9" s="4">
        <f t="shared" si="9"/>
        <v>0.54294871794871791</v>
      </c>
      <c r="AI9" s="3">
        <f t="shared" si="10"/>
        <v>2.7147435897435897E-2</v>
      </c>
      <c r="AJ9" s="5">
        <v>36.1</v>
      </c>
      <c r="AK9" s="6">
        <v>16.981999999999999</v>
      </c>
      <c r="AL9" s="3">
        <f t="shared" si="11"/>
        <v>762.01282051282044</v>
      </c>
      <c r="AM9" s="4">
        <f t="shared" si="12"/>
        <v>76.20128205128205</v>
      </c>
      <c r="AN9" s="3">
        <f t="shared" si="13"/>
        <v>3.8100641025641027</v>
      </c>
      <c r="AO9" s="5">
        <v>8.3000000000000007</v>
      </c>
      <c r="AP9" s="6">
        <v>0.92600000000000005</v>
      </c>
      <c r="AQ9" s="3">
        <f t="shared" si="14"/>
        <v>41.551282051282051</v>
      </c>
      <c r="AR9" s="4">
        <f t="shared" si="15"/>
        <v>4.1551282051282055</v>
      </c>
      <c r="AS9" s="3">
        <f t="shared" si="16"/>
        <v>0.20775641025641028</v>
      </c>
      <c r="AT9" s="7">
        <v>1.2</v>
      </c>
      <c r="AU9" s="8" t="s">
        <v>9</v>
      </c>
    </row>
    <row r="10" spans="1:47" s="1" customFormat="1" ht="15.75" x14ac:dyDescent="0.25">
      <c r="A10" s="1">
        <v>142220094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3</v>
      </c>
      <c r="G10" s="1" t="s">
        <v>6</v>
      </c>
      <c r="H10" s="1" t="s">
        <v>6</v>
      </c>
      <c r="I10" s="1">
        <v>10</v>
      </c>
      <c r="J10" s="1">
        <v>9</v>
      </c>
      <c r="K10" s="1">
        <v>2023</v>
      </c>
      <c r="L10" s="9">
        <v>0.46875</v>
      </c>
      <c r="M10" s="1" t="s">
        <v>19</v>
      </c>
      <c r="N10" s="1">
        <v>39.183767400000001</v>
      </c>
      <c r="O10" s="1">
        <v>-86.519188200000002</v>
      </c>
      <c r="P10" s="1">
        <v>20094</v>
      </c>
      <c r="Q10" s="2">
        <v>45243</v>
      </c>
      <c r="R10" s="2">
        <v>45245</v>
      </c>
      <c r="S10" s="1">
        <v>5.8000000000000003E-2</v>
      </c>
      <c r="T10" s="1">
        <f t="shared" si="0"/>
        <v>5.5238095238095239E-2</v>
      </c>
      <c r="U10" s="1">
        <f t="shared" si="1"/>
        <v>90.517241379310349</v>
      </c>
      <c r="V10" s="3">
        <v>5.2380000000000004</v>
      </c>
      <c r="W10" s="3">
        <f t="shared" si="2"/>
        <v>474.12931034482767</v>
      </c>
      <c r="X10" s="4">
        <f t="shared" si="3"/>
        <v>47.412931034482767</v>
      </c>
      <c r="Y10" s="3">
        <f t="shared" si="4"/>
        <v>2.3706465517241386</v>
      </c>
      <c r="Z10" s="5">
        <v>2</v>
      </c>
      <c r="AA10" s="3">
        <v>84.466999999999999</v>
      </c>
      <c r="AB10" s="3">
        <f t="shared" si="5"/>
        <v>7645.7198275862074</v>
      </c>
      <c r="AC10" s="4">
        <f t="shared" si="6"/>
        <v>764.57198275862072</v>
      </c>
      <c r="AD10" s="3">
        <f t="shared" si="7"/>
        <v>38.228599137931035</v>
      </c>
      <c r="AE10" s="5">
        <v>0.8</v>
      </c>
      <c r="AF10" s="3">
        <v>0.106</v>
      </c>
      <c r="AG10" s="3">
        <f t="shared" si="8"/>
        <v>9.5948275862068968</v>
      </c>
      <c r="AH10" s="4">
        <f t="shared" si="9"/>
        <v>0.95948275862068966</v>
      </c>
      <c r="AI10" s="3">
        <f t="shared" si="10"/>
        <v>4.7974137931034486E-2</v>
      </c>
      <c r="AJ10" s="5">
        <v>32.700000000000003</v>
      </c>
      <c r="AK10" s="6">
        <v>10.595000000000001</v>
      </c>
      <c r="AL10" s="3">
        <f t="shared" si="11"/>
        <v>959.03017241379325</v>
      </c>
      <c r="AM10" s="4">
        <f t="shared" si="12"/>
        <v>95.903017241379331</v>
      </c>
      <c r="AN10" s="3">
        <f t="shared" si="13"/>
        <v>4.7951508620689669</v>
      </c>
      <c r="AO10" s="5">
        <v>29.3</v>
      </c>
      <c r="AP10" s="6">
        <v>0.79300000000000004</v>
      </c>
      <c r="AQ10" s="3">
        <f t="shared" si="14"/>
        <v>71.78017241379311</v>
      </c>
      <c r="AR10" s="4">
        <f t="shared" si="15"/>
        <v>7.1780172413793109</v>
      </c>
      <c r="AS10" s="3">
        <f t="shared" si="16"/>
        <v>0.35890086206896554</v>
      </c>
      <c r="AT10" s="7">
        <v>1.3</v>
      </c>
      <c r="AU10" s="8" t="s">
        <v>11</v>
      </c>
    </row>
    <row r="11" spans="1:47" s="1" customFormat="1" ht="15.75" x14ac:dyDescent="0.25">
      <c r="A11" s="1">
        <v>142220097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20</v>
      </c>
      <c r="G11" s="1" t="s">
        <v>6</v>
      </c>
      <c r="H11" s="1" t="s">
        <v>6</v>
      </c>
      <c r="I11" s="1">
        <v>10</v>
      </c>
      <c r="J11" s="1">
        <v>14</v>
      </c>
      <c r="K11" s="1">
        <v>2023</v>
      </c>
      <c r="L11" s="9">
        <v>0.4513888888888889</v>
      </c>
      <c r="M11" s="1" t="s">
        <v>14</v>
      </c>
      <c r="N11" s="1">
        <v>39.182363100000003</v>
      </c>
      <c r="O11" s="1">
        <v>-86.521849900000007</v>
      </c>
      <c r="P11" s="1">
        <v>20097</v>
      </c>
      <c r="Q11" s="2">
        <v>45243</v>
      </c>
      <c r="R11" s="2">
        <v>45245</v>
      </c>
      <c r="S11" s="1">
        <v>7.5999999999999998E-2</v>
      </c>
      <c r="T11" s="1">
        <f t="shared" si="0"/>
        <v>7.2380952380952379E-2</v>
      </c>
      <c r="U11" s="1">
        <f t="shared" si="1"/>
        <v>69.078947368421055</v>
      </c>
      <c r="V11" s="3">
        <v>4.3079999999999998</v>
      </c>
      <c r="W11" s="3">
        <f t="shared" si="2"/>
        <v>297.59210526315792</v>
      </c>
      <c r="X11" s="4">
        <f t="shared" si="3"/>
        <v>29.75921052631579</v>
      </c>
      <c r="Y11" s="3">
        <f t="shared" si="4"/>
        <v>1.4879605263157896</v>
      </c>
      <c r="Z11" s="5">
        <v>2.4</v>
      </c>
      <c r="AA11" s="3">
        <v>115.82</v>
      </c>
      <c r="AB11" s="3">
        <f t="shared" si="5"/>
        <v>8000.7236842105258</v>
      </c>
      <c r="AC11" s="4">
        <f t="shared" si="6"/>
        <v>800.0723684210526</v>
      </c>
      <c r="AD11" s="3">
        <f t="shared" si="7"/>
        <v>40.003618421052636</v>
      </c>
      <c r="AE11" s="5">
        <v>1.3</v>
      </c>
      <c r="AF11" s="3">
        <v>8.3000000000000004E-2</v>
      </c>
      <c r="AG11" s="3">
        <f t="shared" si="8"/>
        <v>5.7335526315789478</v>
      </c>
      <c r="AH11" s="4">
        <f t="shared" si="9"/>
        <v>0.57335526315789476</v>
      </c>
      <c r="AI11" s="3">
        <f t="shared" si="10"/>
        <v>2.8667763157894738E-2</v>
      </c>
      <c r="AJ11" s="5">
        <v>45.5</v>
      </c>
      <c r="AK11" s="6">
        <v>10.885</v>
      </c>
      <c r="AL11" s="3">
        <f t="shared" si="11"/>
        <v>751.92434210526312</v>
      </c>
      <c r="AM11" s="4">
        <f t="shared" si="12"/>
        <v>75.192434210526315</v>
      </c>
      <c r="AN11" s="3">
        <f t="shared" si="13"/>
        <v>3.7596217105263161</v>
      </c>
      <c r="AO11" s="5">
        <v>17.899999999999999</v>
      </c>
      <c r="AP11" s="6">
        <v>0.378</v>
      </c>
      <c r="AQ11" s="3">
        <f t="shared" si="14"/>
        <v>26.111842105263158</v>
      </c>
      <c r="AR11" s="4">
        <f t="shared" si="15"/>
        <v>2.6111842105263157</v>
      </c>
      <c r="AS11" s="3">
        <f t="shared" si="16"/>
        <v>0.13055921052631578</v>
      </c>
      <c r="AT11" s="7">
        <v>2.7</v>
      </c>
      <c r="AU11" s="8" t="s">
        <v>9</v>
      </c>
    </row>
    <row r="12" spans="1:47" s="1" customFormat="1" ht="15.75" x14ac:dyDescent="0.25">
      <c r="A12" s="1">
        <v>142220098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3</v>
      </c>
      <c r="G12" s="1" t="s">
        <v>6</v>
      </c>
      <c r="H12" s="1" t="s">
        <v>6</v>
      </c>
      <c r="I12" s="1">
        <v>10</v>
      </c>
      <c r="J12" s="1">
        <v>14</v>
      </c>
      <c r="K12" s="1">
        <v>2023</v>
      </c>
      <c r="L12" s="9">
        <v>0.47222222222222227</v>
      </c>
      <c r="M12" s="1" t="s">
        <v>14</v>
      </c>
      <c r="N12" s="1">
        <v>39.182363100000003</v>
      </c>
      <c r="O12" s="1">
        <v>-86.521849900000007</v>
      </c>
      <c r="P12" s="1">
        <v>20098</v>
      </c>
      <c r="Q12" s="2">
        <v>45243</v>
      </c>
      <c r="R12" s="2">
        <v>45245</v>
      </c>
      <c r="S12" s="1">
        <v>0.108</v>
      </c>
      <c r="T12" s="1">
        <f t="shared" si="0"/>
        <v>0.10285714285714286</v>
      </c>
      <c r="U12" s="1">
        <f t="shared" si="1"/>
        <v>48.611111111111114</v>
      </c>
      <c r="V12" s="3">
        <v>8.61</v>
      </c>
      <c r="W12" s="3">
        <f t="shared" si="2"/>
        <v>418.54166666666669</v>
      </c>
      <c r="X12" s="4">
        <f t="shared" si="3"/>
        <v>41.854166666666671</v>
      </c>
      <c r="Y12" s="3">
        <f t="shared" si="4"/>
        <v>2.0927083333333338</v>
      </c>
      <c r="Z12" s="5">
        <v>1.9</v>
      </c>
      <c r="AA12" s="3">
        <v>151.22999999999999</v>
      </c>
      <c r="AB12" s="3">
        <f t="shared" si="5"/>
        <v>7351.458333333333</v>
      </c>
      <c r="AC12" s="4">
        <f t="shared" si="6"/>
        <v>735.14583333333326</v>
      </c>
      <c r="AD12" s="3">
        <f t="shared" si="7"/>
        <v>36.757291666666667</v>
      </c>
      <c r="AE12" s="5">
        <v>1.7</v>
      </c>
      <c r="AF12" s="3">
        <v>0.24299999999999999</v>
      </c>
      <c r="AG12" s="3">
        <f t="shared" si="8"/>
        <v>11.8125</v>
      </c>
      <c r="AH12" s="4">
        <f t="shared" si="9"/>
        <v>1.1812499999999999</v>
      </c>
      <c r="AI12" s="3">
        <f t="shared" si="10"/>
        <v>5.9062499999999997E-2</v>
      </c>
      <c r="AJ12" s="5">
        <v>7.1</v>
      </c>
      <c r="AK12" s="6">
        <v>22.114999999999998</v>
      </c>
      <c r="AL12" s="3">
        <f t="shared" si="11"/>
        <v>1075.0347222222222</v>
      </c>
      <c r="AM12" s="4">
        <f t="shared" si="12"/>
        <v>107.50347222222221</v>
      </c>
      <c r="AN12" s="3">
        <f t="shared" si="13"/>
        <v>5.3751736111111112</v>
      </c>
      <c r="AO12" s="5">
        <v>20.3</v>
      </c>
      <c r="AP12" s="6">
        <v>1.151</v>
      </c>
      <c r="AQ12" s="3">
        <f t="shared" si="14"/>
        <v>55.951388888888893</v>
      </c>
      <c r="AR12" s="4">
        <f t="shared" si="15"/>
        <v>5.5951388888888891</v>
      </c>
      <c r="AS12" s="3">
        <f t="shared" si="16"/>
        <v>0.27975694444444449</v>
      </c>
      <c r="AT12" s="7">
        <v>2.2000000000000002</v>
      </c>
      <c r="AU12" s="8" t="s">
        <v>11</v>
      </c>
    </row>
    <row r="13" spans="1:47" s="1" customFormat="1" ht="15.75" x14ac:dyDescent="0.25">
      <c r="A13" s="1">
        <v>142220096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3</v>
      </c>
      <c r="G13" s="1" t="s">
        <v>6</v>
      </c>
      <c r="H13" s="1" t="s">
        <v>6</v>
      </c>
      <c r="I13" s="1">
        <v>10</v>
      </c>
      <c r="J13" s="1">
        <v>14</v>
      </c>
      <c r="K13" s="1">
        <v>2023</v>
      </c>
      <c r="L13" s="9">
        <v>0.43055555555555558</v>
      </c>
      <c r="M13" s="1" t="s">
        <v>14</v>
      </c>
      <c r="N13" s="1">
        <v>39.182363100000003</v>
      </c>
      <c r="O13" s="1">
        <v>-86.521849900000007</v>
      </c>
      <c r="P13" s="1">
        <v>20096</v>
      </c>
      <c r="Q13" s="2">
        <v>45243</v>
      </c>
      <c r="R13" s="2">
        <v>45245</v>
      </c>
      <c r="S13" s="1">
        <v>9.8000000000000004E-2</v>
      </c>
      <c r="T13" s="1">
        <f t="shared" si="0"/>
        <v>9.3333333333333338E-2</v>
      </c>
      <c r="U13" s="1">
        <f t="shared" si="1"/>
        <v>53.571428571428569</v>
      </c>
      <c r="V13" s="3">
        <v>5.1630000000000003</v>
      </c>
      <c r="W13" s="3">
        <f t="shared" si="2"/>
        <v>276.58928571428572</v>
      </c>
      <c r="X13" s="4">
        <f t="shared" si="3"/>
        <v>27.658928571428572</v>
      </c>
      <c r="Y13" s="3">
        <f t="shared" si="4"/>
        <v>1.3829464285714286</v>
      </c>
      <c r="Z13" s="5">
        <v>0.7</v>
      </c>
      <c r="AA13" s="3">
        <v>139.25299999999999</v>
      </c>
      <c r="AB13" s="3">
        <f t="shared" si="5"/>
        <v>7459.9821428571422</v>
      </c>
      <c r="AC13" s="4">
        <f t="shared" si="6"/>
        <v>745.9982142857142</v>
      </c>
      <c r="AD13" s="3">
        <f t="shared" si="7"/>
        <v>37.299910714285708</v>
      </c>
      <c r="AE13" s="5">
        <v>1.1000000000000001</v>
      </c>
      <c r="AF13" s="3">
        <v>9.5000000000000001E-2</v>
      </c>
      <c r="AG13" s="3">
        <f t="shared" si="8"/>
        <v>5.0892857142857144</v>
      </c>
      <c r="AH13" s="4">
        <f t="shared" si="9"/>
        <v>0.5089285714285714</v>
      </c>
      <c r="AI13" s="3">
        <f t="shared" si="10"/>
        <v>2.5446428571428571E-2</v>
      </c>
      <c r="AJ13" s="5">
        <v>49.7</v>
      </c>
      <c r="AK13" s="6">
        <v>10.95</v>
      </c>
      <c r="AL13" s="3">
        <f t="shared" si="11"/>
        <v>586.60714285714278</v>
      </c>
      <c r="AM13" s="4">
        <f t="shared" si="12"/>
        <v>58.660714285714278</v>
      </c>
      <c r="AN13" s="3">
        <f t="shared" si="13"/>
        <v>2.933035714285714</v>
      </c>
      <c r="AO13" s="5">
        <v>18.7</v>
      </c>
      <c r="AP13" s="6">
        <v>0.83099999999999996</v>
      </c>
      <c r="AQ13" s="3">
        <f t="shared" si="14"/>
        <v>44.517857142857139</v>
      </c>
      <c r="AR13" s="4">
        <f t="shared" si="15"/>
        <v>4.4517857142857142</v>
      </c>
      <c r="AS13" s="3">
        <f t="shared" si="16"/>
        <v>0.22258928571428571</v>
      </c>
      <c r="AT13" s="7">
        <v>1.8</v>
      </c>
      <c r="AU13" s="8" t="s">
        <v>9</v>
      </c>
    </row>
    <row r="14" spans="1:47" s="1" customFormat="1" ht="15.75" x14ac:dyDescent="0.25">
      <c r="A14" s="1">
        <v>142220093</v>
      </c>
      <c r="B14" s="1" t="s">
        <v>2</v>
      </c>
      <c r="C14" s="1" t="s">
        <v>3</v>
      </c>
      <c r="D14" s="1" t="s">
        <v>13</v>
      </c>
      <c r="E14" s="1" t="s">
        <v>13</v>
      </c>
      <c r="F14" s="1" t="s">
        <v>20</v>
      </c>
      <c r="G14" s="1" t="s">
        <v>6</v>
      </c>
      <c r="H14" s="1" t="s">
        <v>6</v>
      </c>
      <c r="I14" s="1">
        <v>10</v>
      </c>
      <c r="J14" s="1">
        <v>9</v>
      </c>
      <c r="K14" s="1">
        <v>2023</v>
      </c>
      <c r="L14" s="9">
        <v>0.46875</v>
      </c>
      <c r="M14" s="1" t="s">
        <v>19</v>
      </c>
      <c r="N14" s="1">
        <v>39.183767400000001</v>
      </c>
      <c r="O14" s="1">
        <v>-86.519188200000002</v>
      </c>
      <c r="P14" s="1">
        <v>20093</v>
      </c>
      <c r="Q14" s="2">
        <v>45243</v>
      </c>
      <c r="R14" s="2">
        <v>45245</v>
      </c>
      <c r="S14" s="1">
        <v>0.10299999999999999</v>
      </c>
      <c r="T14" s="1">
        <f t="shared" si="0"/>
        <v>9.8095238095238083E-2</v>
      </c>
      <c r="U14" s="1">
        <f t="shared" si="1"/>
        <v>50.970873786407772</v>
      </c>
      <c r="V14" s="3">
        <v>6.968</v>
      </c>
      <c r="W14" s="3">
        <f t="shared" si="2"/>
        <v>355.16504854368935</v>
      </c>
      <c r="X14" s="4">
        <f t="shared" si="3"/>
        <v>35.516504854368932</v>
      </c>
      <c r="Y14" s="3">
        <f t="shared" si="4"/>
        <v>1.7758252427184467</v>
      </c>
      <c r="Z14" s="5">
        <v>4.2</v>
      </c>
      <c r="AA14" s="3">
        <v>155.715</v>
      </c>
      <c r="AB14" s="3">
        <f t="shared" si="5"/>
        <v>7936.9296116504865</v>
      </c>
      <c r="AC14" s="4">
        <f t="shared" si="6"/>
        <v>793.6929611650487</v>
      </c>
      <c r="AD14" s="3">
        <f t="shared" si="7"/>
        <v>39.684648058252435</v>
      </c>
      <c r="AE14" s="5">
        <v>4.2</v>
      </c>
      <c r="AF14" s="3">
        <v>0.156</v>
      </c>
      <c r="AG14" s="3">
        <f t="shared" si="8"/>
        <v>7.9514563106796121</v>
      </c>
      <c r="AH14" s="4">
        <f t="shared" si="9"/>
        <v>0.79514563106796121</v>
      </c>
      <c r="AI14" s="3">
        <f t="shared" si="10"/>
        <v>3.9757281553398062E-2</v>
      </c>
      <c r="AJ14" s="5">
        <v>13.4</v>
      </c>
      <c r="AK14" s="6">
        <v>9.9909999999999997</v>
      </c>
      <c r="AL14" s="3">
        <f t="shared" si="11"/>
        <v>509.25000000000006</v>
      </c>
      <c r="AM14" s="4">
        <f t="shared" si="12"/>
        <v>50.925000000000004</v>
      </c>
      <c r="AN14" s="3">
        <f t="shared" si="13"/>
        <v>2.5462500000000006</v>
      </c>
      <c r="AO14" s="5">
        <v>22.9</v>
      </c>
      <c r="AP14" s="6">
        <v>0.55700000000000005</v>
      </c>
      <c r="AQ14" s="3">
        <f t="shared" si="14"/>
        <v>28.390776699029132</v>
      </c>
      <c r="AR14" s="4">
        <f t="shared" si="15"/>
        <v>2.8390776699029132</v>
      </c>
      <c r="AS14" s="3">
        <f t="shared" si="16"/>
        <v>0.14195388349514568</v>
      </c>
      <c r="AT14" s="7">
        <v>4.9000000000000004</v>
      </c>
      <c r="AU14" s="8" t="s">
        <v>9</v>
      </c>
    </row>
    <row r="15" spans="1:47" s="1" customFormat="1" ht="15.75" x14ac:dyDescent="0.25">
      <c r="A15" s="1">
        <v>142247801</v>
      </c>
      <c r="B15" s="1" t="s">
        <v>2</v>
      </c>
      <c r="C15" s="1" t="s">
        <v>3</v>
      </c>
      <c r="D15" s="1" t="s">
        <v>12</v>
      </c>
      <c r="E15" s="1" t="s">
        <v>13</v>
      </c>
      <c r="F15" s="1" t="s">
        <v>3</v>
      </c>
      <c r="G15" s="1" t="s">
        <v>6</v>
      </c>
      <c r="H15" s="1" t="s">
        <v>6</v>
      </c>
      <c r="I15" s="1">
        <v>10</v>
      </c>
      <c r="J15" s="1">
        <v>27</v>
      </c>
      <c r="K15" s="1">
        <v>2023</v>
      </c>
      <c r="L15" s="9">
        <v>0.43055555555555558</v>
      </c>
      <c r="M15" s="1" t="s">
        <v>14</v>
      </c>
      <c r="N15" s="1">
        <v>39.182363100000003</v>
      </c>
      <c r="O15" s="1">
        <v>-86.521849900000007</v>
      </c>
      <c r="P15" s="1">
        <v>47802</v>
      </c>
      <c r="Q15" s="2">
        <v>45243</v>
      </c>
      <c r="R15" s="2">
        <v>45245</v>
      </c>
      <c r="S15" s="1">
        <v>0.109</v>
      </c>
      <c r="T15" s="1">
        <f t="shared" si="0"/>
        <v>0.10380952380952381</v>
      </c>
      <c r="U15" s="1">
        <f t="shared" si="1"/>
        <v>48.165137614678898</v>
      </c>
      <c r="V15" s="3">
        <v>7.5510000000000002</v>
      </c>
      <c r="W15" s="3">
        <f t="shared" si="2"/>
        <v>363.69495412844037</v>
      </c>
      <c r="X15" s="4">
        <f t="shared" si="3"/>
        <v>36.369495412844039</v>
      </c>
      <c r="Y15" s="3">
        <f t="shared" si="4"/>
        <v>1.818474770642202</v>
      </c>
      <c r="Z15" s="5">
        <v>3.8</v>
      </c>
      <c r="AA15" s="3">
        <v>144.72999999999999</v>
      </c>
      <c r="AB15" s="3">
        <f t="shared" si="5"/>
        <v>6970.9403669724761</v>
      </c>
      <c r="AC15" s="4">
        <f t="shared" si="6"/>
        <v>697.09403669724759</v>
      </c>
      <c r="AD15" s="3">
        <f t="shared" si="7"/>
        <v>34.854701834862382</v>
      </c>
      <c r="AE15" s="5">
        <v>2.1</v>
      </c>
      <c r="AF15" s="3">
        <v>0.14599999999999999</v>
      </c>
      <c r="AG15" s="3">
        <f t="shared" si="8"/>
        <v>7.0321100917431183</v>
      </c>
      <c r="AH15" s="4">
        <f t="shared" si="9"/>
        <v>0.70321100917431179</v>
      </c>
      <c r="AI15" s="3">
        <f t="shared" si="10"/>
        <v>3.5160550458715592E-2</v>
      </c>
      <c r="AJ15" s="5">
        <v>8.6</v>
      </c>
      <c r="AK15" s="6">
        <v>10.613</v>
      </c>
      <c r="AL15" s="3">
        <f t="shared" si="11"/>
        <v>511.17660550458714</v>
      </c>
      <c r="AM15" s="4">
        <f t="shared" si="12"/>
        <v>51.117660550458716</v>
      </c>
      <c r="AN15" s="3">
        <f t="shared" si="13"/>
        <v>2.5558830275229361</v>
      </c>
      <c r="AO15" s="5">
        <v>11.7</v>
      </c>
      <c r="AP15" s="6">
        <v>0.61399999999999999</v>
      </c>
      <c r="AQ15" s="3">
        <f t="shared" si="14"/>
        <v>29.573394495412842</v>
      </c>
      <c r="AR15" s="4">
        <f t="shared" si="15"/>
        <v>2.9573394495412844</v>
      </c>
      <c r="AS15" s="3">
        <f t="shared" si="16"/>
        <v>0.14786697247706423</v>
      </c>
      <c r="AT15" s="7">
        <v>3.8</v>
      </c>
      <c r="AU15" s="8" t="s">
        <v>9</v>
      </c>
    </row>
    <row r="16" spans="1:47" s="1" customFormat="1" ht="15.75" x14ac:dyDescent="0.25">
      <c r="A16" s="1" t="s">
        <v>21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22</v>
      </c>
      <c r="G16" s="1" t="s">
        <v>6</v>
      </c>
      <c r="H16" s="1">
        <v>90.2</v>
      </c>
      <c r="I16" s="1">
        <v>3</v>
      </c>
      <c r="J16" s="1">
        <v>26</v>
      </c>
      <c r="K16" s="1">
        <v>2023</v>
      </c>
      <c r="L16" s="1" t="s">
        <v>6</v>
      </c>
      <c r="M16" s="1" t="s">
        <v>7</v>
      </c>
      <c r="N16" s="1">
        <v>39.183211999999997</v>
      </c>
      <c r="O16" s="1">
        <v>-86.522772000000003</v>
      </c>
      <c r="P16" s="1" t="s">
        <v>23</v>
      </c>
      <c r="Q16" s="2">
        <v>45243</v>
      </c>
      <c r="R16" s="2">
        <v>45245</v>
      </c>
      <c r="S16" s="1">
        <v>0.113</v>
      </c>
      <c r="T16" s="1">
        <f t="shared" si="0"/>
        <v>0.10761904761904761</v>
      </c>
      <c r="U16" s="1">
        <f t="shared" si="1"/>
        <v>46.460176991150448</v>
      </c>
      <c r="V16" s="3">
        <v>5.117</v>
      </c>
      <c r="W16" s="3">
        <f t="shared" si="2"/>
        <v>237.73672566371684</v>
      </c>
      <c r="X16" s="4">
        <f t="shared" si="3"/>
        <v>23.773672566371683</v>
      </c>
      <c r="Y16" s="3">
        <f t="shared" si="4"/>
        <v>1.1886836283185842</v>
      </c>
      <c r="Z16" s="5">
        <v>1.7</v>
      </c>
      <c r="AA16" s="3">
        <v>168.876</v>
      </c>
      <c r="AB16" s="3">
        <f t="shared" si="5"/>
        <v>7846.0088495575228</v>
      </c>
      <c r="AC16" s="4">
        <f t="shared" si="6"/>
        <v>784.60088495575224</v>
      </c>
      <c r="AD16" s="3">
        <f t="shared" si="7"/>
        <v>39.230044247787617</v>
      </c>
      <c r="AE16" s="5">
        <v>1.3</v>
      </c>
      <c r="AF16" s="3">
        <v>0.94299999999999995</v>
      </c>
      <c r="AG16" s="3">
        <f t="shared" si="8"/>
        <v>43.811946902654867</v>
      </c>
      <c r="AH16" s="4">
        <f t="shared" si="9"/>
        <v>4.3811946902654864</v>
      </c>
      <c r="AI16" s="3">
        <f t="shared" si="10"/>
        <v>0.21905973451327432</v>
      </c>
      <c r="AJ16" s="5">
        <v>7.2</v>
      </c>
      <c r="AK16" s="6">
        <v>44.774000000000001</v>
      </c>
      <c r="AL16" s="3">
        <f t="shared" si="11"/>
        <v>2080.2079646017701</v>
      </c>
      <c r="AM16" s="4">
        <f t="shared" si="12"/>
        <v>208.020796460177</v>
      </c>
      <c r="AN16" s="3">
        <f t="shared" si="13"/>
        <v>10.401039823008851</v>
      </c>
      <c r="AO16" s="5">
        <v>16.2</v>
      </c>
      <c r="AP16" s="6">
        <v>0.249</v>
      </c>
      <c r="AQ16" s="3">
        <f t="shared" si="14"/>
        <v>11.568584070796462</v>
      </c>
      <c r="AR16" s="4">
        <f t="shared" si="15"/>
        <v>1.1568584070796462</v>
      </c>
      <c r="AS16" s="3">
        <f t="shared" si="16"/>
        <v>5.7842920353982308E-2</v>
      </c>
      <c r="AT16" s="7">
        <v>3.1</v>
      </c>
      <c r="AU16" s="8" t="s">
        <v>9</v>
      </c>
    </row>
    <row r="17" spans="1:47" s="1" customFormat="1" ht="15.75" x14ac:dyDescent="0.25">
      <c r="A17" s="1">
        <v>142220089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3</v>
      </c>
      <c r="G17" s="1" t="s">
        <v>6</v>
      </c>
      <c r="H17" s="1" t="s">
        <v>6</v>
      </c>
      <c r="I17" s="1">
        <v>9</v>
      </c>
      <c r="J17" s="1">
        <v>19</v>
      </c>
      <c r="K17" s="1">
        <v>2023</v>
      </c>
      <c r="L17" s="9">
        <v>0.43055555555555558</v>
      </c>
      <c r="M17" s="1" t="s">
        <v>10</v>
      </c>
      <c r="N17" s="10">
        <v>39.184030499999999</v>
      </c>
      <c r="O17" s="10">
        <v>-86.516978199999997</v>
      </c>
      <c r="P17" s="1">
        <v>20089</v>
      </c>
      <c r="Q17" s="2">
        <v>45243</v>
      </c>
      <c r="R17" s="2">
        <v>45245</v>
      </c>
      <c r="S17" s="1">
        <v>4.7E-2</v>
      </c>
      <c r="T17" s="1">
        <f t="shared" si="0"/>
        <v>4.476190476190476E-2</v>
      </c>
      <c r="U17" s="1">
        <f t="shared" si="1"/>
        <v>111.70212765957447</v>
      </c>
      <c r="V17" s="3">
        <v>5.8179999999999996</v>
      </c>
      <c r="W17" s="3">
        <f t="shared" si="2"/>
        <v>649.88297872340422</v>
      </c>
      <c r="X17" s="4">
        <f t="shared" si="3"/>
        <v>64.988297872340425</v>
      </c>
      <c r="Y17" s="3">
        <f t="shared" si="4"/>
        <v>3.2494148936170215</v>
      </c>
      <c r="Z17" s="5">
        <v>2.2999999999999998</v>
      </c>
      <c r="AA17" s="3">
        <v>69.364999999999995</v>
      </c>
      <c r="AB17" s="3">
        <f t="shared" si="5"/>
        <v>7748.2180851063831</v>
      </c>
      <c r="AC17" s="4">
        <f t="shared" si="6"/>
        <v>774.82180851063833</v>
      </c>
      <c r="AD17" s="3">
        <f t="shared" si="7"/>
        <v>38.741090425531922</v>
      </c>
      <c r="AE17" s="5">
        <v>1.6</v>
      </c>
      <c r="AF17" s="3">
        <v>0.1</v>
      </c>
      <c r="AG17" s="3">
        <f t="shared" si="8"/>
        <v>11.170212765957448</v>
      </c>
      <c r="AH17" s="4">
        <f t="shared" si="9"/>
        <v>1.1170212765957448</v>
      </c>
      <c r="AI17" s="3">
        <f t="shared" si="10"/>
        <v>5.5851063829787245E-2</v>
      </c>
      <c r="AJ17" s="5">
        <v>31.9</v>
      </c>
      <c r="AK17" s="6">
        <v>7.2560000000000002</v>
      </c>
      <c r="AL17" s="3">
        <f t="shared" si="11"/>
        <v>810.51063829787245</v>
      </c>
      <c r="AM17" s="4">
        <f t="shared" si="12"/>
        <v>81.051063829787239</v>
      </c>
      <c r="AN17" s="3">
        <f t="shared" si="13"/>
        <v>4.0525531914893618</v>
      </c>
      <c r="AO17" s="5">
        <v>18.399999999999999</v>
      </c>
      <c r="AP17" s="6">
        <v>0.83199999999999996</v>
      </c>
      <c r="AQ17" s="3">
        <f t="shared" si="14"/>
        <v>92.936170212765958</v>
      </c>
      <c r="AR17" s="4">
        <f t="shared" si="15"/>
        <v>9.2936170212765958</v>
      </c>
      <c r="AS17" s="3">
        <f t="shared" si="16"/>
        <v>0.46468085106382984</v>
      </c>
      <c r="AT17" s="7">
        <v>1.3</v>
      </c>
      <c r="AU17" s="8" t="s">
        <v>11</v>
      </c>
    </row>
    <row r="18" spans="1:47" s="1" customFormat="1" ht="15.75" x14ac:dyDescent="0.25">
      <c r="A18" s="1">
        <v>142247801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3</v>
      </c>
      <c r="G18" s="1" t="s">
        <v>6</v>
      </c>
      <c r="H18" s="1" t="s">
        <v>6</v>
      </c>
      <c r="I18" s="1">
        <v>10</v>
      </c>
      <c r="J18" s="1">
        <v>27</v>
      </c>
      <c r="K18" s="1">
        <v>2023</v>
      </c>
      <c r="L18" s="9">
        <v>0.43055555555555558</v>
      </c>
      <c r="M18" s="1" t="s">
        <v>14</v>
      </c>
      <c r="N18" s="1">
        <v>39.182363100000003</v>
      </c>
      <c r="O18" s="1">
        <v>-86.521849900000007</v>
      </c>
      <c r="P18" s="1">
        <v>47801</v>
      </c>
      <c r="Q18" s="2">
        <v>45243</v>
      </c>
      <c r="R18" s="2">
        <v>45245</v>
      </c>
      <c r="S18" s="1">
        <v>8.6999999999999994E-2</v>
      </c>
      <c r="T18" s="1">
        <f t="shared" si="0"/>
        <v>8.2857142857142851E-2</v>
      </c>
      <c r="U18" s="1">
        <f t="shared" si="1"/>
        <v>60.344827586206904</v>
      </c>
      <c r="V18" s="3">
        <v>8.2260000000000009</v>
      </c>
      <c r="W18" s="3">
        <f t="shared" si="2"/>
        <v>496.39655172413802</v>
      </c>
      <c r="X18" s="4">
        <f t="shared" si="3"/>
        <v>49.639655172413804</v>
      </c>
      <c r="Y18" s="3">
        <f t="shared" si="4"/>
        <v>2.4819827586206902</v>
      </c>
      <c r="Z18" s="5">
        <v>2.5</v>
      </c>
      <c r="AA18" s="3">
        <v>124.544</v>
      </c>
      <c r="AB18" s="3">
        <f t="shared" si="5"/>
        <v>7515.5862068965525</v>
      </c>
      <c r="AC18" s="4">
        <f t="shared" si="6"/>
        <v>751.5586206896553</v>
      </c>
      <c r="AD18" s="3">
        <f t="shared" si="7"/>
        <v>37.577931034482766</v>
      </c>
      <c r="AE18" s="5">
        <v>2.2999999999999998</v>
      </c>
      <c r="AF18" s="3">
        <v>0.21</v>
      </c>
      <c r="AG18" s="3">
        <f t="shared" si="8"/>
        <v>12.67241379310345</v>
      </c>
      <c r="AH18" s="4">
        <f t="shared" si="9"/>
        <v>1.267241379310345</v>
      </c>
      <c r="AI18" s="3">
        <f t="shared" si="10"/>
        <v>6.3362068965517257E-2</v>
      </c>
      <c r="AJ18" s="5">
        <v>17.8</v>
      </c>
      <c r="AK18" s="6">
        <v>7.4370000000000003</v>
      </c>
      <c r="AL18" s="3">
        <f t="shared" si="11"/>
        <v>448.78448275862075</v>
      </c>
      <c r="AM18" s="4">
        <f t="shared" si="12"/>
        <v>44.878448275862077</v>
      </c>
      <c r="AN18" s="3">
        <f t="shared" si="13"/>
        <v>2.2439224137931038</v>
      </c>
      <c r="AO18" s="5">
        <v>24.9</v>
      </c>
      <c r="AP18" s="6">
        <v>2.262</v>
      </c>
      <c r="AQ18" s="3">
        <f t="shared" si="14"/>
        <v>136.50000000000003</v>
      </c>
      <c r="AR18" s="4">
        <f t="shared" si="15"/>
        <v>13.650000000000002</v>
      </c>
      <c r="AS18" s="3">
        <f t="shared" si="16"/>
        <v>0.68250000000000011</v>
      </c>
      <c r="AT18" s="7">
        <v>1.9</v>
      </c>
      <c r="AU18" s="8" t="s">
        <v>15</v>
      </c>
    </row>
    <row r="19" spans="1:47" s="1" customFormat="1" ht="15.75" x14ac:dyDescent="0.25">
      <c r="A19" s="1">
        <v>142220090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3</v>
      </c>
      <c r="G19" s="1" t="s">
        <v>6</v>
      </c>
      <c r="H19" s="1" t="s">
        <v>6</v>
      </c>
      <c r="I19" s="1">
        <v>9</v>
      </c>
      <c r="J19" s="1">
        <v>23</v>
      </c>
      <c r="K19" s="1">
        <v>2023</v>
      </c>
      <c r="L19" s="9">
        <v>0.48958333333333331</v>
      </c>
      <c r="M19" s="1" t="s">
        <v>24</v>
      </c>
      <c r="N19" s="1">
        <v>39.184128000000001</v>
      </c>
      <c r="O19" s="1">
        <v>-86.516417000000004</v>
      </c>
      <c r="P19" s="1">
        <v>20090</v>
      </c>
      <c r="Q19" s="2">
        <v>45243</v>
      </c>
      <c r="R19" s="2">
        <v>45245</v>
      </c>
      <c r="S19" s="1">
        <v>5.1999999999999998E-2</v>
      </c>
      <c r="T19" s="1">
        <f t="shared" si="0"/>
        <v>4.9523809523809519E-2</v>
      </c>
      <c r="U19" s="1">
        <f t="shared" si="1"/>
        <v>100.96153846153847</v>
      </c>
      <c r="V19" s="3">
        <v>5.3380000000000001</v>
      </c>
      <c r="W19" s="3">
        <f t="shared" si="2"/>
        <v>538.93269230769238</v>
      </c>
      <c r="X19" s="4">
        <f t="shared" si="3"/>
        <v>53.893269230769235</v>
      </c>
      <c r="Y19" s="3">
        <f t="shared" si="4"/>
        <v>2.6946634615384619</v>
      </c>
      <c r="Z19" s="5">
        <v>1.7</v>
      </c>
      <c r="AA19" s="3">
        <v>79.497</v>
      </c>
      <c r="AB19" s="3">
        <f t="shared" si="5"/>
        <v>8026.1394230769238</v>
      </c>
      <c r="AC19" s="4">
        <f t="shared" si="6"/>
        <v>802.61394230769235</v>
      </c>
      <c r="AD19" s="3">
        <f t="shared" si="7"/>
        <v>40.130697115384621</v>
      </c>
      <c r="AE19" s="5">
        <v>2</v>
      </c>
      <c r="AF19" s="3">
        <v>9.4E-2</v>
      </c>
      <c r="AG19" s="3">
        <f t="shared" si="8"/>
        <v>9.4903846153846168</v>
      </c>
      <c r="AH19" s="4">
        <f t="shared" si="9"/>
        <v>0.94903846153846172</v>
      </c>
      <c r="AI19" s="3">
        <f t="shared" si="10"/>
        <v>4.7451923076923086E-2</v>
      </c>
      <c r="AJ19" s="5">
        <v>32.6</v>
      </c>
      <c r="AK19" s="6">
        <v>7.5629999999999997</v>
      </c>
      <c r="AL19" s="3">
        <f t="shared" si="11"/>
        <v>763.57211538461536</v>
      </c>
      <c r="AM19" s="4">
        <f t="shared" si="12"/>
        <v>76.357211538461542</v>
      </c>
      <c r="AN19" s="3">
        <f t="shared" si="13"/>
        <v>3.8178605769230773</v>
      </c>
      <c r="AO19" s="5">
        <v>23.5</v>
      </c>
      <c r="AP19" s="6">
        <v>1.363</v>
      </c>
      <c r="AQ19" s="3">
        <f t="shared" si="14"/>
        <v>137.61057692307693</v>
      </c>
      <c r="AR19" s="4">
        <f t="shared" si="15"/>
        <v>13.761057692307693</v>
      </c>
      <c r="AS19" s="3">
        <f t="shared" si="16"/>
        <v>0.68805288461538472</v>
      </c>
      <c r="AT19" s="7">
        <v>1.9</v>
      </c>
      <c r="AU19" s="8" t="s">
        <v>15</v>
      </c>
    </row>
    <row r="20" spans="1:47" s="1" customFormat="1" ht="15.75" x14ac:dyDescent="0.25">
      <c r="L20" s="9"/>
      <c r="Q20" s="2"/>
      <c r="R20" s="2"/>
      <c r="V20" s="14"/>
      <c r="W20" s="14"/>
      <c r="X20" s="11"/>
      <c r="Y20" s="14"/>
      <c r="Z20" s="30"/>
      <c r="AA20" s="14"/>
      <c r="AB20" s="14"/>
      <c r="AC20" s="11"/>
      <c r="AD20" s="14"/>
      <c r="AE20" s="30"/>
      <c r="AF20" s="14"/>
      <c r="AG20" s="14"/>
      <c r="AH20" s="11"/>
      <c r="AI20" s="14"/>
      <c r="AJ20" s="30"/>
      <c r="AK20" s="31"/>
      <c r="AL20" s="14"/>
      <c r="AM20" s="11"/>
      <c r="AN20" s="14"/>
      <c r="AO20" s="30"/>
      <c r="AP20" s="31"/>
      <c r="AQ20" s="14"/>
      <c r="AR20" s="11"/>
      <c r="AS20" s="14"/>
      <c r="AT20" s="32"/>
      <c r="AU20" s="8"/>
    </row>
    <row r="22" spans="1:47" x14ac:dyDescent="0.25">
      <c r="A22" s="16" t="s">
        <v>72</v>
      </c>
    </row>
    <row r="23" spans="1:47" s="14" customFormat="1" ht="15.75" customHeight="1" x14ac:dyDescent="0.25">
      <c r="A23" s="11" t="s">
        <v>25</v>
      </c>
      <c r="B23" s="11" t="s">
        <v>26</v>
      </c>
      <c r="C23" s="11" t="s">
        <v>27</v>
      </c>
      <c r="D23" s="11" t="s">
        <v>28</v>
      </c>
      <c r="E23" s="11" t="s">
        <v>29</v>
      </c>
      <c r="F23" s="11" t="s">
        <v>30</v>
      </c>
      <c r="G23" s="11" t="s">
        <v>31</v>
      </c>
      <c r="H23" s="11" t="s">
        <v>32</v>
      </c>
      <c r="I23" s="11" t="s">
        <v>33</v>
      </c>
      <c r="J23" s="11" t="s">
        <v>34</v>
      </c>
      <c r="K23" s="11" t="s">
        <v>35</v>
      </c>
      <c r="L23" s="12" t="s">
        <v>36</v>
      </c>
      <c r="M23" s="11" t="s">
        <v>37</v>
      </c>
      <c r="N23" s="11" t="s">
        <v>38</v>
      </c>
      <c r="O23" s="11" t="s">
        <v>39</v>
      </c>
      <c r="P23" s="1" t="s">
        <v>40</v>
      </c>
      <c r="Q23" s="13" t="s">
        <v>41</v>
      </c>
      <c r="R23" s="13" t="s">
        <v>42</v>
      </c>
      <c r="S23" s="14" t="s">
        <v>43</v>
      </c>
      <c r="T23" s="14" t="s">
        <v>44</v>
      </c>
      <c r="U23" s="14" t="s">
        <v>45</v>
      </c>
      <c r="V23" s="14" t="s">
        <v>46</v>
      </c>
      <c r="W23" s="14" t="s">
        <v>47</v>
      </c>
      <c r="X23" s="11" t="s">
        <v>48</v>
      </c>
      <c r="Y23" s="14" t="s">
        <v>49</v>
      </c>
      <c r="Z23" s="14" t="s">
        <v>50</v>
      </c>
      <c r="AA23" s="14" t="s">
        <v>51</v>
      </c>
      <c r="AB23" s="14" t="s">
        <v>52</v>
      </c>
      <c r="AC23" s="11" t="s">
        <v>53</v>
      </c>
      <c r="AD23" s="14" t="s">
        <v>54</v>
      </c>
      <c r="AE23" s="14" t="s">
        <v>55</v>
      </c>
      <c r="AF23" s="14" t="s">
        <v>56</v>
      </c>
      <c r="AG23" s="14" t="s">
        <v>57</v>
      </c>
      <c r="AH23" s="11" t="s">
        <v>58</v>
      </c>
      <c r="AI23" s="14" t="s">
        <v>59</v>
      </c>
      <c r="AJ23" s="14" t="s">
        <v>60</v>
      </c>
      <c r="AK23" s="14" t="s">
        <v>61</v>
      </c>
      <c r="AL23" s="14" t="s">
        <v>62</v>
      </c>
      <c r="AM23" s="11" t="s">
        <v>63</v>
      </c>
      <c r="AN23" s="14" t="s">
        <v>64</v>
      </c>
      <c r="AO23" s="14" t="s">
        <v>65</v>
      </c>
      <c r="AP23" s="14" t="s">
        <v>66</v>
      </c>
      <c r="AQ23" s="14" t="s">
        <v>67</v>
      </c>
      <c r="AR23" s="11" t="s">
        <v>68</v>
      </c>
      <c r="AS23" s="14" t="s">
        <v>69</v>
      </c>
      <c r="AT23" s="15" t="s">
        <v>70</v>
      </c>
      <c r="AU23" s="14" t="s">
        <v>71</v>
      </c>
    </row>
    <row r="24" spans="1:47" s="18" customFormat="1" ht="15.75" customHeight="1" x14ac:dyDescent="0.25">
      <c r="A24" s="10" t="s">
        <v>1</v>
      </c>
      <c r="B24" s="10" t="s">
        <v>2</v>
      </c>
      <c r="C24" s="10" t="s">
        <v>3</v>
      </c>
      <c r="D24" s="10" t="s">
        <v>4</v>
      </c>
      <c r="E24" s="10" t="s">
        <v>5</v>
      </c>
      <c r="F24" s="10" t="s">
        <v>6</v>
      </c>
      <c r="G24" s="10" t="s">
        <v>6</v>
      </c>
      <c r="H24" s="10">
        <v>80.2</v>
      </c>
      <c r="I24" s="10">
        <v>3</v>
      </c>
      <c r="J24" s="10">
        <v>26</v>
      </c>
      <c r="K24" s="10">
        <v>2023</v>
      </c>
      <c r="L24" s="10" t="s">
        <v>6</v>
      </c>
      <c r="M24" s="10" t="s">
        <v>7</v>
      </c>
      <c r="N24" s="10">
        <v>39.183211999999997</v>
      </c>
      <c r="O24" s="10">
        <v>-86.522772000000003</v>
      </c>
      <c r="P24" s="10" t="s">
        <v>8</v>
      </c>
      <c r="Q24" s="17">
        <v>45243</v>
      </c>
      <c r="R24" s="17">
        <v>45245</v>
      </c>
      <c r="S24" s="18">
        <v>5.0999999999999997E-2</v>
      </c>
      <c r="T24" s="18">
        <f t="shared" ref="T24:T40" si="17">S24/1.05</f>
        <v>4.8571428571428564E-2</v>
      </c>
      <c r="U24" s="18">
        <f t="shared" ref="U24:U40" si="18">5/T24</f>
        <v>102.94117647058825</v>
      </c>
      <c r="V24" s="19">
        <v>2.512</v>
      </c>
      <c r="W24" s="20">
        <f t="shared" ref="W24:W40" si="19">V24*U24</f>
        <v>258.58823529411768</v>
      </c>
      <c r="X24" s="21">
        <f t="shared" ref="X24:X40" si="20">W24/10</f>
        <v>25.858823529411769</v>
      </c>
      <c r="Y24" s="20">
        <f t="shared" ref="Y24:Y40" si="21">X24*0.05</f>
        <v>1.2929411764705885</v>
      </c>
      <c r="Z24" s="22">
        <v>31.8</v>
      </c>
      <c r="AA24" s="19">
        <v>90.718999999999994</v>
      </c>
      <c r="AB24" s="23">
        <f t="shared" ref="AB24:AB40" si="22">AA24*U24</f>
        <v>9338.7205882352937</v>
      </c>
      <c r="AC24" s="24">
        <f t="shared" ref="AC24:AC40" si="23">AB24/10</f>
        <v>933.87205882352941</v>
      </c>
      <c r="AD24" s="25">
        <f t="shared" ref="AD24:AD40" si="24">AC24*0.05</f>
        <v>46.693602941176472</v>
      </c>
      <c r="AE24" s="26">
        <v>24.3</v>
      </c>
      <c r="AF24" s="19">
        <v>0.19</v>
      </c>
      <c r="AG24" s="23">
        <f t="shared" ref="AG24:AG40" si="25">AF24*U24</f>
        <v>19.558823529411768</v>
      </c>
      <c r="AH24" s="24">
        <f t="shared" ref="AH24:AH40" si="26">AG24/10</f>
        <v>1.9558823529411768</v>
      </c>
      <c r="AI24" s="25">
        <f t="shared" ref="AI24:AI40" si="27">AH24*0.05</f>
        <v>9.7794117647058851E-2</v>
      </c>
      <c r="AJ24" s="22">
        <v>16.600000000000001</v>
      </c>
      <c r="AK24" s="19">
        <v>137.45599999999999</v>
      </c>
      <c r="AL24" s="23">
        <f t="shared" ref="AL24:AL40" si="28">AK24*U24</f>
        <v>14149.882352941177</v>
      </c>
      <c r="AM24" s="24">
        <f t="shared" ref="AM24:AM40" si="29">AL24/10</f>
        <v>1414.9882352941177</v>
      </c>
      <c r="AN24" s="25">
        <f t="shared" ref="AN24:AN40" si="30">AM24*0.05</f>
        <v>70.749411764705883</v>
      </c>
      <c r="AO24" s="26">
        <v>24.9</v>
      </c>
      <c r="AP24" s="27">
        <v>0.63800000000000001</v>
      </c>
      <c r="AQ24" s="23">
        <f t="shared" ref="AQ24:AQ40" si="31">AP24*U24</f>
        <v>65.676470588235304</v>
      </c>
      <c r="AR24" s="24">
        <f t="shared" ref="AR24:AR40" si="32">AQ24/10</f>
        <v>6.5676470588235301</v>
      </c>
      <c r="AS24" s="25">
        <f t="shared" ref="AS24:AS40" si="33">AR24*0.05</f>
        <v>0.32838235294117651</v>
      </c>
      <c r="AT24" s="26">
        <v>25.6</v>
      </c>
      <c r="AU24" s="28" t="s">
        <v>11</v>
      </c>
    </row>
    <row r="25" spans="1:47" s="18" customFormat="1" ht="15.75" customHeight="1" x14ac:dyDescent="0.25">
      <c r="A25" s="10">
        <v>142220092</v>
      </c>
      <c r="B25" s="10" t="s">
        <v>2</v>
      </c>
      <c r="C25" s="10" t="s">
        <v>3</v>
      </c>
      <c r="D25" s="10" t="s">
        <v>4</v>
      </c>
      <c r="E25" s="10" t="s">
        <v>5</v>
      </c>
      <c r="F25" s="10" t="s">
        <v>3</v>
      </c>
      <c r="G25" s="10" t="s">
        <v>6</v>
      </c>
      <c r="H25" s="10" t="s">
        <v>6</v>
      </c>
      <c r="I25" s="10">
        <v>9</v>
      </c>
      <c r="J25" s="10">
        <v>29</v>
      </c>
      <c r="K25" s="10">
        <v>2023</v>
      </c>
      <c r="L25" s="29">
        <v>0.375</v>
      </c>
      <c r="M25" s="10" t="s">
        <v>10</v>
      </c>
      <c r="N25" s="10">
        <v>39.184030499999999</v>
      </c>
      <c r="O25" s="10">
        <v>-86.516978199999997</v>
      </c>
      <c r="P25" s="10">
        <v>20092</v>
      </c>
      <c r="Q25" s="17">
        <v>45243</v>
      </c>
      <c r="R25" s="17">
        <v>45245</v>
      </c>
      <c r="S25" s="18">
        <v>0.106</v>
      </c>
      <c r="T25" s="18">
        <f t="shared" si="17"/>
        <v>0.10095238095238095</v>
      </c>
      <c r="U25" s="18">
        <f t="shared" si="18"/>
        <v>49.528301886792455</v>
      </c>
      <c r="V25" s="19">
        <v>4.1559999999999997</v>
      </c>
      <c r="W25" s="20">
        <f t="shared" si="19"/>
        <v>205.83962264150944</v>
      </c>
      <c r="X25" s="21">
        <f t="shared" si="20"/>
        <v>20.583962264150944</v>
      </c>
      <c r="Y25" s="20">
        <f t="shared" si="21"/>
        <v>1.0291981132075472</v>
      </c>
      <c r="Z25" s="22">
        <v>4.2</v>
      </c>
      <c r="AA25" s="19">
        <v>83.388000000000005</v>
      </c>
      <c r="AB25" s="23">
        <f t="shared" si="22"/>
        <v>4130.0660377358499</v>
      </c>
      <c r="AC25" s="24">
        <f t="shared" si="23"/>
        <v>413.00660377358497</v>
      </c>
      <c r="AD25" s="25">
        <f t="shared" si="24"/>
        <v>20.650330188679249</v>
      </c>
      <c r="AE25" s="26">
        <v>1.4</v>
      </c>
      <c r="AF25" s="19">
        <v>0.15</v>
      </c>
      <c r="AG25" s="23">
        <f t="shared" si="25"/>
        <v>7.4292452830188678</v>
      </c>
      <c r="AH25" s="24">
        <f t="shared" si="26"/>
        <v>0.74292452830188682</v>
      </c>
      <c r="AI25" s="25">
        <f t="shared" si="27"/>
        <v>3.7146226415094345E-2</v>
      </c>
      <c r="AJ25" s="22">
        <v>22.4</v>
      </c>
      <c r="AK25" s="19">
        <v>7.4279999999999999</v>
      </c>
      <c r="AL25" s="23">
        <f t="shared" si="28"/>
        <v>367.89622641509436</v>
      </c>
      <c r="AM25" s="24">
        <f t="shared" si="29"/>
        <v>36.789622641509439</v>
      </c>
      <c r="AN25" s="25">
        <f t="shared" si="30"/>
        <v>1.839481132075472</v>
      </c>
      <c r="AO25" s="26">
        <v>38.700000000000003</v>
      </c>
      <c r="AP25" s="27">
        <v>0.80900000000000005</v>
      </c>
      <c r="AQ25" s="23">
        <f t="shared" si="31"/>
        <v>40.068396226415096</v>
      </c>
      <c r="AR25" s="24">
        <f t="shared" si="32"/>
        <v>4.0068396226415093</v>
      </c>
      <c r="AS25" s="25">
        <f t="shared" si="33"/>
        <v>0.20034198113207546</v>
      </c>
      <c r="AT25" s="26">
        <v>2.1</v>
      </c>
      <c r="AU25" s="28" t="s">
        <v>9</v>
      </c>
    </row>
    <row r="26" spans="1:47" s="18" customFormat="1" ht="15.75" customHeight="1" x14ac:dyDescent="0.25">
      <c r="A26" s="10">
        <v>142220095</v>
      </c>
      <c r="B26" s="10" t="s">
        <v>2</v>
      </c>
      <c r="C26" s="10" t="s">
        <v>3</v>
      </c>
      <c r="D26" s="10" t="s">
        <v>12</v>
      </c>
      <c r="E26" s="10" t="s">
        <v>13</v>
      </c>
      <c r="F26" s="10" t="s">
        <v>3</v>
      </c>
      <c r="G26" s="10" t="s">
        <v>6</v>
      </c>
      <c r="H26" s="10" t="s">
        <v>6</v>
      </c>
      <c r="I26" s="10">
        <v>10</v>
      </c>
      <c r="J26" s="10">
        <v>14</v>
      </c>
      <c r="K26" s="10">
        <v>2023</v>
      </c>
      <c r="L26" s="29">
        <v>0.43055555555555558</v>
      </c>
      <c r="M26" s="10" t="s">
        <v>14</v>
      </c>
      <c r="N26" s="10">
        <v>39.182363100000003</v>
      </c>
      <c r="O26" s="10">
        <v>-86.521849900000007</v>
      </c>
      <c r="P26" s="10">
        <v>20095</v>
      </c>
      <c r="Q26" s="17">
        <v>45243</v>
      </c>
      <c r="R26" s="17">
        <v>45245</v>
      </c>
      <c r="S26" s="18">
        <v>9.7000000000000003E-2</v>
      </c>
      <c r="T26" s="18">
        <f t="shared" si="17"/>
        <v>9.2380952380952383E-2</v>
      </c>
      <c r="U26" s="18">
        <f t="shared" si="18"/>
        <v>54.123711340206185</v>
      </c>
      <c r="V26" s="19">
        <v>5.5389999999999997</v>
      </c>
      <c r="W26" s="20">
        <f t="shared" si="19"/>
        <v>299.79123711340202</v>
      </c>
      <c r="X26" s="21">
        <f t="shared" si="20"/>
        <v>29.9791237113402</v>
      </c>
      <c r="Y26" s="20">
        <f t="shared" si="21"/>
        <v>1.4989561855670102</v>
      </c>
      <c r="Z26" s="22">
        <v>1.9</v>
      </c>
      <c r="AA26" s="19">
        <v>90.376000000000005</v>
      </c>
      <c r="AB26" s="23">
        <f t="shared" si="22"/>
        <v>4891.4845360824747</v>
      </c>
      <c r="AC26" s="24">
        <f t="shared" si="23"/>
        <v>489.14845360824745</v>
      </c>
      <c r="AD26" s="25">
        <f t="shared" si="24"/>
        <v>24.457422680412375</v>
      </c>
      <c r="AE26" s="26">
        <v>1.8</v>
      </c>
      <c r="AF26" s="19">
        <v>0.16300000000000001</v>
      </c>
      <c r="AG26" s="23">
        <f t="shared" si="25"/>
        <v>8.822164948453608</v>
      </c>
      <c r="AH26" s="24">
        <f t="shared" si="26"/>
        <v>0.8822164948453608</v>
      </c>
      <c r="AI26" s="25">
        <f t="shared" si="27"/>
        <v>4.4110824742268046E-2</v>
      </c>
      <c r="AJ26" s="22">
        <v>23.3</v>
      </c>
      <c r="AK26" s="19">
        <v>6.5529999999999999</v>
      </c>
      <c r="AL26" s="23">
        <f t="shared" si="28"/>
        <v>354.67268041237111</v>
      </c>
      <c r="AM26" s="24">
        <f t="shared" si="29"/>
        <v>35.467268041237112</v>
      </c>
      <c r="AN26" s="25">
        <f t="shared" si="30"/>
        <v>1.7733634020618556</v>
      </c>
      <c r="AO26" s="26">
        <v>20.8</v>
      </c>
      <c r="AP26" s="27">
        <v>1.4950000000000001</v>
      </c>
      <c r="AQ26" s="23">
        <f t="shared" si="31"/>
        <v>80.914948453608247</v>
      </c>
      <c r="AR26" s="24">
        <f t="shared" si="32"/>
        <v>8.091494845360824</v>
      </c>
      <c r="AS26" s="25">
        <f t="shared" si="33"/>
        <v>0.40457474226804124</v>
      </c>
      <c r="AT26" s="26">
        <v>2.2999999999999998</v>
      </c>
      <c r="AU26" s="28" t="s">
        <v>11</v>
      </c>
    </row>
    <row r="27" spans="1:47" s="18" customFormat="1" ht="15.75" customHeight="1" x14ac:dyDescent="0.25">
      <c r="A27" s="10">
        <v>142220091</v>
      </c>
      <c r="B27" s="10" t="s">
        <v>2</v>
      </c>
      <c r="C27" s="10" t="s">
        <v>3</v>
      </c>
      <c r="D27" s="10" t="s">
        <v>4</v>
      </c>
      <c r="E27" s="10" t="s">
        <v>13</v>
      </c>
      <c r="F27" s="10" t="s">
        <v>3</v>
      </c>
      <c r="G27" s="10" t="s">
        <v>6</v>
      </c>
      <c r="H27" s="10" t="s">
        <v>6</v>
      </c>
      <c r="I27" s="10">
        <v>9</v>
      </c>
      <c r="J27" s="10">
        <v>24</v>
      </c>
      <c r="K27" s="10">
        <v>2023</v>
      </c>
      <c r="L27" s="29">
        <v>0.38541666666666669</v>
      </c>
      <c r="M27" s="10" t="s">
        <v>16</v>
      </c>
      <c r="N27" s="10">
        <v>39.1652512</v>
      </c>
      <c r="O27" s="10">
        <v>-86.508253999999994</v>
      </c>
      <c r="P27" s="10">
        <v>20091</v>
      </c>
      <c r="Q27" s="17">
        <v>45243</v>
      </c>
      <c r="R27" s="17">
        <v>45245</v>
      </c>
      <c r="S27" s="18">
        <v>0.10199999999999999</v>
      </c>
      <c r="T27" s="18">
        <f t="shared" si="17"/>
        <v>9.7142857142857128E-2</v>
      </c>
      <c r="U27" s="18">
        <f t="shared" si="18"/>
        <v>51.470588235294123</v>
      </c>
      <c r="V27" s="19">
        <v>4.9710000000000001</v>
      </c>
      <c r="W27" s="20">
        <f t="shared" si="19"/>
        <v>255.8602941176471</v>
      </c>
      <c r="X27" s="21">
        <f t="shared" si="20"/>
        <v>25.586029411764709</v>
      </c>
      <c r="Y27" s="20">
        <f t="shared" si="21"/>
        <v>1.2793014705882355</v>
      </c>
      <c r="Z27" s="22">
        <v>2.7</v>
      </c>
      <c r="AA27" s="19">
        <v>85.105999999999995</v>
      </c>
      <c r="AB27" s="23">
        <f t="shared" si="22"/>
        <v>4380.4558823529414</v>
      </c>
      <c r="AC27" s="24">
        <f t="shared" si="23"/>
        <v>438.04558823529413</v>
      </c>
      <c r="AD27" s="25">
        <f t="shared" si="24"/>
        <v>21.902279411764709</v>
      </c>
      <c r="AE27" s="26">
        <v>1.9</v>
      </c>
      <c r="AF27" s="19">
        <v>9.1999999999999998E-2</v>
      </c>
      <c r="AG27" s="23">
        <f t="shared" si="25"/>
        <v>4.7352941176470589</v>
      </c>
      <c r="AH27" s="24">
        <f t="shared" si="26"/>
        <v>0.47352941176470587</v>
      </c>
      <c r="AI27" s="25">
        <f t="shared" si="27"/>
        <v>2.3676470588235295E-2</v>
      </c>
      <c r="AJ27" s="22">
        <v>30.8</v>
      </c>
      <c r="AK27" s="19">
        <v>3.6459999999999999</v>
      </c>
      <c r="AL27" s="23">
        <f t="shared" si="28"/>
        <v>187.66176470588238</v>
      </c>
      <c r="AM27" s="24">
        <f t="shared" si="29"/>
        <v>18.766176470588238</v>
      </c>
      <c r="AN27" s="25">
        <f t="shared" si="30"/>
        <v>0.93830882352941192</v>
      </c>
      <c r="AO27" s="26">
        <v>38.700000000000003</v>
      </c>
      <c r="AP27" s="27">
        <v>1.0620000000000001</v>
      </c>
      <c r="AQ27" s="23">
        <f t="shared" si="31"/>
        <v>54.661764705882362</v>
      </c>
      <c r="AR27" s="24">
        <f t="shared" si="32"/>
        <v>5.4661764705882359</v>
      </c>
      <c r="AS27" s="25">
        <f t="shared" si="33"/>
        <v>0.27330882352941183</v>
      </c>
      <c r="AT27" s="26">
        <v>2.8</v>
      </c>
      <c r="AU27" s="28" t="s">
        <v>11</v>
      </c>
    </row>
    <row r="28" spans="1:47" s="18" customFormat="1" ht="15.75" customHeight="1" x14ac:dyDescent="0.25">
      <c r="A28" s="10">
        <v>142220100</v>
      </c>
      <c r="B28" s="10" t="s">
        <v>2</v>
      </c>
      <c r="C28" s="10" t="s">
        <v>3</v>
      </c>
      <c r="D28" s="10" t="s">
        <v>4</v>
      </c>
      <c r="E28" s="10" t="s">
        <v>17</v>
      </c>
      <c r="F28" s="10" t="s">
        <v>3</v>
      </c>
      <c r="G28" s="10" t="s">
        <v>6</v>
      </c>
      <c r="H28" s="10" t="s">
        <v>6</v>
      </c>
      <c r="I28" s="10">
        <v>10</v>
      </c>
      <c r="J28" s="10">
        <v>24</v>
      </c>
      <c r="K28" s="10">
        <v>2023</v>
      </c>
      <c r="L28" s="29">
        <v>0.3888888888888889</v>
      </c>
      <c r="M28" s="10" t="s">
        <v>14</v>
      </c>
      <c r="N28" s="10">
        <v>39.182363100000003</v>
      </c>
      <c r="O28" s="10">
        <v>-86.521849900000007</v>
      </c>
      <c r="P28" s="10">
        <v>20100</v>
      </c>
      <c r="Q28" s="17">
        <v>45243</v>
      </c>
      <c r="R28" s="17">
        <v>45245</v>
      </c>
      <c r="S28" s="18">
        <v>0.106</v>
      </c>
      <c r="T28" s="18">
        <f t="shared" si="17"/>
        <v>0.10095238095238095</v>
      </c>
      <c r="U28" s="18">
        <f t="shared" si="18"/>
        <v>49.528301886792455</v>
      </c>
      <c r="V28" s="19">
        <v>3.0430000000000001</v>
      </c>
      <c r="W28" s="20">
        <f t="shared" si="19"/>
        <v>150.71462264150944</v>
      </c>
      <c r="X28" s="21">
        <f t="shared" si="20"/>
        <v>15.071462264150943</v>
      </c>
      <c r="Y28" s="20">
        <f t="shared" si="21"/>
        <v>0.75357311320754716</v>
      </c>
      <c r="Z28" s="22">
        <v>2.1</v>
      </c>
      <c r="AA28" s="19">
        <v>80.218000000000004</v>
      </c>
      <c r="AB28" s="23">
        <f t="shared" si="22"/>
        <v>3973.0613207547171</v>
      </c>
      <c r="AC28" s="24">
        <f t="shared" si="23"/>
        <v>397.30613207547174</v>
      </c>
      <c r="AD28" s="25">
        <f t="shared" si="24"/>
        <v>19.86530660377359</v>
      </c>
      <c r="AE28" s="26">
        <v>1.7</v>
      </c>
      <c r="AF28" s="19">
        <v>0.124</v>
      </c>
      <c r="AG28" s="23">
        <f t="shared" si="25"/>
        <v>6.1415094339622645</v>
      </c>
      <c r="AH28" s="24">
        <f t="shared" si="26"/>
        <v>0.61415094339622645</v>
      </c>
      <c r="AI28" s="25">
        <f t="shared" si="27"/>
        <v>3.0707547169811323E-2</v>
      </c>
      <c r="AJ28" s="22">
        <v>20.2</v>
      </c>
      <c r="AK28" s="19">
        <v>4.2060000000000004</v>
      </c>
      <c r="AL28" s="23">
        <f t="shared" si="28"/>
        <v>208.31603773584908</v>
      </c>
      <c r="AM28" s="24">
        <f t="shared" si="29"/>
        <v>20.831603773584909</v>
      </c>
      <c r="AN28" s="25">
        <f t="shared" si="30"/>
        <v>1.0415801886792455</v>
      </c>
      <c r="AO28" s="26">
        <v>33.6</v>
      </c>
      <c r="AP28" s="27">
        <v>0.35</v>
      </c>
      <c r="AQ28" s="23">
        <f t="shared" si="31"/>
        <v>17.334905660377359</v>
      </c>
      <c r="AR28" s="24">
        <f t="shared" si="32"/>
        <v>1.733490566037736</v>
      </c>
      <c r="AS28" s="25">
        <f t="shared" si="33"/>
        <v>8.6674528301886808E-2</v>
      </c>
      <c r="AT28" s="26">
        <v>2.8</v>
      </c>
      <c r="AU28" s="28" t="s">
        <v>9</v>
      </c>
    </row>
    <row r="29" spans="1:47" s="18" customFormat="1" ht="15.75" customHeight="1" x14ac:dyDescent="0.25">
      <c r="A29" s="10">
        <v>142220088</v>
      </c>
      <c r="B29" s="10" t="s">
        <v>2</v>
      </c>
      <c r="C29" s="10" t="s">
        <v>3</v>
      </c>
      <c r="D29" s="10" t="s">
        <v>4</v>
      </c>
      <c r="E29" s="10" t="s">
        <v>13</v>
      </c>
      <c r="F29" s="10" t="s">
        <v>3</v>
      </c>
      <c r="G29" s="10" t="s">
        <v>6</v>
      </c>
      <c r="H29" s="10" t="s">
        <v>6</v>
      </c>
      <c r="I29" s="10">
        <v>9</v>
      </c>
      <c r="J29" s="10">
        <v>15</v>
      </c>
      <c r="K29" s="10">
        <v>2023</v>
      </c>
      <c r="L29" s="29">
        <v>0.2986111111111111</v>
      </c>
      <c r="M29" s="10" t="s">
        <v>18</v>
      </c>
      <c r="N29" s="10">
        <v>39.153860899999998</v>
      </c>
      <c r="O29" s="10">
        <v>-86.520297600000006</v>
      </c>
      <c r="P29" s="10">
        <v>20088</v>
      </c>
      <c r="Q29" s="17">
        <v>45243</v>
      </c>
      <c r="R29" s="17">
        <v>45245</v>
      </c>
      <c r="S29" s="18">
        <v>0.106</v>
      </c>
      <c r="T29" s="18">
        <f t="shared" si="17"/>
        <v>0.10095238095238095</v>
      </c>
      <c r="U29" s="18">
        <f t="shared" si="18"/>
        <v>49.528301886792455</v>
      </c>
      <c r="V29" s="19">
        <v>4.4080000000000004</v>
      </c>
      <c r="W29" s="20">
        <f t="shared" si="19"/>
        <v>218.32075471698116</v>
      </c>
      <c r="X29" s="21">
        <f t="shared" si="20"/>
        <v>21.832075471698115</v>
      </c>
      <c r="Y29" s="20">
        <f t="shared" si="21"/>
        <v>1.0916037735849058</v>
      </c>
      <c r="Z29" s="22">
        <v>2.1</v>
      </c>
      <c r="AA29" s="19">
        <v>87.27</v>
      </c>
      <c r="AB29" s="23">
        <f t="shared" si="22"/>
        <v>4322.3349056603774</v>
      </c>
      <c r="AC29" s="24">
        <f t="shared" si="23"/>
        <v>432.23349056603774</v>
      </c>
      <c r="AD29" s="25">
        <f t="shared" si="24"/>
        <v>21.61167452830189</v>
      </c>
      <c r="AE29" s="26">
        <v>2.2999999999999998</v>
      </c>
      <c r="AF29" s="19">
        <v>0.14099999999999999</v>
      </c>
      <c r="AG29" s="23">
        <f t="shared" si="25"/>
        <v>6.9834905660377355</v>
      </c>
      <c r="AH29" s="24">
        <f t="shared" si="26"/>
        <v>0.69834905660377355</v>
      </c>
      <c r="AI29" s="25">
        <f t="shared" si="27"/>
        <v>3.4917452830188676E-2</v>
      </c>
      <c r="AJ29" s="22">
        <v>19.8</v>
      </c>
      <c r="AK29" s="19">
        <v>3.0830000000000002</v>
      </c>
      <c r="AL29" s="23">
        <f t="shared" si="28"/>
        <v>152.69575471698116</v>
      </c>
      <c r="AM29" s="24">
        <f t="shared" si="29"/>
        <v>15.269575471698115</v>
      </c>
      <c r="AN29" s="25">
        <f t="shared" si="30"/>
        <v>0.76347877358490579</v>
      </c>
      <c r="AO29" s="26">
        <v>46.9</v>
      </c>
      <c r="AP29" s="27">
        <v>1.21</v>
      </c>
      <c r="AQ29" s="23">
        <f t="shared" si="31"/>
        <v>59.929245283018872</v>
      </c>
      <c r="AR29" s="24">
        <f t="shared" si="32"/>
        <v>5.992924528301887</v>
      </c>
      <c r="AS29" s="25">
        <f t="shared" si="33"/>
        <v>0.29964622641509436</v>
      </c>
      <c r="AT29" s="26">
        <v>2.4</v>
      </c>
      <c r="AU29" s="28" t="s">
        <v>11</v>
      </c>
    </row>
    <row r="30" spans="1:47" s="18" customFormat="1" ht="15.75" customHeight="1" x14ac:dyDescent="0.25">
      <c r="A30" s="10">
        <v>142220099</v>
      </c>
      <c r="B30" s="10" t="s">
        <v>2</v>
      </c>
      <c r="C30" s="10" t="s">
        <v>3</v>
      </c>
      <c r="D30" s="10" t="s">
        <v>4</v>
      </c>
      <c r="E30" s="10" t="s">
        <v>5</v>
      </c>
      <c r="F30" s="10" t="s">
        <v>3</v>
      </c>
      <c r="G30" s="10" t="s">
        <v>6</v>
      </c>
      <c r="H30" s="10" t="s">
        <v>6</v>
      </c>
      <c r="I30" s="10">
        <v>10</v>
      </c>
      <c r="J30" s="10">
        <v>24</v>
      </c>
      <c r="K30" s="10">
        <v>2023</v>
      </c>
      <c r="L30" s="29">
        <v>0.3888888888888889</v>
      </c>
      <c r="M30" s="10" t="s">
        <v>14</v>
      </c>
      <c r="N30" s="10">
        <v>39.182363100000003</v>
      </c>
      <c r="O30" s="10">
        <v>-86.521849900000007</v>
      </c>
      <c r="P30" s="10">
        <v>20099</v>
      </c>
      <c r="Q30" s="17">
        <v>45243</v>
      </c>
      <c r="R30" s="17">
        <v>45245</v>
      </c>
      <c r="S30" s="18">
        <v>0.104</v>
      </c>
      <c r="T30" s="18">
        <f t="shared" si="17"/>
        <v>9.9047619047619037E-2</v>
      </c>
      <c r="U30" s="18">
        <f t="shared" si="18"/>
        <v>50.480769230769234</v>
      </c>
      <c r="V30" s="19">
        <v>4.319</v>
      </c>
      <c r="W30" s="20">
        <f t="shared" si="19"/>
        <v>218.02644230769232</v>
      </c>
      <c r="X30" s="21">
        <f t="shared" si="20"/>
        <v>21.802644230769232</v>
      </c>
      <c r="Y30" s="20">
        <f t="shared" si="21"/>
        <v>1.0901322115384617</v>
      </c>
      <c r="Z30" s="22">
        <v>2.1</v>
      </c>
      <c r="AA30" s="19">
        <v>87.111999999999995</v>
      </c>
      <c r="AB30" s="23">
        <f t="shared" si="22"/>
        <v>4397.4807692307695</v>
      </c>
      <c r="AC30" s="24">
        <f t="shared" si="23"/>
        <v>439.74807692307695</v>
      </c>
      <c r="AD30" s="25">
        <f t="shared" si="24"/>
        <v>21.98740384615385</v>
      </c>
      <c r="AE30" s="26">
        <v>1.4</v>
      </c>
      <c r="AF30" s="19">
        <v>0.113</v>
      </c>
      <c r="AG30" s="23">
        <f t="shared" si="25"/>
        <v>5.7043269230769234</v>
      </c>
      <c r="AH30" s="24">
        <f t="shared" si="26"/>
        <v>0.57043269230769234</v>
      </c>
      <c r="AI30" s="25">
        <f t="shared" si="27"/>
        <v>2.8521634615384619E-2</v>
      </c>
      <c r="AJ30" s="22">
        <v>33.1</v>
      </c>
      <c r="AK30" s="19">
        <v>6.2130000000000001</v>
      </c>
      <c r="AL30" s="23">
        <f t="shared" si="28"/>
        <v>313.63701923076923</v>
      </c>
      <c r="AM30" s="24">
        <f t="shared" si="29"/>
        <v>31.363701923076924</v>
      </c>
      <c r="AN30" s="25">
        <f t="shared" si="30"/>
        <v>1.5681850961538464</v>
      </c>
      <c r="AO30" s="26">
        <v>29.7</v>
      </c>
      <c r="AP30" s="27">
        <v>0.51300000000000001</v>
      </c>
      <c r="AQ30" s="23">
        <f t="shared" si="31"/>
        <v>25.896634615384617</v>
      </c>
      <c r="AR30" s="24">
        <f t="shared" si="32"/>
        <v>2.5896634615384615</v>
      </c>
      <c r="AS30" s="25">
        <f t="shared" si="33"/>
        <v>0.12948317307692309</v>
      </c>
      <c r="AT30" s="26">
        <v>2.2000000000000002</v>
      </c>
      <c r="AU30" s="28" t="s">
        <v>9</v>
      </c>
    </row>
    <row r="31" spans="1:47" s="18" customFormat="1" ht="15.75" customHeight="1" x14ac:dyDescent="0.25">
      <c r="A31" s="10">
        <v>142220094</v>
      </c>
      <c r="B31" s="10" t="s">
        <v>2</v>
      </c>
      <c r="C31" s="10" t="s">
        <v>3</v>
      </c>
      <c r="D31" s="10" t="s">
        <v>4</v>
      </c>
      <c r="E31" s="10" t="s">
        <v>5</v>
      </c>
      <c r="F31" s="10" t="s">
        <v>3</v>
      </c>
      <c r="G31" s="10" t="s">
        <v>6</v>
      </c>
      <c r="H31" s="10" t="s">
        <v>6</v>
      </c>
      <c r="I31" s="10">
        <v>10</v>
      </c>
      <c r="J31" s="10">
        <v>9</v>
      </c>
      <c r="K31" s="10">
        <v>2023</v>
      </c>
      <c r="L31" s="29">
        <v>0.46875</v>
      </c>
      <c r="M31" s="10" t="s">
        <v>19</v>
      </c>
      <c r="N31" s="10">
        <v>39.183767400000001</v>
      </c>
      <c r="O31" s="10">
        <v>-86.519188200000002</v>
      </c>
      <c r="P31" s="10">
        <v>20094</v>
      </c>
      <c r="Q31" s="17">
        <v>45243</v>
      </c>
      <c r="R31" s="17">
        <v>45245</v>
      </c>
      <c r="S31" s="18">
        <v>0.105</v>
      </c>
      <c r="T31" s="18">
        <f t="shared" si="17"/>
        <v>9.9999999999999992E-2</v>
      </c>
      <c r="U31" s="18">
        <f t="shared" si="18"/>
        <v>50.000000000000007</v>
      </c>
      <c r="V31" s="19">
        <v>5.3979999999999997</v>
      </c>
      <c r="W31" s="20">
        <f t="shared" si="19"/>
        <v>269.90000000000003</v>
      </c>
      <c r="X31" s="21">
        <f t="shared" si="20"/>
        <v>26.990000000000002</v>
      </c>
      <c r="Y31" s="20">
        <f t="shared" si="21"/>
        <v>1.3495000000000001</v>
      </c>
      <c r="Z31" s="22">
        <v>2.2999999999999998</v>
      </c>
      <c r="AA31" s="19">
        <v>91.067999999999998</v>
      </c>
      <c r="AB31" s="23">
        <f t="shared" si="22"/>
        <v>4553.4000000000005</v>
      </c>
      <c r="AC31" s="24">
        <f t="shared" si="23"/>
        <v>455.34000000000003</v>
      </c>
      <c r="AD31" s="25">
        <f t="shared" si="24"/>
        <v>22.767000000000003</v>
      </c>
      <c r="AE31" s="26">
        <v>2.1</v>
      </c>
      <c r="AF31" s="19">
        <v>0.105</v>
      </c>
      <c r="AG31" s="23">
        <f t="shared" si="25"/>
        <v>5.2500000000000009</v>
      </c>
      <c r="AH31" s="24">
        <f t="shared" si="26"/>
        <v>0.52500000000000013</v>
      </c>
      <c r="AI31" s="25">
        <f t="shared" si="27"/>
        <v>2.6250000000000009E-2</v>
      </c>
      <c r="AJ31" s="22">
        <v>26.2</v>
      </c>
      <c r="AK31" s="19">
        <v>8.4819999999999993</v>
      </c>
      <c r="AL31" s="23">
        <f t="shared" si="28"/>
        <v>424.1</v>
      </c>
      <c r="AM31" s="24">
        <f t="shared" si="29"/>
        <v>42.410000000000004</v>
      </c>
      <c r="AN31" s="25">
        <f t="shared" si="30"/>
        <v>2.1205000000000003</v>
      </c>
      <c r="AO31" s="26">
        <v>24.6</v>
      </c>
      <c r="AP31" s="27">
        <v>0.754</v>
      </c>
      <c r="AQ31" s="23">
        <f t="shared" si="31"/>
        <v>37.700000000000003</v>
      </c>
      <c r="AR31" s="24">
        <f t="shared" si="32"/>
        <v>3.7700000000000005</v>
      </c>
      <c r="AS31" s="25">
        <f t="shared" si="33"/>
        <v>0.18850000000000003</v>
      </c>
      <c r="AT31" s="26">
        <v>3.1</v>
      </c>
      <c r="AU31" s="28" t="s">
        <v>9</v>
      </c>
    </row>
    <row r="32" spans="1:47" s="18" customFormat="1" ht="15.75" customHeight="1" x14ac:dyDescent="0.25">
      <c r="A32" s="10">
        <v>142220097</v>
      </c>
      <c r="B32" s="10" t="s">
        <v>2</v>
      </c>
      <c r="C32" s="10" t="s">
        <v>3</v>
      </c>
      <c r="D32" s="10" t="s">
        <v>4</v>
      </c>
      <c r="E32" s="10" t="s">
        <v>5</v>
      </c>
      <c r="F32" s="10" t="s">
        <v>20</v>
      </c>
      <c r="G32" s="10" t="s">
        <v>6</v>
      </c>
      <c r="H32" s="10" t="s">
        <v>6</v>
      </c>
      <c r="I32" s="10">
        <v>10</v>
      </c>
      <c r="J32" s="10">
        <v>14</v>
      </c>
      <c r="K32" s="10">
        <v>2023</v>
      </c>
      <c r="L32" s="29">
        <v>0.4513888888888889</v>
      </c>
      <c r="M32" s="10" t="s">
        <v>14</v>
      </c>
      <c r="N32" s="10">
        <v>39.182363100000003</v>
      </c>
      <c r="O32" s="10">
        <v>-86.521849900000007</v>
      </c>
      <c r="P32" s="10">
        <v>20097</v>
      </c>
      <c r="Q32" s="17">
        <v>45243</v>
      </c>
      <c r="R32" s="17">
        <v>45245</v>
      </c>
      <c r="S32" s="18">
        <v>0.10100000000000001</v>
      </c>
      <c r="T32" s="18">
        <f t="shared" si="17"/>
        <v>9.6190476190476187E-2</v>
      </c>
      <c r="U32" s="18">
        <f t="shared" si="18"/>
        <v>51.980198019801982</v>
      </c>
      <c r="V32" s="19">
        <v>3.7789999999999999</v>
      </c>
      <c r="W32" s="20">
        <f t="shared" si="19"/>
        <v>196.43316831683168</v>
      </c>
      <c r="X32" s="21">
        <f t="shared" si="20"/>
        <v>19.643316831683169</v>
      </c>
      <c r="Y32" s="20">
        <f t="shared" si="21"/>
        <v>0.98216584158415854</v>
      </c>
      <c r="Z32" s="22">
        <v>2.5</v>
      </c>
      <c r="AA32" s="19">
        <v>88.921000000000006</v>
      </c>
      <c r="AB32" s="23">
        <f t="shared" si="22"/>
        <v>4622.1311881188121</v>
      </c>
      <c r="AC32" s="24">
        <f t="shared" si="23"/>
        <v>462.2131188118812</v>
      </c>
      <c r="AD32" s="25">
        <f t="shared" si="24"/>
        <v>23.110655940594061</v>
      </c>
      <c r="AE32" s="26">
        <v>1.9</v>
      </c>
      <c r="AF32" s="19">
        <v>0.14599999999999999</v>
      </c>
      <c r="AG32" s="23">
        <f t="shared" si="25"/>
        <v>7.5891089108910892</v>
      </c>
      <c r="AH32" s="24">
        <f t="shared" si="26"/>
        <v>0.75891089108910892</v>
      </c>
      <c r="AI32" s="25">
        <f t="shared" si="27"/>
        <v>3.7945544554455451E-2</v>
      </c>
      <c r="AJ32" s="22">
        <v>37.6</v>
      </c>
      <c r="AK32" s="19">
        <v>8.2129999999999992</v>
      </c>
      <c r="AL32" s="23">
        <f t="shared" si="28"/>
        <v>426.91336633663366</v>
      </c>
      <c r="AM32" s="24">
        <f t="shared" si="29"/>
        <v>42.691336633663369</v>
      </c>
      <c r="AN32" s="25">
        <f t="shared" si="30"/>
        <v>2.1345668316831685</v>
      </c>
      <c r="AO32" s="26">
        <v>21.5</v>
      </c>
      <c r="AP32" s="27">
        <v>0.373</v>
      </c>
      <c r="AQ32" s="23">
        <f t="shared" si="31"/>
        <v>19.388613861386141</v>
      </c>
      <c r="AR32" s="24">
        <f t="shared" si="32"/>
        <v>1.9388613861386141</v>
      </c>
      <c r="AS32" s="25">
        <f t="shared" si="33"/>
        <v>9.694306930693071E-2</v>
      </c>
      <c r="AT32" s="26">
        <v>2.2000000000000002</v>
      </c>
      <c r="AU32" s="28" t="s">
        <v>9</v>
      </c>
    </row>
    <row r="33" spans="1:47" s="18" customFormat="1" ht="15.75" customHeight="1" x14ac:dyDescent="0.25">
      <c r="A33" s="10">
        <v>142220098</v>
      </c>
      <c r="B33" s="10" t="s">
        <v>2</v>
      </c>
      <c r="C33" s="10" t="s">
        <v>3</v>
      </c>
      <c r="D33" s="10" t="s">
        <v>4</v>
      </c>
      <c r="E33" s="10" t="s">
        <v>5</v>
      </c>
      <c r="F33" s="10" t="s">
        <v>3</v>
      </c>
      <c r="G33" s="10" t="s">
        <v>6</v>
      </c>
      <c r="H33" s="10" t="s">
        <v>6</v>
      </c>
      <c r="I33" s="10">
        <v>10</v>
      </c>
      <c r="J33" s="10">
        <v>14</v>
      </c>
      <c r="K33" s="10">
        <v>2023</v>
      </c>
      <c r="L33" s="29">
        <v>0.47222222222222227</v>
      </c>
      <c r="M33" s="10" t="s">
        <v>14</v>
      </c>
      <c r="N33" s="10">
        <v>39.182363100000003</v>
      </c>
      <c r="O33" s="10">
        <v>-86.521849900000007</v>
      </c>
      <c r="P33" s="10">
        <v>20098</v>
      </c>
      <c r="Q33" s="17">
        <v>45243</v>
      </c>
      <c r="R33" s="17">
        <v>45245</v>
      </c>
      <c r="S33" s="18">
        <v>0.105</v>
      </c>
      <c r="T33" s="18">
        <f t="shared" si="17"/>
        <v>9.9999999999999992E-2</v>
      </c>
      <c r="U33" s="18">
        <f t="shared" si="18"/>
        <v>50.000000000000007</v>
      </c>
      <c r="V33" s="19">
        <v>5.5789999999999997</v>
      </c>
      <c r="W33" s="20">
        <f t="shared" si="19"/>
        <v>278.95000000000005</v>
      </c>
      <c r="X33" s="21">
        <f t="shared" si="20"/>
        <v>27.895000000000003</v>
      </c>
      <c r="Y33" s="20">
        <f t="shared" si="21"/>
        <v>1.3947500000000002</v>
      </c>
      <c r="Z33" s="22">
        <v>2.5</v>
      </c>
      <c r="AA33" s="19">
        <v>78.891000000000005</v>
      </c>
      <c r="AB33" s="23">
        <f t="shared" si="22"/>
        <v>3944.5500000000006</v>
      </c>
      <c r="AC33" s="24">
        <f t="shared" si="23"/>
        <v>394.45500000000004</v>
      </c>
      <c r="AD33" s="25">
        <f t="shared" si="24"/>
        <v>19.722750000000005</v>
      </c>
      <c r="AE33" s="26">
        <v>1.5</v>
      </c>
      <c r="AF33" s="19">
        <v>0.17199999999999999</v>
      </c>
      <c r="AG33" s="23">
        <f t="shared" si="25"/>
        <v>8.6000000000000014</v>
      </c>
      <c r="AH33" s="24">
        <f t="shared" si="26"/>
        <v>0.8600000000000001</v>
      </c>
      <c r="AI33" s="25">
        <f t="shared" si="27"/>
        <v>4.300000000000001E-2</v>
      </c>
      <c r="AJ33" s="22">
        <v>27</v>
      </c>
      <c r="AK33" s="19">
        <v>12.273999999999999</v>
      </c>
      <c r="AL33" s="23">
        <f t="shared" si="28"/>
        <v>613.70000000000005</v>
      </c>
      <c r="AM33" s="24">
        <f t="shared" si="29"/>
        <v>61.370000000000005</v>
      </c>
      <c r="AN33" s="25">
        <f t="shared" si="30"/>
        <v>3.0685000000000002</v>
      </c>
      <c r="AO33" s="26">
        <v>33.5</v>
      </c>
      <c r="AP33" s="27">
        <v>0.59</v>
      </c>
      <c r="AQ33" s="23">
        <f t="shared" si="31"/>
        <v>29.500000000000004</v>
      </c>
      <c r="AR33" s="24">
        <f t="shared" si="32"/>
        <v>2.95</v>
      </c>
      <c r="AS33" s="25">
        <f t="shared" si="33"/>
        <v>0.14750000000000002</v>
      </c>
      <c r="AT33" s="26">
        <v>1.7</v>
      </c>
      <c r="AU33" s="28" t="s">
        <v>9</v>
      </c>
    </row>
    <row r="34" spans="1:47" s="18" customFormat="1" ht="15.75" customHeight="1" x14ac:dyDescent="0.25">
      <c r="A34" s="10">
        <v>142220096</v>
      </c>
      <c r="B34" s="10" t="s">
        <v>2</v>
      </c>
      <c r="C34" s="10" t="s">
        <v>3</v>
      </c>
      <c r="D34" s="10" t="s">
        <v>4</v>
      </c>
      <c r="E34" s="10" t="s">
        <v>5</v>
      </c>
      <c r="F34" s="10" t="s">
        <v>3</v>
      </c>
      <c r="G34" s="10" t="s">
        <v>6</v>
      </c>
      <c r="H34" s="10" t="s">
        <v>6</v>
      </c>
      <c r="I34" s="10">
        <v>10</v>
      </c>
      <c r="J34" s="10">
        <v>14</v>
      </c>
      <c r="K34" s="10">
        <v>2023</v>
      </c>
      <c r="L34" s="29">
        <v>0.43055555555555558</v>
      </c>
      <c r="M34" s="10" t="s">
        <v>14</v>
      </c>
      <c r="N34" s="10">
        <v>39.182363100000003</v>
      </c>
      <c r="O34" s="10">
        <v>-86.521849900000007</v>
      </c>
      <c r="P34" s="10">
        <v>20096</v>
      </c>
      <c r="Q34" s="17">
        <v>45243</v>
      </c>
      <c r="R34" s="17">
        <v>45245</v>
      </c>
      <c r="S34" s="18">
        <v>6.9000000000000006E-2</v>
      </c>
      <c r="T34" s="18">
        <f t="shared" si="17"/>
        <v>6.5714285714285711E-2</v>
      </c>
      <c r="U34" s="18">
        <f t="shared" si="18"/>
        <v>76.08695652173914</v>
      </c>
      <c r="V34" s="19">
        <v>2.4500000000000002</v>
      </c>
      <c r="W34" s="20">
        <f t="shared" si="19"/>
        <v>186.4130434782609</v>
      </c>
      <c r="X34" s="21">
        <f t="shared" si="20"/>
        <v>18.64130434782609</v>
      </c>
      <c r="Y34" s="20">
        <f t="shared" si="21"/>
        <v>0.93206521739130455</v>
      </c>
      <c r="Z34" s="22">
        <v>3</v>
      </c>
      <c r="AA34" s="19">
        <v>67.055000000000007</v>
      </c>
      <c r="AB34" s="23">
        <f t="shared" si="22"/>
        <v>5102.0108695652189</v>
      </c>
      <c r="AC34" s="24">
        <f t="shared" si="23"/>
        <v>510.20108695652186</v>
      </c>
      <c r="AD34" s="25">
        <f t="shared" si="24"/>
        <v>25.510054347826095</v>
      </c>
      <c r="AE34" s="26">
        <v>2.1</v>
      </c>
      <c r="AF34" s="19">
        <v>0.13</v>
      </c>
      <c r="AG34" s="23">
        <f t="shared" si="25"/>
        <v>9.8913043478260878</v>
      </c>
      <c r="AH34" s="24">
        <f t="shared" si="26"/>
        <v>0.98913043478260876</v>
      </c>
      <c r="AI34" s="25">
        <f t="shared" si="27"/>
        <v>4.9456521739130441E-2</v>
      </c>
      <c r="AJ34" s="22">
        <v>14.9</v>
      </c>
      <c r="AK34" s="19">
        <v>2.9910000000000001</v>
      </c>
      <c r="AL34" s="23">
        <f t="shared" si="28"/>
        <v>227.57608695652178</v>
      </c>
      <c r="AM34" s="24">
        <f t="shared" si="29"/>
        <v>22.757608695652177</v>
      </c>
      <c r="AN34" s="25">
        <f t="shared" si="30"/>
        <v>1.1378804347826088</v>
      </c>
      <c r="AO34" s="26">
        <v>27.7</v>
      </c>
      <c r="AP34" s="27">
        <v>0.437</v>
      </c>
      <c r="AQ34" s="23">
        <f t="shared" si="31"/>
        <v>33.250000000000007</v>
      </c>
      <c r="AR34" s="24">
        <f t="shared" si="32"/>
        <v>3.3250000000000006</v>
      </c>
      <c r="AS34" s="25">
        <f t="shared" si="33"/>
        <v>0.16625000000000004</v>
      </c>
      <c r="AT34" s="26">
        <v>3.4</v>
      </c>
      <c r="AU34" s="28" t="s">
        <v>9</v>
      </c>
    </row>
    <row r="35" spans="1:47" s="18" customFormat="1" ht="15.75" customHeight="1" x14ac:dyDescent="0.25">
      <c r="A35" s="10">
        <v>142220093</v>
      </c>
      <c r="B35" s="10" t="s">
        <v>2</v>
      </c>
      <c r="C35" s="10" t="s">
        <v>3</v>
      </c>
      <c r="D35" s="10" t="s">
        <v>13</v>
      </c>
      <c r="E35" s="10" t="s">
        <v>13</v>
      </c>
      <c r="F35" s="10" t="s">
        <v>20</v>
      </c>
      <c r="G35" s="10" t="s">
        <v>6</v>
      </c>
      <c r="H35" s="10" t="s">
        <v>6</v>
      </c>
      <c r="I35" s="10">
        <v>10</v>
      </c>
      <c r="J35" s="10">
        <v>9</v>
      </c>
      <c r="K35" s="10">
        <v>2023</v>
      </c>
      <c r="L35" s="29">
        <v>0.46875</v>
      </c>
      <c r="M35" s="10" t="s">
        <v>19</v>
      </c>
      <c r="N35" s="10">
        <v>39.183767400000001</v>
      </c>
      <c r="O35" s="10">
        <v>-86.519188200000002</v>
      </c>
      <c r="P35" s="10">
        <v>20093</v>
      </c>
      <c r="Q35" s="17">
        <v>45243</v>
      </c>
      <c r="R35" s="17">
        <v>45245</v>
      </c>
      <c r="S35" s="18">
        <v>0.106</v>
      </c>
      <c r="T35" s="18">
        <f t="shared" si="17"/>
        <v>0.10095238095238095</v>
      </c>
      <c r="U35" s="18">
        <f t="shared" si="18"/>
        <v>49.528301886792455</v>
      </c>
      <c r="V35" s="19">
        <v>4.4980000000000002</v>
      </c>
      <c r="W35" s="20">
        <f t="shared" si="19"/>
        <v>222.77830188679246</v>
      </c>
      <c r="X35" s="21">
        <f t="shared" si="20"/>
        <v>22.277830188679246</v>
      </c>
      <c r="Y35" s="20">
        <f t="shared" si="21"/>
        <v>1.1138915094339623</v>
      </c>
      <c r="Z35" s="22">
        <v>1</v>
      </c>
      <c r="AA35" s="19">
        <v>77.930000000000007</v>
      </c>
      <c r="AB35" s="23">
        <f t="shared" si="22"/>
        <v>3859.7405660377362</v>
      </c>
      <c r="AC35" s="24">
        <f t="shared" si="23"/>
        <v>385.97405660377365</v>
      </c>
      <c r="AD35" s="25">
        <f t="shared" si="24"/>
        <v>19.298702830188684</v>
      </c>
      <c r="AE35" s="26">
        <v>2</v>
      </c>
      <c r="AF35" s="19">
        <v>0.111</v>
      </c>
      <c r="AG35" s="23">
        <f t="shared" si="25"/>
        <v>5.4976415094339623</v>
      </c>
      <c r="AH35" s="24">
        <f t="shared" si="26"/>
        <v>0.54976415094339626</v>
      </c>
      <c r="AI35" s="25">
        <f t="shared" si="27"/>
        <v>2.7488207547169814E-2</v>
      </c>
      <c r="AJ35" s="22">
        <v>22.6</v>
      </c>
      <c r="AK35" s="19">
        <v>5.665</v>
      </c>
      <c r="AL35" s="23">
        <f t="shared" si="28"/>
        <v>280.57783018867929</v>
      </c>
      <c r="AM35" s="24">
        <f t="shared" si="29"/>
        <v>28.05778301886793</v>
      </c>
      <c r="AN35" s="25">
        <f t="shared" si="30"/>
        <v>1.4028891509433965</v>
      </c>
      <c r="AO35" s="26">
        <v>44.6</v>
      </c>
      <c r="AP35" s="27">
        <v>0.26300000000000001</v>
      </c>
      <c r="AQ35" s="23">
        <f t="shared" si="31"/>
        <v>13.025943396226417</v>
      </c>
      <c r="AR35" s="24">
        <f t="shared" si="32"/>
        <v>1.3025943396226416</v>
      </c>
      <c r="AS35" s="25">
        <f t="shared" si="33"/>
        <v>6.5129716981132083E-2</v>
      </c>
      <c r="AT35" s="26">
        <v>2.2000000000000002</v>
      </c>
      <c r="AU35" s="28" t="s">
        <v>9</v>
      </c>
    </row>
    <row r="36" spans="1:47" s="18" customFormat="1" ht="15.75" customHeight="1" x14ac:dyDescent="0.25">
      <c r="A36" s="10">
        <v>142247801</v>
      </c>
      <c r="B36" s="10" t="s">
        <v>2</v>
      </c>
      <c r="C36" s="10" t="s">
        <v>3</v>
      </c>
      <c r="D36" s="10" t="s">
        <v>12</v>
      </c>
      <c r="E36" s="10" t="s">
        <v>13</v>
      </c>
      <c r="F36" s="10" t="s">
        <v>3</v>
      </c>
      <c r="G36" s="10" t="s">
        <v>6</v>
      </c>
      <c r="H36" s="10" t="s">
        <v>6</v>
      </c>
      <c r="I36" s="10">
        <v>10</v>
      </c>
      <c r="J36" s="10">
        <v>27</v>
      </c>
      <c r="K36" s="10">
        <v>2023</v>
      </c>
      <c r="L36" s="29">
        <v>0.43055555555555558</v>
      </c>
      <c r="M36" s="10" t="s">
        <v>14</v>
      </c>
      <c r="N36" s="10">
        <v>39.182363100000003</v>
      </c>
      <c r="O36" s="10">
        <v>-86.521849900000007</v>
      </c>
      <c r="P36" s="10">
        <v>47802</v>
      </c>
      <c r="Q36" s="17">
        <v>45243</v>
      </c>
      <c r="R36" s="17">
        <v>45245</v>
      </c>
      <c r="S36" s="18">
        <v>0.107</v>
      </c>
      <c r="T36" s="18">
        <f t="shared" si="17"/>
        <v>0.1019047619047619</v>
      </c>
      <c r="U36" s="18">
        <f t="shared" si="18"/>
        <v>49.065420560747668</v>
      </c>
      <c r="V36" s="19">
        <v>4.7830000000000004</v>
      </c>
      <c r="W36" s="20">
        <f t="shared" si="19"/>
        <v>234.6799065420561</v>
      </c>
      <c r="X36" s="21">
        <f t="shared" si="20"/>
        <v>23.467990654205611</v>
      </c>
      <c r="Y36" s="20">
        <f t="shared" si="21"/>
        <v>1.1733995327102806</v>
      </c>
      <c r="Z36" s="22">
        <v>2.2000000000000002</v>
      </c>
      <c r="AA36" s="19">
        <v>88.793000000000006</v>
      </c>
      <c r="AB36" s="23">
        <f t="shared" si="22"/>
        <v>4356.6658878504677</v>
      </c>
      <c r="AC36" s="24">
        <f t="shared" si="23"/>
        <v>435.66658878504677</v>
      </c>
      <c r="AD36" s="25">
        <f t="shared" si="24"/>
        <v>21.783329439252341</v>
      </c>
      <c r="AE36" s="26">
        <v>1.8</v>
      </c>
      <c r="AF36" s="19">
        <v>0.111</v>
      </c>
      <c r="AG36" s="23">
        <f t="shared" si="25"/>
        <v>5.4462616822429917</v>
      </c>
      <c r="AH36" s="24">
        <f t="shared" si="26"/>
        <v>0.54462616822429921</v>
      </c>
      <c r="AI36" s="25">
        <f t="shared" si="27"/>
        <v>2.7231308411214961E-2</v>
      </c>
      <c r="AJ36" s="22">
        <v>31.3</v>
      </c>
      <c r="AK36" s="19">
        <v>4.0670000000000002</v>
      </c>
      <c r="AL36" s="23">
        <f t="shared" si="28"/>
        <v>199.54906542056077</v>
      </c>
      <c r="AM36" s="24">
        <f t="shared" si="29"/>
        <v>19.954906542056076</v>
      </c>
      <c r="AN36" s="25">
        <f t="shared" si="30"/>
        <v>0.99774532710280384</v>
      </c>
      <c r="AO36" s="26">
        <v>18.100000000000001</v>
      </c>
      <c r="AP36" s="27">
        <v>0.35499999999999998</v>
      </c>
      <c r="AQ36" s="23">
        <f t="shared" si="31"/>
        <v>17.418224299065422</v>
      </c>
      <c r="AR36" s="24">
        <f t="shared" si="32"/>
        <v>1.7418224299065421</v>
      </c>
      <c r="AS36" s="25">
        <f t="shared" si="33"/>
        <v>8.7091121495327106E-2</v>
      </c>
      <c r="AT36" s="26">
        <v>1.8</v>
      </c>
      <c r="AU36" s="28" t="s">
        <v>9</v>
      </c>
    </row>
    <row r="37" spans="1:47" s="18" customFormat="1" ht="15.75" customHeight="1" x14ac:dyDescent="0.25">
      <c r="A37" s="10" t="s">
        <v>21</v>
      </c>
      <c r="B37" s="10" t="s">
        <v>2</v>
      </c>
      <c r="C37" s="10" t="s">
        <v>3</v>
      </c>
      <c r="D37" s="10" t="s">
        <v>4</v>
      </c>
      <c r="E37" s="10" t="s">
        <v>5</v>
      </c>
      <c r="F37" s="10" t="s">
        <v>22</v>
      </c>
      <c r="G37" s="10" t="s">
        <v>6</v>
      </c>
      <c r="H37" s="10">
        <v>90.2</v>
      </c>
      <c r="I37" s="10">
        <v>3</v>
      </c>
      <c r="J37" s="10">
        <v>26</v>
      </c>
      <c r="K37" s="10">
        <v>2023</v>
      </c>
      <c r="L37" s="10" t="s">
        <v>6</v>
      </c>
      <c r="M37" s="10" t="s">
        <v>7</v>
      </c>
      <c r="N37" s="10">
        <v>39.183211999999997</v>
      </c>
      <c r="O37" s="10">
        <v>-86.522772000000003</v>
      </c>
      <c r="P37" s="10" t="s">
        <v>23</v>
      </c>
      <c r="Q37" s="17">
        <v>45243</v>
      </c>
      <c r="R37" s="17">
        <v>45245</v>
      </c>
      <c r="S37" s="18">
        <v>0.05</v>
      </c>
      <c r="T37" s="18">
        <f t="shared" si="17"/>
        <v>4.7619047619047616E-2</v>
      </c>
      <c r="U37" s="18">
        <f t="shared" si="18"/>
        <v>105</v>
      </c>
      <c r="V37" s="19">
        <v>2.0470000000000002</v>
      </c>
      <c r="W37" s="20">
        <f t="shared" si="19"/>
        <v>214.935</v>
      </c>
      <c r="X37" s="21">
        <f t="shared" si="20"/>
        <v>21.493500000000001</v>
      </c>
      <c r="Y37" s="20">
        <f t="shared" si="21"/>
        <v>1.074675</v>
      </c>
      <c r="Z37" s="22">
        <v>3.9</v>
      </c>
      <c r="AA37" s="19">
        <v>72.581000000000003</v>
      </c>
      <c r="AB37" s="23">
        <f t="shared" si="22"/>
        <v>7621.0050000000001</v>
      </c>
      <c r="AC37" s="24">
        <f t="shared" si="23"/>
        <v>762.10050000000001</v>
      </c>
      <c r="AD37" s="25">
        <f t="shared" si="24"/>
        <v>38.105025000000005</v>
      </c>
      <c r="AE37" s="26">
        <v>1.3</v>
      </c>
      <c r="AF37" s="19">
        <v>0.35</v>
      </c>
      <c r="AG37" s="23">
        <f t="shared" si="25"/>
        <v>36.75</v>
      </c>
      <c r="AH37" s="24">
        <f t="shared" si="26"/>
        <v>3.6749999999999998</v>
      </c>
      <c r="AI37" s="25">
        <f t="shared" si="27"/>
        <v>0.18375</v>
      </c>
      <c r="AJ37" s="22">
        <v>25.4</v>
      </c>
      <c r="AK37" s="19">
        <v>23.109000000000002</v>
      </c>
      <c r="AL37" s="23">
        <f t="shared" si="28"/>
        <v>2426.4450000000002</v>
      </c>
      <c r="AM37" s="24">
        <f t="shared" si="29"/>
        <v>242.64450000000002</v>
      </c>
      <c r="AN37" s="25">
        <f t="shared" si="30"/>
        <v>12.132225000000002</v>
      </c>
      <c r="AO37" s="26">
        <v>14.1</v>
      </c>
      <c r="AP37" s="27">
        <v>0.315</v>
      </c>
      <c r="AQ37" s="23">
        <f t="shared" si="31"/>
        <v>33.075000000000003</v>
      </c>
      <c r="AR37" s="24">
        <f t="shared" si="32"/>
        <v>3.3075000000000001</v>
      </c>
      <c r="AS37" s="25">
        <f t="shared" si="33"/>
        <v>0.16537500000000002</v>
      </c>
      <c r="AT37" s="26">
        <v>1</v>
      </c>
      <c r="AU37" s="28" t="s">
        <v>9</v>
      </c>
    </row>
    <row r="38" spans="1:47" s="18" customFormat="1" ht="15.75" customHeight="1" x14ac:dyDescent="0.25">
      <c r="A38" s="10">
        <v>142220089</v>
      </c>
      <c r="B38" s="10" t="s">
        <v>2</v>
      </c>
      <c r="C38" s="10" t="s">
        <v>3</v>
      </c>
      <c r="D38" s="10" t="s">
        <v>4</v>
      </c>
      <c r="E38" s="10" t="s">
        <v>5</v>
      </c>
      <c r="F38" s="10" t="s">
        <v>3</v>
      </c>
      <c r="G38" s="10" t="s">
        <v>6</v>
      </c>
      <c r="H38" s="10" t="s">
        <v>6</v>
      </c>
      <c r="I38" s="10">
        <v>9</v>
      </c>
      <c r="J38" s="10">
        <v>19</v>
      </c>
      <c r="K38" s="10">
        <v>2023</v>
      </c>
      <c r="L38" s="29">
        <v>0.43055555555555558</v>
      </c>
      <c r="M38" s="10" t="s">
        <v>10</v>
      </c>
      <c r="N38" s="10">
        <v>39.184030499999999</v>
      </c>
      <c r="O38" s="10">
        <v>-86.516978199999997</v>
      </c>
      <c r="P38" s="10">
        <v>20089</v>
      </c>
      <c r="Q38" s="17">
        <v>45243</v>
      </c>
      <c r="R38" s="17">
        <v>45245</v>
      </c>
      <c r="S38" s="18">
        <v>7.2999999999999995E-2</v>
      </c>
      <c r="T38" s="18">
        <f t="shared" si="17"/>
        <v>6.9523809523809516E-2</v>
      </c>
      <c r="U38" s="18">
        <f t="shared" si="18"/>
        <v>71.917808219178085</v>
      </c>
      <c r="V38" s="19">
        <v>7.0979999999999999</v>
      </c>
      <c r="W38" s="20">
        <f t="shared" si="19"/>
        <v>510.47260273972603</v>
      </c>
      <c r="X38" s="21">
        <f t="shared" si="20"/>
        <v>51.047260273972604</v>
      </c>
      <c r="Y38" s="20">
        <f t="shared" si="21"/>
        <v>2.5523630136986304</v>
      </c>
      <c r="Z38" s="22">
        <v>1.7</v>
      </c>
      <c r="AA38" s="19">
        <v>61.497999999999998</v>
      </c>
      <c r="AB38" s="23">
        <f t="shared" si="22"/>
        <v>4422.8013698630139</v>
      </c>
      <c r="AC38" s="24">
        <f t="shared" si="23"/>
        <v>442.28013698630139</v>
      </c>
      <c r="AD38" s="25">
        <f t="shared" si="24"/>
        <v>22.114006849315071</v>
      </c>
      <c r="AE38" s="26">
        <v>1.4</v>
      </c>
      <c r="AF38" s="19">
        <v>0.11</v>
      </c>
      <c r="AG38" s="23">
        <f t="shared" si="25"/>
        <v>7.9109589041095889</v>
      </c>
      <c r="AH38" s="24">
        <f t="shared" si="26"/>
        <v>0.79109589041095885</v>
      </c>
      <c r="AI38" s="25">
        <f t="shared" si="27"/>
        <v>3.9554794520547942E-2</v>
      </c>
      <c r="AJ38" s="22">
        <v>31.2</v>
      </c>
      <c r="AK38" s="19">
        <v>4.6820000000000004</v>
      </c>
      <c r="AL38" s="23">
        <f t="shared" si="28"/>
        <v>336.71917808219183</v>
      </c>
      <c r="AM38" s="24">
        <f t="shared" si="29"/>
        <v>33.671917808219185</v>
      </c>
      <c r="AN38" s="25">
        <f t="shared" si="30"/>
        <v>1.6835958904109594</v>
      </c>
      <c r="AO38" s="26">
        <v>24.8</v>
      </c>
      <c r="AP38" s="27">
        <v>0.63700000000000001</v>
      </c>
      <c r="AQ38" s="23">
        <f t="shared" si="31"/>
        <v>45.811643835616444</v>
      </c>
      <c r="AR38" s="24">
        <f t="shared" si="32"/>
        <v>4.581164383561644</v>
      </c>
      <c r="AS38" s="25">
        <f t="shared" si="33"/>
        <v>0.22905821917808222</v>
      </c>
      <c r="AT38" s="26">
        <v>0.7</v>
      </c>
      <c r="AU38" s="28" t="s">
        <v>9</v>
      </c>
    </row>
    <row r="39" spans="1:47" s="18" customFormat="1" ht="15.75" customHeight="1" x14ac:dyDescent="0.25">
      <c r="A39" s="10">
        <v>142247801</v>
      </c>
      <c r="B39" s="10" t="s">
        <v>2</v>
      </c>
      <c r="C39" s="10" t="s">
        <v>3</v>
      </c>
      <c r="D39" s="10" t="s">
        <v>4</v>
      </c>
      <c r="E39" s="10" t="s">
        <v>5</v>
      </c>
      <c r="F39" s="10" t="s">
        <v>3</v>
      </c>
      <c r="G39" s="10" t="s">
        <v>6</v>
      </c>
      <c r="H39" s="10" t="s">
        <v>6</v>
      </c>
      <c r="I39" s="10">
        <v>10</v>
      </c>
      <c r="J39" s="10">
        <v>27</v>
      </c>
      <c r="K39" s="10">
        <v>2023</v>
      </c>
      <c r="L39" s="29">
        <v>0.43055555555555558</v>
      </c>
      <c r="M39" s="10" t="s">
        <v>14</v>
      </c>
      <c r="N39" s="10">
        <v>39.182363100000003</v>
      </c>
      <c r="O39" s="10">
        <v>-86.521849900000007</v>
      </c>
      <c r="P39" s="10">
        <v>47801</v>
      </c>
      <c r="Q39" s="17">
        <v>45243</v>
      </c>
      <c r="R39" s="17">
        <v>45245</v>
      </c>
      <c r="S39" s="18">
        <v>0.10100000000000001</v>
      </c>
      <c r="T39" s="18">
        <f t="shared" si="17"/>
        <v>9.6190476190476187E-2</v>
      </c>
      <c r="U39" s="18">
        <f t="shared" si="18"/>
        <v>51.980198019801982</v>
      </c>
      <c r="V39" s="19">
        <v>5.9379999999999997</v>
      </c>
      <c r="W39" s="20">
        <f t="shared" si="19"/>
        <v>308.65841584158414</v>
      </c>
      <c r="X39" s="21">
        <f t="shared" si="20"/>
        <v>30.865841584158414</v>
      </c>
      <c r="Y39" s="20">
        <f t="shared" si="21"/>
        <v>1.5432920792079208</v>
      </c>
      <c r="Z39" s="22">
        <v>2.2999999999999998</v>
      </c>
      <c r="AA39" s="19">
        <v>89.686000000000007</v>
      </c>
      <c r="AB39" s="23">
        <f t="shared" si="22"/>
        <v>4661.8960396039611</v>
      </c>
      <c r="AC39" s="24">
        <f t="shared" si="23"/>
        <v>466.18960396039608</v>
      </c>
      <c r="AD39" s="25">
        <f t="shared" si="24"/>
        <v>23.309480198019806</v>
      </c>
      <c r="AE39" s="26">
        <v>0.6</v>
      </c>
      <c r="AF39" s="19">
        <v>0.24199999999999999</v>
      </c>
      <c r="AG39" s="23">
        <f t="shared" si="25"/>
        <v>12.579207920792079</v>
      </c>
      <c r="AH39" s="24">
        <f t="shared" si="26"/>
        <v>1.2579207920792079</v>
      </c>
      <c r="AI39" s="25">
        <f t="shared" si="27"/>
        <v>6.2896039603960396E-2</v>
      </c>
      <c r="AJ39" s="22">
        <v>19.8</v>
      </c>
      <c r="AK39" s="19">
        <v>6.6769999999999996</v>
      </c>
      <c r="AL39" s="23">
        <f t="shared" si="28"/>
        <v>347.0717821782178</v>
      </c>
      <c r="AM39" s="24">
        <f t="shared" si="29"/>
        <v>34.707178217821777</v>
      </c>
      <c r="AN39" s="25">
        <f t="shared" si="30"/>
        <v>1.735358910891089</v>
      </c>
      <c r="AO39" s="26">
        <v>29.3</v>
      </c>
      <c r="AP39" s="27">
        <v>1.429</v>
      </c>
      <c r="AQ39" s="23">
        <f t="shared" si="31"/>
        <v>74.279702970297038</v>
      </c>
      <c r="AR39" s="24">
        <f t="shared" si="32"/>
        <v>7.4279702970297041</v>
      </c>
      <c r="AS39" s="25">
        <f t="shared" si="33"/>
        <v>0.37139851485148523</v>
      </c>
      <c r="AT39" s="26">
        <v>1.8</v>
      </c>
      <c r="AU39" s="28" t="s">
        <v>11</v>
      </c>
    </row>
    <row r="40" spans="1:47" s="18" customFormat="1" ht="15.75" customHeight="1" x14ac:dyDescent="0.25">
      <c r="A40" s="10">
        <v>142220090</v>
      </c>
      <c r="B40" s="10" t="s">
        <v>2</v>
      </c>
      <c r="C40" s="10" t="s">
        <v>3</v>
      </c>
      <c r="D40" s="10" t="s">
        <v>4</v>
      </c>
      <c r="E40" s="10" t="s">
        <v>5</v>
      </c>
      <c r="F40" s="10" t="s">
        <v>3</v>
      </c>
      <c r="G40" s="10" t="s">
        <v>6</v>
      </c>
      <c r="H40" s="10" t="s">
        <v>6</v>
      </c>
      <c r="I40" s="10">
        <v>9</v>
      </c>
      <c r="J40" s="10">
        <v>23</v>
      </c>
      <c r="K40" s="10">
        <v>2023</v>
      </c>
      <c r="L40" s="29">
        <v>0.48958333333333331</v>
      </c>
      <c r="M40" s="10" t="s">
        <v>24</v>
      </c>
      <c r="N40" s="10">
        <v>39.184128000000001</v>
      </c>
      <c r="O40" s="10">
        <v>-86.516417000000004</v>
      </c>
      <c r="P40" s="10">
        <v>20090</v>
      </c>
      <c r="Q40" s="17">
        <v>45243</v>
      </c>
      <c r="R40" s="17">
        <v>45245</v>
      </c>
      <c r="S40" s="18">
        <v>0.10100000000000001</v>
      </c>
      <c r="T40" s="18">
        <f t="shared" si="17"/>
        <v>9.6190476190476187E-2</v>
      </c>
      <c r="U40" s="18">
        <f t="shared" si="18"/>
        <v>51.980198019801982</v>
      </c>
      <c r="V40" s="19">
        <v>5.5179999999999998</v>
      </c>
      <c r="W40" s="20">
        <f t="shared" si="19"/>
        <v>286.82673267326732</v>
      </c>
      <c r="X40" s="21">
        <f t="shared" si="20"/>
        <v>28.682673267326731</v>
      </c>
      <c r="Y40" s="20">
        <f t="shared" si="21"/>
        <v>1.4341336633663366</v>
      </c>
      <c r="Z40" s="22">
        <v>1.1000000000000001</v>
      </c>
      <c r="AA40" s="19">
        <v>86.216999999999999</v>
      </c>
      <c r="AB40" s="23">
        <f t="shared" si="22"/>
        <v>4481.5767326732675</v>
      </c>
      <c r="AC40" s="24">
        <f t="shared" si="23"/>
        <v>448.15767326732674</v>
      </c>
      <c r="AD40" s="25">
        <f t="shared" si="24"/>
        <v>22.407883663366338</v>
      </c>
      <c r="AE40" s="26">
        <v>1.5</v>
      </c>
      <c r="AF40" s="19">
        <v>0.17599999999999999</v>
      </c>
      <c r="AG40" s="23">
        <f t="shared" si="25"/>
        <v>9.1485148514851478</v>
      </c>
      <c r="AH40" s="24">
        <f t="shared" si="26"/>
        <v>0.91485148514851478</v>
      </c>
      <c r="AI40" s="25">
        <f t="shared" si="27"/>
        <v>4.5742574257425742E-2</v>
      </c>
      <c r="AJ40" s="22">
        <v>37.4</v>
      </c>
      <c r="AK40" s="19">
        <v>5.7770000000000001</v>
      </c>
      <c r="AL40" s="23">
        <f t="shared" si="28"/>
        <v>300.28960396039605</v>
      </c>
      <c r="AM40" s="24">
        <f t="shared" si="29"/>
        <v>30.028960396039604</v>
      </c>
      <c r="AN40" s="25">
        <f t="shared" si="30"/>
        <v>1.5014480198019804</v>
      </c>
      <c r="AO40" s="26">
        <v>13.7</v>
      </c>
      <c r="AP40" s="27">
        <v>1.486</v>
      </c>
      <c r="AQ40" s="23">
        <f t="shared" si="31"/>
        <v>77.242574257425744</v>
      </c>
      <c r="AR40" s="24">
        <f t="shared" si="32"/>
        <v>7.7242574257425742</v>
      </c>
      <c r="AS40" s="25">
        <f t="shared" si="33"/>
        <v>0.38621287128712872</v>
      </c>
      <c r="AT40" s="26">
        <v>1.5</v>
      </c>
      <c r="AU40" s="28" t="s">
        <v>11</v>
      </c>
    </row>
    <row r="42" spans="1:47" ht="15.75" x14ac:dyDescent="0.25">
      <c r="AR4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1902-C5DE-4CD8-935F-0CF32AD6E898}">
  <dimension ref="K3:Z35"/>
  <sheetViews>
    <sheetView tabSelected="1" topLeftCell="A13" workbookViewId="0">
      <selection activeCell="L11" sqref="L11"/>
    </sheetView>
  </sheetViews>
  <sheetFormatPr defaultRowHeight="15" x14ac:dyDescent="0.25"/>
  <sheetData>
    <row r="3" spans="11:26" x14ac:dyDescent="0.25">
      <c r="K3" s="33" t="s">
        <v>73</v>
      </c>
      <c r="L3" s="33"/>
      <c r="M3" s="33"/>
      <c r="N3">
        <f>PEARSON('Paired RBCs &amp; Whole Blood'!AR3:AR19,'Paired RBCs &amp; Whole Blood'!AR24:AR40)</f>
        <v>0.84864001693678792</v>
      </c>
    </row>
    <row r="4" spans="11:26" x14ac:dyDescent="0.25">
      <c r="W4" s="33" t="s">
        <v>76</v>
      </c>
      <c r="X4" s="33"/>
      <c r="Y4" s="33"/>
      <c r="Z4">
        <f>PEARSON('Paired RBCs &amp; Whole Blood'!AC3:AC19,'Paired RBCs &amp; Whole Blood'!AC24:AC40)</f>
        <v>0.51632180203893596</v>
      </c>
    </row>
    <row r="18" spans="11:26" x14ac:dyDescent="0.25">
      <c r="K18" s="33" t="s">
        <v>74</v>
      </c>
      <c r="L18" s="33"/>
      <c r="M18" s="33"/>
      <c r="N18">
        <f>PEARSON('Paired RBCs &amp; Whole Blood'!AM3:AM19,'Paired RBCs &amp; Whole Blood'!AM24:AM40)</f>
        <v>0.99703591964146687</v>
      </c>
    </row>
    <row r="19" spans="11:26" x14ac:dyDescent="0.25">
      <c r="W19" s="33" t="s">
        <v>77</v>
      </c>
      <c r="X19" s="33"/>
      <c r="Y19" s="33"/>
      <c r="Z19">
        <f>PEARSON('Paired RBCs &amp; Whole Blood'!X3:X19,'Paired RBCs &amp; Whole Blood'!X24:X40)</f>
        <v>0.68053134949757521</v>
      </c>
    </row>
    <row r="35" spans="11:14" x14ac:dyDescent="0.25">
      <c r="K35" s="33" t="s">
        <v>75</v>
      </c>
      <c r="L35" s="33"/>
      <c r="M35" s="33"/>
      <c r="N35">
        <f>PEARSON('Paired RBCs &amp; Whole Blood'!AH3:AH19,'Paired RBCs &amp; Whole Blood'!AH24:AH40)</f>
        <v>0.74262051290071973</v>
      </c>
    </row>
  </sheetData>
  <mergeCells count="5">
    <mergeCell ref="K3:M3"/>
    <mergeCell ref="K18:M18"/>
    <mergeCell ref="K35:M35"/>
    <mergeCell ref="W4:Y4"/>
    <mergeCell ref="W19:Y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 RBCs &amp; Whole Blood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Makayla Ohrberg</dc:creator>
  <cp:lastModifiedBy>Makayla Ohrberg</cp:lastModifiedBy>
  <dcterms:created xsi:type="dcterms:W3CDTF">2015-06-05T18:17:20Z</dcterms:created>
  <dcterms:modified xsi:type="dcterms:W3CDTF">2024-02-15T22:13:47Z</dcterms:modified>
</cp:coreProperties>
</file>