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College/Robins/"/>
    </mc:Choice>
  </mc:AlternateContent>
  <xr:revisionPtr revIDLastSave="2758" documentId="8_{A936C7F7-0261-4AB9-BE10-08B0FBAC3C50}" xr6:coauthVersionLast="47" xr6:coauthVersionMax="47" xr10:uidLastSave="{3349F136-37BC-4541-99A7-1E8E512CDDB4}"/>
  <bookViews>
    <workbookView xWindow="-120" yWindow="-120" windowWidth="29040" windowHeight="15840" xr2:uid="{5B79AA93-9E4D-42A8-9337-A788C3B38F44}"/>
  </bookViews>
  <sheets>
    <sheet name="Master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AR185" i="1" l="1"/>
  <c r="AR184" i="1"/>
  <c r="AS183" i="1"/>
  <c r="AR183" i="1"/>
  <c r="AR182" i="1"/>
  <c r="AR181" i="1"/>
  <c r="AS162" i="1" l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W167" i="1"/>
  <c r="X167" i="1" s="1"/>
  <c r="T178" i="1"/>
  <c r="U178" i="1" s="1"/>
  <c r="W178" i="1" s="1"/>
  <c r="X178" i="1" s="1"/>
  <c r="T177" i="1"/>
  <c r="U177" i="1" s="1"/>
  <c r="W177" i="1" s="1"/>
  <c r="X177" i="1" s="1"/>
  <c r="T176" i="1"/>
  <c r="U176" i="1" s="1"/>
  <c r="W176" i="1" s="1"/>
  <c r="X176" i="1" s="1"/>
  <c r="T175" i="1"/>
  <c r="U175" i="1" s="1"/>
  <c r="W175" i="1" s="1"/>
  <c r="X175" i="1" s="1"/>
  <c r="T174" i="1"/>
  <c r="U174" i="1" s="1"/>
  <c r="W174" i="1" s="1"/>
  <c r="X174" i="1" s="1"/>
  <c r="T173" i="1"/>
  <c r="U173" i="1" s="1"/>
  <c r="W173" i="1" s="1"/>
  <c r="X173" i="1" s="1"/>
  <c r="T172" i="1"/>
  <c r="U172" i="1" s="1"/>
  <c r="W172" i="1" s="1"/>
  <c r="X172" i="1" s="1"/>
  <c r="T171" i="1"/>
  <c r="U171" i="1" s="1"/>
  <c r="W171" i="1" s="1"/>
  <c r="X171" i="1" s="1"/>
  <c r="T170" i="1"/>
  <c r="U170" i="1" s="1"/>
  <c r="W170" i="1" s="1"/>
  <c r="X170" i="1" s="1"/>
  <c r="T169" i="1"/>
  <c r="U169" i="1" s="1"/>
  <c r="W169" i="1" s="1"/>
  <c r="X169" i="1" s="1"/>
  <c r="T168" i="1"/>
  <c r="U168" i="1" s="1"/>
  <c r="W168" i="1" s="1"/>
  <c r="X168" i="1" s="1"/>
  <c r="T167" i="1"/>
  <c r="U167" i="1" s="1"/>
  <c r="T166" i="1"/>
  <c r="U166" i="1" s="1"/>
  <c r="W166" i="1" s="1"/>
  <c r="X166" i="1" s="1"/>
  <c r="T165" i="1"/>
  <c r="U165" i="1" s="1"/>
  <c r="W165" i="1" s="1"/>
  <c r="X165" i="1" s="1"/>
  <c r="T164" i="1"/>
  <c r="U164" i="1" s="1"/>
  <c r="W164" i="1" s="1"/>
  <c r="X164" i="1" s="1"/>
  <c r="T163" i="1"/>
  <c r="U163" i="1" s="1"/>
  <c r="W163" i="1" s="1"/>
  <c r="X163" i="1" s="1"/>
  <c r="T162" i="1"/>
  <c r="U162" i="1" s="1"/>
  <c r="W162" i="1" s="1"/>
  <c r="X162" i="1" s="1"/>
  <c r="T74" i="1"/>
  <c r="U74" i="1" s="1"/>
  <c r="AB74" i="1" s="1"/>
  <c r="AC74" i="1" s="1"/>
  <c r="AD74" i="1" s="1"/>
  <c r="T161" i="1"/>
  <c r="U161" i="1" s="1"/>
  <c r="T160" i="1"/>
  <c r="U160" i="1" s="1"/>
  <c r="T159" i="1"/>
  <c r="U159" i="1" s="1"/>
  <c r="AB159" i="1" s="1"/>
  <c r="AC159" i="1" s="1"/>
  <c r="AD159" i="1" s="1"/>
  <c r="T158" i="1"/>
  <c r="U158" i="1" s="1"/>
  <c r="AB158" i="1" s="1"/>
  <c r="AC158" i="1" s="1"/>
  <c r="AD158" i="1" s="1"/>
  <c r="T157" i="1"/>
  <c r="U157" i="1" s="1"/>
  <c r="W157" i="1" s="1"/>
  <c r="X157" i="1" s="1"/>
  <c r="Y157" i="1" s="1"/>
  <c r="T156" i="1"/>
  <c r="U156" i="1" s="1"/>
  <c r="T155" i="1"/>
  <c r="U155" i="1" s="1"/>
  <c r="T154" i="1"/>
  <c r="U154" i="1" s="1"/>
  <c r="AB154" i="1" s="1"/>
  <c r="AC154" i="1" s="1"/>
  <c r="AD154" i="1" s="1"/>
  <c r="T153" i="1"/>
  <c r="U153" i="1" s="1"/>
  <c r="T152" i="1"/>
  <c r="U152" i="1" s="1"/>
  <c r="T151" i="1"/>
  <c r="U151" i="1" s="1"/>
  <c r="AB151" i="1" s="1"/>
  <c r="AC151" i="1" s="1"/>
  <c r="AD151" i="1" s="1"/>
  <c r="T150" i="1"/>
  <c r="U150" i="1" s="1"/>
  <c r="AB150" i="1" s="1"/>
  <c r="AC150" i="1" s="1"/>
  <c r="AD150" i="1" s="1"/>
  <c r="T149" i="1"/>
  <c r="U149" i="1" s="1"/>
  <c r="W149" i="1" s="1"/>
  <c r="X149" i="1" s="1"/>
  <c r="Y149" i="1" s="1"/>
  <c r="T148" i="1"/>
  <c r="U148" i="1" s="1"/>
  <c r="T147" i="1"/>
  <c r="U147" i="1" s="1"/>
  <c r="T146" i="1"/>
  <c r="U146" i="1" s="1"/>
  <c r="AB146" i="1" s="1"/>
  <c r="AC146" i="1" s="1"/>
  <c r="AD146" i="1" s="1"/>
  <c r="T145" i="1"/>
  <c r="U145" i="1" s="1"/>
  <c r="T144" i="1"/>
  <c r="U144" i="1" s="1"/>
  <c r="T143" i="1"/>
  <c r="U143" i="1" s="1"/>
  <c r="AB143" i="1" s="1"/>
  <c r="AC143" i="1" s="1"/>
  <c r="AD143" i="1" s="1"/>
  <c r="T142" i="1"/>
  <c r="U142" i="1" s="1"/>
  <c r="AB142" i="1" s="1"/>
  <c r="AC142" i="1" s="1"/>
  <c r="AD142" i="1" s="1"/>
  <c r="T141" i="1"/>
  <c r="U141" i="1" s="1"/>
  <c r="T140" i="1"/>
  <c r="U140" i="1" s="1"/>
  <c r="T139" i="1"/>
  <c r="U139" i="1" s="1"/>
  <c r="T138" i="1"/>
  <c r="U138" i="1" s="1"/>
  <c r="AB138" i="1" s="1"/>
  <c r="AC138" i="1" s="1"/>
  <c r="AD138" i="1" s="1"/>
  <c r="T137" i="1"/>
  <c r="U137" i="1" s="1"/>
  <c r="T136" i="1"/>
  <c r="U136" i="1" s="1"/>
  <c r="T135" i="1"/>
  <c r="U135" i="1" s="1"/>
  <c r="AB135" i="1" s="1"/>
  <c r="AC135" i="1" s="1"/>
  <c r="AD135" i="1" s="1"/>
  <c r="T134" i="1"/>
  <c r="U134" i="1" s="1"/>
  <c r="AB134" i="1" s="1"/>
  <c r="AC134" i="1" s="1"/>
  <c r="AD134" i="1" s="1"/>
  <c r="T133" i="1"/>
  <c r="U133" i="1" s="1"/>
  <c r="T132" i="1"/>
  <c r="U132" i="1" s="1"/>
  <c r="T131" i="1"/>
  <c r="U131" i="1" s="1"/>
  <c r="T130" i="1"/>
  <c r="U130" i="1" s="1"/>
  <c r="AG130" i="1" s="1"/>
  <c r="AH130" i="1" s="1"/>
  <c r="AI130" i="1" s="1"/>
  <c r="T129" i="1"/>
  <c r="U129" i="1" s="1"/>
  <c r="T128" i="1"/>
  <c r="U128" i="1" s="1"/>
  <c r="T127" i="1"/>
  <c r="U127" i="1" s="1"/>
  <c r="AB127" i="1" s="1"/>
  <c r="AC127" i="1" s="1"/>
  <c r="AD127" i="1" s="1"/>
  <c r="T126" i="1"/>
  <c r="U126" i="1" s="1"/>
  <c r="AL126" i="1" s="1"/>
  <c r="AM126" i="1" s="1"/>
  <c r="AN126" i="1" s="1"/>
  <c r="T125" i="1"/>
  <c r="U125" i="1" s="1"/>
  <c r="T124" i="1"/>
  <c r="U124" i="1" s="1"/>
  <c r="T123" i="1"/>
  <c r="U123" i="1" s="1"/>
  <c r="T122" i="1"/>
  <c r="U122" i="1" s="1"/>
  <c r="AG122" i="1" s="1"/>
  <c r="AH122" i="1" s="1"/>
  <c r="AI122" i="1" s="1"/>
  <c r="T121" i="1"/>
  <c r="U121" i="1" s="1"/>
  <c r="T120" i="1"/>
  <c r="U120" i="1" s="1"/>
  <c r="T119" i="1"/>
  <c r="U119" i="1" s="1"/>
  <c r="AB119" i="1" s="1"/>
  <c r="AC119" i="1" s="1"/>
  <c r="AD119" i="1" s="1"/>
  <c r="T118" i="1"/>
  <c r="U118" i="1" s="1"/>
  <c r="AL118" i="1" s="1"/>
  <c r="AM118" i="1" s="1"/>
  <c r="AN118" i="1" s="1"/>
  <c r="T117" i="1"/>
  <c r="U117" i="1" s="1"/>
  <c r="W117" i="1" s="1"/>
  <c r="X117" i="1" s="1"/>
  <c r="Y117" i="1" s="1"/>
  <c r="T116" i="1"/>
  <c r="U116" i="1" s="1"/>
  <c r="T115" i="1"/>
  <c r="U115" i="1" s="1"/>
  <c r="T114" i="1"/>
  <c r="U114" i="1" s="1"/>
  <c r="AB114" i="1" s="1"/>
  <c r="AC114" i="1" s="1"/>
  <c r="AD114" i="1" s="1"/>
  <c r="T113" i="1"/>
  <c r="U113" i="1" s="1"/>
  <c r="T112" i="1"/>
  <c r="U112" i="1" s="1"/>
  <c r="T111" i="1"/>
  <c r="U111" i="1" s="1"/>
  <c r="AB111" i="1" s="1"/>
  <c r="AC111" i="1" s="1"/>
  <c r="AD111" i="1" s="1"/>
  <c r="T110" i="1"/>
  <c r="U110" i="1" s="1"/>
  <c r="AB110" i="1" s="1"/>
  <c r="AC110" i="1" s="1"/>
  <c r="AD110" i="1" s="1"/>
  <c r="T109" i="1"/>
  <c r="U109" i="1" s="1"/>
  <c r="W109" i="1" s="1"/>
  <c r="X109" i="1" s="1"/>
  <c r="Y109" i="1" s="1"/>
  <c r="T108" i="1"/>
  <c r="U108" i="1" s="1"/>
  <c r="T107" i="1"/>
  <c r="U107" i="1" s="1"/>
  <c r="T106" i="1"/>
  <c r="U106" i="1" s="1"/>
  <c r="AB106" i="1" s="1"/>
  <c r="AC106" i="1" s="1"/>
  <c r="AD106" i="1" s="1"/>
  <c r="T105" i="1"/>
  <c r="U105" i="1" s="1"/>
  <c r="T104" i="1"/>
  <c r="U104" i="1" s="1"/>
  <c r="T103" i="1"/>
  <c r="U103" i="1" s="1"/>
  <c r="AB103" i="1" s="1"/>
  <c r="AC103" i="1" s="1"/>
  <c r="AD103" i="1" s="1"/>
  <c r="T102" i="1"/>
  <c r="U102" i="1" s="1"/>
  <c r="AB102" i="1" s="1"/>
  <c r="AC102" i="1" s="1"/>
  <c r="AD102" i="1" s="1"/>
  <c r="T101" i="1"/>
  <c r="U101" i="1" s="1"/>
  <c r="W101" i="1" s="1"/>
  <c r="X101" i="1" s="1"/>
  <c r="Y101" i="1" s="1"/>
  <c r="T100" i="1"/>
  <c r="U100" i="1" s="1"/>
  <c r="T99" i="1"/>
  <c r="U99" i="1" s="1"/>
  <c r="T98" i="1"/>
  <c r="U98" i="1" s="1"/>
  <c r="AB98" i="1" s="1"/>
  <c r="AC98" i="1" s="1"/>
  <c r="AD98" i="1" s="1"/>
  <c r="T97" i="1"/>
  <c r="U97" i="1" s="1"/>
  <c r="T96" i="1"/>
  <c r="U96" i="1" s="1"/>
  <c r="T95" i="1"/>
  <c r="U95" i="1" s="1"/>
  <c r="AB95" i="1" s="1"/>
  <c r="AC95" i="1" s="1"/>
  <c r="AD95" i="1" s="1"/>
  <c r="T94" i="1"/>
  <c r="U94" i="1" s="1"/>
  <c r="AB94" i="1" s="1"/>
  <c r="AC94" i="1" s="1"/>
  <c r="AD94" i="1" s="1"/>
  <c r="T93" i="1"/>
  <c r="U93" i="1" s="1"/>
  <c r="W93" i="1" s="1"/>
  <c r="X93" i="1" s="1"/>
  <c r="Y93" i="1" s="1"/>
  <c r="T92" i="1"/>
  <c r="U92" i="1" s="1"/>
  <c r="T91" i="1"/>
  <c r="U91" i="1" s="1"/>
  <c r="T90" i="1"/>
  <c r="U90" i="1" s="1"/>
  <c r="AB90" i="1" s="1"/>
  <c r="AC90" i="1" s="1"/>
  <c r="AD90" i="1" s="1"/>
  <c r="T89" i="1"/>
  <c r="U89" i="1" s="1"/>
  <c r="T88" i="1"/>
  <c r="U88" i="1" s="1"/>
  <c r="T87" i="1"/>
  <c r="U87" i="1" s="1"/>
  <c r="AB87" i="1" s="1"/>
  <c r="AC87" i="1" s="1"/>
  <c r="AD87" i="1" s="1"/>
  <c r="T86" i="1"/>
  <c r="U86" i="1" s="1"/>
  <c r="AB86" i="1" s="1"/>
  <c r="AC86" i="1" s="1"/>
  <c r="AD86" i="1" s="1"/>
  <c r="T85" i="1"/>
  <c r="U85" i="1" s="1"/>
  <c r="T84" i="1"/>
  <c r="U84" i="1" s="1"/>
  <c r="T83" i="1"/>
  <c r="U83" i="1" s="1"/>
  <c r="T82" i="1"/>
  <c r="U82" i="1" s="1"/>
  <c r="AB82" i="1" s="1"/>
  <c r="AC82" i="1" s="1"/>
  <c r="AD82" i="1" s="1"/>
  <c r="T81" i="1"/>
  <c r="U81" i="1" s="1"/>
  <c r="T80" i="1"/>
  <c r="U80" i="1" s="1"/>
  <c r="T79" i="1"/>
  <c r="U79" i="1" s="1"/>
  <c r="AB79" i="1" s="1"/>
  <c r="AC79" i="1" s="1"/>
  <c r="AD79" i="1" s="1"/>
  <c r="T78" i="1"/>
  <c r="U78" i="1" s="1"/>
  <c r="AB78" i="1" s="1"/>
  <c r="AC78" i="1" s="1"/>
  <c r="AD78" i="1" s="1"/>
  <c r="T77" i="1"/>
  <c r="U77" i="1" s="1"/>
  <c r="T76" i="1"/>
  <c r="U76" i="1" s="1"/>
  <c r="T75" i="1"/>
  <c r="U75" i="1" s="1"/>
  <c r="T73" i="1"/>
  <c r="U73" i="1" s="1"/>
  <c r="AB73" i="1" s="1"/>
  <c r="AC73" i="1" s="1"/>
  <c r="AD73" i="1" s="1"/>
  <c r="T72" i="1"/>
  <c r="U72" i="1" s="1"/>
  <c r="AL72" i="1" s="1"/>
  <c r="AM72" i="1" s="1"/>
  <c r="AN72" i="1" s="1"/>
  <c r="T71" i="1"/>
  <c r="U71" i="1" s="1"/>
  <c r="T70" i="1"/>
  <c r="U70" i="1" s="1"/>
  <c r="AB70" i="1" s="1"/>
  <c r="AC70" i="1" s="1"/>
  <c r="AD70" i="1" s="1"/>
  <c r="T69" i="1"/>
  <c r="U69" i="1" s="1"/>
  <c r="AB69" i="1" s="1"/>
  <c r="AC69" i="1" s="1"/>
  <c r="AD69" i="1" s="1"/>
  <c r="T68" i="1"/>
  <c r="U68" i="1" s="1"/>
  <c r="T67" i="1"/>
  <c r="U67" i="1" s="1"/>
  <c r="T66" i="1"/>
  <c r="U66" i="1" s="1"/>
  <c r="AG66" i="1" s="1"/>
  <c r="AH66" i="1" s="1"/>
  <c r="AI66" i="1" s="1"/>
  <c r="T65" i="1"/>
  <c r="U65" i="1" s="1"/>
  <c r="AB65" i="1" s="1"/>
  <c r="AC65" i="1" s="1"/>
  <c r="AD65" i="1" s="1"/>
  <c r="T64" i="1"/>
  <c r="U64" i="1" s="1"/>
  <c r="T63" i="1"/>
  <c r="U63" i="1" s="1"/>
  <c r="T62" i="1"/>
  <c r="U62" i="1" s="1"/>
  <c r="AB62" i="1" s="1"/>
  <c r="AC62" i="1" s="1"/>
  <c r="AD62" i="1" s="1"/>
  <c r="T61" i="1"/>
  <c r="U61" i="1" s="1"/>
  <c r="AB61" i="1" s="1"/>
  <c r="AC61" i="1" s="1"/>
  <c r="AD61" i="1" s="1"/>
  <c r="T60" i="1"/>
  <c r="U60" i="1" s="1"/>
  <c r="T59" i="1"/>
  <c r="U59" i="1" s="1"/>
  <c r="T58" i="1"/>
  <c r="U58" i="1" s="1"/>
  <c r="AG58" i="1" s="1"/>
  <c r="AH58" i="1" s="1"/>
  <c r="AI58" i="1" s="1"/>
  <c r="T57" i="1"/>
  <c r="U57" i="1" s="1"/>
  <c r="AB57" i="1" s="1"/>
  <c r="AC57" i="1" s="1"/>
  <c r="AD57" i="1" s="1"/>
  <c r="T56" i="1"/>
  <c r="U56" i="1" s="1"/>
  <c r="AB56" i="1" s="1"/>
  <c r="AC56" i="1" s="1"/>
  <c r="AD56" i="1" s="1"/>
  <c r="T55" i="1"/>
  <c r="U55" i="1" s="1"/>
  <c r="T54" i="1"/>
  <c r="U54" i="1" s="1"/>
  <c r="AB54" i="1" s="1"/>
  <c r="AC54" i="1" s="1"/>
  <c r="AD54" i="1" s="1"/>
  <c r="T53" i="1"/>
  <c r="U53" i="1" s="1"/>
  <c r="AB53" i="1" s="1"/>
  <c r="AC53" i="1" s="1"/>
  <c r="AD53" i="1" s="1"/>
  <c r="T52" i="1"/>
  <c r="U52" i="1" s="1"/>
  <c r="T51" i="1"/>
  <c r="U51" i="1" s="1"/>
  <c r="T50" i="1"/>
  <c r="U50" i="1" s="1"/>
  <c r="AG50" i="1" s="1"/>
  <c r="AH50" i="1" s="1"/>
  <c r="AI50" i="1" s="1"/>
  <c r="T49" i="1"/>
  <c r="U49" i="1" s="1"/>
  <c r="AB49" i="1" s="1"/>
  <c r="AC49" i="1" s="1"/>
  <c r="AD49" i="1" s="1"/>
  <c r="T48" i="1"/>
  <c r="U48" i="1" s="1"/>
  <c r="T47" i="1"/>
  <c r="U47" i="1" s="1"/>
  <c r="T46" i="1"/>
  <c r="U46" i="1" s="1"/>
  <c r="T45" i="1"/>
  <c r="U45" i="1" s="1"/>
  <c r="AB45" i="1" s="1"/>
  <c r="AC45" i="1" s="1"/>
  <c r="AD45" i="1" s="1"/>
  <c r="T44" i="1"/>
  <c r="U44" i="1" s="1"/>
  <c r="AG44" i="1" s="1"/>
  <c r="AH44" i="1" s="1"/>
  <c r="AI44" i="1" s="1"/>
  <c r="T43" i="1"/>
  <c r="U43" i="1" s="1"/>
  <c r="T42" i="1"/>
  <c r="U42" i="1" s="1"/>
  <c r="AG42" i="1" s="1"/>
  <c r="AH42" i="1" s="1"/>
  <c r="AI42" i="1" s="1"/>
  <c r="T41" i="1"/>
  <c r="U41" i="1" s="1"/>
  <c r="AB41" i="1" s="1"/>
  <c r="AC41" i="1" s="1"/>
  <c r="AD41" i="1" s="1"/>
  <c r="T40" i="1"/>
  <c r="U40" i="1" s="1"/>
  <c r="AG40" i="1" s="1"/>
  <c r="AH40" i="1" s="1"/>
  <c r="AI40" i="1" s="1"/>
  <c r="T39" i="1"/>
  <c r="U39" i="1" s="1"/>
  <c r="T38" i="1"/>
  <c r="U38" i="1" s="1"/>
  <c r="T37" i="1"/>
  <c r="U37" i="1" s="1"/>
  <c r="AG37" i="1" s="1"/>
  <c r="AH37" i="1" s="1"/>
  <c r="AI37" i="1" s="1"/>
  <c r="T36" i="1"/>
  <c r="U36" i="1" s="1"/>
  <c r="AL36" i="1" s="1"/>
  <c r="AM36" i="1" s="1"/>
  <c r="AN36" i="1" s="1"/>
  <c r="T35" i="1"/>
  <c r="U35" i="1" s="1"/>
  <c r="T34" i="1"/>
  <c r="U34" i="1" s="1"/>
  <c r="T33" i="1"/>
  <c r="U33" i="1" s="1"/>
  <c r="T32" i="1"/>
  <c r="U32" i="1" s="1"/>
  <c r="T31" i="1"/>
  <c r="U31" i="1" s="1"/>
  <c r="AL31" i="1" s="1"/>
  <c r="AM31" i="1" s="1"/>
  <c r="AN31" i="1" s="1"/>
  <c r="T30" i="1"/>
  <c r="U30" i="1" s="1"/>
  <c r="T29" i="1"/>
  <c r="U29" i="1" s="1"/>
  <c r="T28" i="1"/>
  <c r="U28" i="1" s="1"/>
  <c r="AQ28" i="1" s="1"/>
  <c r="AR28" i="1" s="1"/>
  <c r="AS28" i="1" s="1"/>
  <c r="T27" i="1"/>
  <c r="U27" i="1" s="1"/>
  <c r="T26" i="1"/>
  <c r="U26" i="1" s="1"/>
  <c r="T25" i="1"/>
  <c r="U25" i="1" s="1"/>
  <c r="AL25" i="1" s="1"/>
  <c r="AM25" i="1" s="1"/>
  <c r="AN25" i="1" s="1"/>
  <c r="T24" i="1"/>
  <c r="U24" i="1" s="1"/>
  <c r="AQ24" i="1" s="1"/>
  <c r="AR24" i="1" s="1"/>
  <c r="AS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AB18" i="1" s="1"/>
  <c r="AC18" i="1" s="1"/>
  <c r="AD18" i="1" s="1"/>
  <c r="T17" i="1"/>
  <c r="U17" i="1" s="1"/>
  <c r="AL17" i="1" s="1"/>
  <c r="AM17" i="1" s="1"/>
  <c r="AN17" i="1" s="1"/>
  <c r="T16" i="1"/>
  <c r="U16" i="1" s="1"/>
  <c r="T15" i="1"/>
  <c r="U15" i="1" s="1"/>
  <c r="T14" i="1"/>
  <c r="U14" i="1" s="1"/>
  <c r="T13" i="1"/>
  <c r="U13" i="1" s="1"/>
  <c r="AL13" i="1" s="1"/>
  <c r="AM13" i="1" s="1"/>
  <c r="AN13" i="1" s="1"/>
  <c r="T12" i="1"/>
  <c r="U12" i="1" s="1"/>
  <c r="AG12" i="1" s="1"/>
  <c r="AH12" i="1" s="1"/>
  <c r="AI12" i="1" s="1"/>
  <c r="T11" i="1"/>
  <c r="U11" i="1" s="1"/>
  <c r="AB11" i="1" s="1"/>
  <c r="AC11" i="1" s="1"/>
  <c r="AD11" i="1" s="1"/>
  <c r="T10" i="1"/>
  <c r="U10" i="1" s="1"/>
  <c r="AB10" i="1" s="1"/>
  <c r="AC10" i="1" s="1"/>
  <c r="AD10" i="1" s="1"/>
  <c r="T9" i="1"/>
  <c r="U9" i="1" s="1"/>
  <c r="AL9" i="1" s="1"/>
  <c r="AM9" i="1" s="1"/>
  <c r="AN9" i="1" s="1"/>
  <c r="T8" i="1"/>
  <c r="U8" i="1" s="1"/>
  <c r="AG8" i="1" s="1"/>
  <c r="AH8" i="1" s="1"/>
  <c r="AI8" i="1" s="1"/>
  <c r="T7" i="1"/>
  <c r="U7" i="1" s="1"/>
  <c r="T6" i="1"/>
  <c r="U6" i="1" s="1"/>
  <c r="AB6" i="1" s="1"/>
  <c r="AC6" i="1" s="1"/>
  <c r="AD6" i="1" s="1"/>
  <c r="T5" i="1"/>
  <c r="U5" i="1" s="1"/>
  <c r="AL5" i="1" s="1"/>
  <c r="AM5" i="1" s="1"/>
  <c r="AN5" i="1" s="1"/>
  <c r="T4" i="1"/>
  <c r="U4" i="1" s="1"/>
  <c r="AG4" i="1" s="1"/>
  <c r="AH4" i="1" s="1"/>
  <c r="AI4" i="1" s="1"/>
  <c r="T3" i="1"/>
  <c r="U3" i="1" s="1"/>
  <c r="AB3" i="1" s="1"/>
  <c r="AC3" i="1" s="1"/>
  <c r="AD3" i="1" s="1"/>
  <c r="T2" i="1"/>
  <c r="U2" i="1" s="1"/>
  <c r="AQ85" i="1" l="1"/>
  <c r="AR85" i="1" s="1"/>
  <c r="AS85" i="1" s="1"/>
  <c r="AG85" i="1"/>
  <c r="AH85" i="1" s="1"/>
  <c r="AI85" i="1" s="1"/>
  <c r="W46" i="1"/>
  <c r="X46" i="1" s="1"/>
  <c r="Y46" i="1" s="1"/>
  <c r="AL46" i="1"/>
  <c r="AM46" i="1" s="1"/>
  <c r="AN46" i="1" s="1"/>
  <c r="AQ46" i="1"/>
  <c r="AR46" i="1" s="1"/>
  <c r="AS46" i="1" s="1"/>
  <c r="AG46" i="1"/>
  <c r="AH46" i="1" s="1"/>
  <c r="AI46" i="1" s="1"/>
  <c r="W47" i="1"/>
  <c r="X47" i="1" s="1"/>
  <c r="Y47" i="1" s="1"/>
  <c r="AL47" i="1"/>
  <c r="AM47" i="1" s="1"/>
  <c r="AN47" i="1" s="1"/>
  <c r="AQ47" i="1"/>
  <c r="AR47" i="1" s="1"/>
  <c r="AS47" i="1" s="1"/>
  <c r="AG47" i="1"/>
  <c r="AH47" i="1" s="1"/>
  <c r="AI47" i="1" s="1"/>
  <c r="W55" i="1"/>
  <c r="X55" i="1" s="1"/>
  <c r="Y55" i="1" s="1"/>
  <c r="AL55" i="1"/>
  <c r="AM55" i="1" s="1"/>
  <c r="AN55" i="1" s="1"/>
  <c r="AQ55" i="1"/>
  <c r="AR55" i="1" s="1"/>
  <c r="AS55" i="1" s="1"/>
  <c r="AG55" i="1"/>
  <c r="AH55" i="1" s="1"/>
  <c r="AI55" i="1" s="1"/>
  <c r="W63" i="1"/>
  <c r="X63" i="1" s="1"/>
  <c r="Y63" i="1" s="1"/>
  <c r="AL63" i="1"/>
  <c r="AM63" i="1" s="1"/>
  <c r="AN63" i="1" s="1"/>
  <c r="AQ63" i="1"/>
  <c r="AR63" i="1" s="1"/>
  <c r="AS63" i="1" s="1"/>
  <c r="AG63" i="1"/>
  <c r="AH63" i="1" s="1"/>
  <c r="AI63" i="1" s="1"/>
  <c r="W71" i="1"/>
  <c r="X71" i="1" s="1"/>
  <c r="Y71" i="1" s="1"/>
  <c r="AL71" i="1"/>
  <c r="AM71" i="1" s="1"/>
  <c r="AN71" i="1" s="1"/>
  <c r="AQ71" i="1"/>
  <c r="AR71" i="1" s="1"/>
  <c r="AS71" i="1" s="1"/>
  <c r="AG71" i="1"/>
  <c r="AH71" i="1" s="1"/>
  <c r="AI71" i="1" s="1"/>
  <c r="W80" i="1"/>
  <c r="X80" i="1" s="1"/>
  <c r="Y80" i="1" s="1"/>
  <c r="AL80" i="1"/>
  <c r="AM80" i="1" s="1"/>
  <c r="AN80" i="1" s="1"/>
  <c r="AQ80" i="1"/>
  <c r="AR80" i="1" s="1"/>
  <c r="AS80" i="1" s="1"/>
  <c r="AG80" i="1"/>
  <c r="AH80" i="1" s="1"/>
  <c r="AI80" i="1" s="1"/>
  <c r="W88" i="1"/>
  <c r="X88" i="1" s="1"/>
  <c r="Y88" i="1" s="1"/>
  <c r="AL88" i="1"/>
  <c r="AM88" i="1" s="1"/>
  <c r="AN88" i="1" s="1"/>
  <c r="AG88" i="1"/>
  <c r="AH88" i="1" s="1"/>
  <c r="AI88" i="1" s="1"/>
  <c r="AQ88" i="1"/>
  <c r="AR88" i="1" s="1"/>
  <c r="AS88" i="1" s="1"/>
  <c r="W96" i="1"/>
  <c r="X96" i="1" s="1"/>
  <c r="Y96" i="1" s="1"/>
  <c r="AL96" i="1"/>
  <c r="AM96" i="1" s="1"/>
  <c r="AN96" i="1" s="1"/>
  <c r="AG96" i="1"/>
  <c r="AH96" i="1" s="1"/>
  <c r="AI96" i="1" s="1"/>
  <c r="W104" i="1"/>
  <c r="X104" i="1" s="1"/>
  <c r="Y104" i="1" s="1"/>
  <c r="AQ104" i="1"/>
  <c r="AR104" i="1" s="1"/>
  <c r="AS104" i="1" s="1"/>
  <c r="AL104" i="1"/>
  <c r="AM104" i="1" s="1"/>
  <c r="AN104" i="1" s="1"/>
  <c r="AG104" i="1"/>
  <c r="AH104" i="1" s="1"/>
  <c r="AI104" i="1" s="1"/>
  <c r="W112" i="1"/>
  <c r="X112" i="1" s="1"/>
  <c r="Y112" i="1" s="1"/>
  <c r="AQ112" i="1"/>
  <c r="AR112" i="1" s="1"/>
  <c r="AS112" i="1" s="1"/>
  <c r="AL112" i="1"/>
  <c r="AM112" i="1" s="1"/>
  <c r="AN112" i="1" s="1"/>
  <c r="AG112" i="1"/>
  <c r="AH112" i="1" s="1"/>
  <c r="AI112" i="1" s="1"/>
  <c r="W120" i="1"/>
  <c r="X120" i="1" s="1"/>
  <c r="Y120" i="1" s="1"/>
  <c r="AL120" i="1"/>
  <c r="AM120" i="1" s="1"/>
  <c r="AN120" i="1" s="1"/>
  <c r="AQ120" i="1"/>
  <c r="AR120" i="1" s="1"/>
  <c r="AS120" i="1" s="1"/>
  <c r="AG120" i="1"/>
  <c r="AH120" i="1" s="1"/>
  <c r="AI120" i="1" s="1"/>
  <c r="W128" i="1"/>
  <c r="X128" i="1" s="1"/>
  <c r="Y128" i="1" s="1"/>
  <c r="AL128" i="1"/>
  <c r="AM128" i="1" s="1"/>
  <c r="AN128" i="1" s="1"/>
  <c r="AQ128" i="1"/>
  <c r="AR128" i="1" s="1"/>
  <c r="AS128" i="1" s="1"/>
  <c r="AG128" i="1"/>
  <c r="AH128" i="1" s="1"/>
  <c r="AI128" i="1" s="1"/>
  <c r="W136" i="1"/>
  <c r="X136" i="1" s="1"/>
  <c r="Y136" i="1" s="1"/>
  <c r="AL136" i="1"/>
  <c r="AM136" i="1" s="1"/>
  <c r="AN136" i="1" s="1"/>
  <c r="AQ136" i="1"/>
  <c r="AR136" i="1" s="1"/>
  <c r="AS136" i="1" s="1"/>
  <c r="AG136" i="1"/>
  <c r="AH136" i="1" s="1"/>
  <c r="AI136" i="1" s="1"/>
  <c r="W144" i="1"/>
  <c r="X144" i="1" s="1"/>
  <c r="Y144" i="1" s="1"/>
  <c r="AL144" i="1"/>
  <c r="AM144" i="1" s="1"/>
  <c r="AN144" i="1" s="1"/>
  <c r="AQ144" i="1"/>
  <c r="AR144" i="1" s="1"/>
  <c r="AS144" i="1" s="1"/>
  <c r="AG144" i="1"/>
  <c r="AH144" i="1" s="1"/>
  <c r="AI144" i="1" s="1"/>
  <c r="W152" i="1"/>
  <c r="X152" i="1" s="1"/>
  <c r="Y152" i="1" s="1"/>
  <c r="AL152" i="1"/>
  <c r="AM152" i="1" s="1"/>
  <c r="AN152" i="1" s="1"/>
  <c r="AG152" i="1"/>
  <c r="AH152" i="1" s="1"/>
  <c r="AI152" i="1" s="1"/>
  <c r="AQ152" i="1"/>
  <c r="AR152" i="1" s="1"/>
  <c r="AS152" i="1" s="1"/>
  <c r="W160" i="1"/>
  <c r="X160" i="1" s="1"/>
  <c r="Y160" i="1" s="1"/>
  <c r="AL160" i="1"/>
  <c r="AM160" i="1" s="1"/>
  <c r="AN160" i="1" s="1"/>
  <c r="AG160" i="1"/>
  <c r="AH160" i="1" s="1"/>
  <c r="AI160" i="1" s="1"/>
  <c r="W53" i="1"/>
  <c r="X53" i="1" s="1"/>
  <c r="Y53" i="1" s="1"/>
  <c r="AB130" i="1"/>
  <c r="AC130" i="1" s="1"/>
  <c r="AD130" i="1" s="1"/>
  <c r="AB122" i="1"/>
  <c r="AC122" i="1" s="1"/>
  <c r="AD122" i="1" s="1"/>
  <c r="AB66" i="1"/>
  <c r="AC66" i="1" s="1"/>
  <c r="AD66" i="1" s="1"/>
  <c r="AB58" i="1"/>
  <c r="AC58" i="1" s="1"/>
  <c r="AD58" i="1" s="1"/>
  <c r="AB50" i="1"/>
  <c r="AC50" i="1" s="1"/>
  <c r="AD50" i="1" s="1"/>
  <c r="AL158" i="1"/>
  <c r="AM158" i="1" s="1"/>
  <c r="AN158" i="1" s="1"/>
  <c r="AL94" i="1"/>
  <c r="AM94" i="1" s="1"/>
  <c r="AN94" i="1" s="1"/>
  <c r="AQ160" i="1"/>
  <c r="AR160" i="1" s="1"/>
  <c r="AS160" i="1" s="1"/>
  <c r="W48" i="1"/>
  <c r="X48" i="1" s="1"/>
  <c r="Y48" i="1" s="1"/>
  <c r="AQ48" i="1"/>
  <c r="AR48" i="1" s="1"/>
  <c r="AS48" i="1" s="1"/>
  <c r="AG48" i="1"/>
  <c r="AH48" i="1" s="1"/>
  <c r="AI48" i="1" s="1"/>
  <c r="AL48" i="1"/>
  <c r="AM48" i="1" s="1"/>
  <c r="AN48" i="1" s="1"/>
  <c r="W81" i="1"/>
  <c r="X81" i="1" s="1"/>
  <c r="Y81" i="1" s="1"/>
  <c r="AQ81" i="1"/>
  <c r="AR81" i="1" s="1"/>
  <c r="AS81" i="1" s="1"/>
  <c r="AL81" i="1"/>
  <c r="AM81" i="1" s="1"/>
  <c r="AN81" i="1" s="1"/>
  <c r="AG81" i="1"/>
  <c r="AH81" i="1" s="1"/>
  <c r="AI81" i="1" s="1"/>
  <c r="W89" i="1"/>
  <c r="X89" i="1" s="1"/>
  <c r="Y89" i="1" s="1"/>
  <c r="AQ89" i="1"/>
  <c r="AR89" i="1" s="1"/>
  <c r="AS89" i="1" s="1"/>
  <c r="AL89" i="1"/>
  <c r="AM89" i="1" s="1"/>
  <c r="AN89" i="1" s="1"/>
  <c r="AG89" i="1"/>
  <c r="AH89" i="1" s="1"/>
  <c r="AI89" i="1" s="1"/>
  <c r="W97" i="1"/>
  <c r="X97" i="1" s="1"/>
  <c r="Y97" i="1" s="1"/>
  <c r="AQ97" i="1"/>
  <c r="AR97" i="1" s="1"/>
  <c r="AS97" i="1" s="1"/>
  <c r="AL97" i="1"/>
  <c r="AM97" i="1" s="1"/>
  <c r="AN97" i="1" s="1"/>
  <c r="AG97" i="1"/>
  <c r="AH97" i="1" s="1"/>
  <c r="AI97" i="1" s="1"/>
  <c r="W105" i="1"/>
  <c r="X105" i="1" s="1"/>
  <c r="Y105" i="1" s="1"/>
  <c r="AQ105" i="1"/>
  <c r="AR105" i="1" s="1"/>
  <c r="AS105" i="1" s="1"/>
  <c r="AL105" i="1"/>
  <c r="AM105" i="1" s="1"/>
  <c r="AN105" i="1" s="1"/>
  <c r="AG105" i="1"/>
  <c r="AH105" i="1" s="1"/>
  <c r="AI105" i="1" s="1"/>
  <c r="W113" i="1"/>
  <c r="X113" i="1" s="1"/>
  <c r="Y113" i="1" s="1"/>
  <c r="AQ113" i="1"/>
  <c r="AR113" i="1" s="1"/>
  <c r="AS113" i="1" s="1"/>
  <c r="AL113" i="1"/>
  <c r="AM113" i="1" s="1"/>
  <c r="AN113" i="1" s="1"/>
  <c r="AG113" i="1"/>
  <c r="AH113" i="1" s="1"/>
  <c r="AI113" i="1" s="1"/>
  <c r="W121" i="1"/>
  <c r="X121" i="1" s="1"/>
  <c r="Y121" i="1" s="1"/>
  <c r="AQ121" i="1"/>
  <c r="AR121" i="1" s="1"/>
  <c r="AS121" i="1" s="1"/>
  <c r="AL121" i="1"/>
  <c r="AM121" i="1" s="1"/>
  <c r="AN121" i="1" s="1"/>
  <c r="AG121" i="1"/>
  <c r="AH121" i="1" s="1"/>
  <c r="AI121" i="1" s="1"/>
  <c r="W129" i="1"/>
  <c r="X129" i="1" s="1"/>
  <c r="Y129" i="1" s="1"/>
  <c r="AQ129" i="1"/>
  <c r="AR129" i="1" s="1"/>
  <c r="AS129" i="1" s="1"/>
  <c r="AL129" i="1"/>
  <c r="AM129" i="1" s="1"/>
  <c r="AN129" i="1" s="1"/>
  <c r="AG129" i="1"/>
  <c r="AH129" i="1" s="1"/>
  <c r="AI129" i="1" s="1"/>
  <c r="W137" i="1"/>
  <c r="X137" i="1" s="1"/>
  <c r="Y137" i="1" s="1"/>
  <c r="AQ137" i="1"/>
  <c r="AR137" i="1" s="1"/>
  <c r="AS137" i="1" s="1"/>
  <c r="AL137" i="1"/>
  <c r="AM137" i="1" s="1"/>
  <c r="AN137" i="1" s="1"/>
  <c r="AG137" i="1"/>
  <c r="AH137" i="1" s="1"/>
  <c r="AI137" i="1" s="1"/>
  <c r="W145" i="1"/>
  <c r="X145" i="1" s="1"/>
  <c r="Y145" i="1" s="1"/>
  <c r="AQ145" i="1"/>
  <c r="AR145" i="1" s="1"/>
  <c r="AS145" i="1" s="1"/>
  <c r="AL145" i="1"/>
  <c r="AM145" i="1" s="1"/>
  <c r="AN145" i="1" s="1"/>
  <c r="AG145" i="1"/>
  <c r="AH145" i="1" s="1"/>
  <c r="AI145" i="1" s="1"/>
  <c r="W153" i="1"/>
  <c r="X153" i="1" s="1"/>
  <c r="Y153" i="1" s="1"/>
  <c r="AQ153" i="1"/>
  <c r="AR153" i="1" s="1"/>
  <c r="AS153" i="1" s="1"/>
  <c r="AL153" i="1"/>
  <c r="AM153" i="1" s="1"/>
  <c r="AN153" i="1" s="1"/>
  <c r="AG153" i="1"/>
  <c r="AH153" i="1" s="1"/>
  <c r="AI153" i="1" s="1"/>
  <c r="W161" i="1"/>
  <c r="X161" i="1" s="1"/>
  <c r="Y161" i="1" s="1"/>
  <c r="AQ161" i="1"/>
  <c r="AR161" i="1" s="1"/>
  <c r="AS161" i="1" s="1"/>
  <c r="AL161" i="1"/>
  <c r="AM161" i="1" s="1"/>
  <c r="AN161" i="1" s="1"/>
  <c r="AG161" i="1"/>
  <c r="AH161" i="1" s="1"/>
  <c r="AI161" i="1" s="1"/>
  <c r="AB161" i="1"/>
  <c r="AC161" i="1" s="1"/>
  <c r="AD161" i="1" s="1"/>
  <c r="AB153" i="1"/>
  <c r="AC153" i="1" s="1"/>
  <c r="AD153" i="1" s="1"/>
  <c r="AB145" i="1"/>
  <c r="AC145" i="1" s="1"/>
  <c r="AD145" i="1" s="1"/>
  <c r="AB137" i="1"/>
  <c r="AC137" i="1" s="1"/>
  <c r="AD137" i="1" s="1"/>
  <c r="AB129" i="1"/>
  <c r="AC129" i="1" s="1"/>
  <c r="AD129" i="1" s="1"/>
  <c r="AB121" i="1"/>
  <c r="AC121" i="1" s="1"/>
  <c r="AD121" i="1" s="1"/>
  <c r="AB113" i="1"/>
  <c r="AC113" i="1" s="1"/>
  <c r="AD113" i="1" s="1"/>
  <c r="AB105" i="1"/>
  <c r="AC105" i="1" s="1"/>
  <c r="AD105" i="1" s="1"/>
  <c r="AB97" i="1"/>
  <c r="AC97" i="1" s="1"/>
  <c r="AD97" i="1" s="1"/>
  <c r="AB89" i="1"/>
  <c r="AC89" i="1" s="1"/>
  <c r="AD89" i="1" s="1"/>
  <c r="AB81" i="1"/>
  <c r="AC81" i="1" s="1"/>
  <c r="AD81" i="1" s="1"/>
  <c r="AL150" i="1"/>
  <c r="AM150" i="1" s="1"/>
  <c r="AN150" i="1" s="1"/>
  <c r="AL85" i="1"/>
  <c r="AM85" i="1" s="1"/>
  <c r="AN85" i="1" s="1"/>
  <c r="AQ96" i="1"/>
  <c r="AR96" i="1" s="1"/>
  <c r="AS96" i="1" s="1"/>
  <c r="W64" i="1"/>
  <c r="X64" i="1" s="1"/>
  <c r="Y64" i="1" s="1"/>
  <c r="AQ64" i="1"/>
  <c r="AR64" i="1" s="1"/>
  <c r="AS64" i="1" s="1"/>
  <c r="AL64" i="1"/>
  <c r="AM64" i="1" s="1"/>
  <c r="AN64" i="1" s="1"/>
  <c r="AG64" i="1"/>
  <c r="AH64" i="1" s="1"/>
  <c r="AI64" i="1" s="1"/>
  <c r="W49" i="1"/>
  <c r="X49" i="1" s="1"/>
  <c r="Y49" i="1" s="1"/>
  <c r="AQ49" i="1"/>
  <c r="AR49" i="1" s="1"/>
  <c r="AS49" i="1" s="1"/>
  <c r="AG49" i="1"/>
  <c r="AH49" i="1" s="1"/>
  <c r="AI49" i="1" s="1"/>
  <c r="W57" i="1"/>
  <c r="X57" i="1" s="1"/>
  <c r="Y57" i="1" s="1"/>
  <c r="AQ57" i="1"/>
  <c r="AR57" i="1" s="1"/>
  <c r="AS57" i="1" s="1"/>
  <c r="AL57" i="1"/>
  <c r="AM57" i="1" s="1"/>
  <c r="AN57" i="1" s="1"/>
  <c r="AG57" i="1"/>
  <c r="AH57" i="1" s="1"/>
  <c r="AI57" i="1" s="1"/>
  <c r="W65" i="1"/>
  <c r="X65" i="1" s="1"/>
  <c r="Y65" i="1" s="1"/>
  <c r="AQ65" i="1"/>
  <c r="AR65" i="1" s="1"/>
  <c r="AS65" i="1" s="1"/>
  <c r="AL65" i="1"/>
  <c r="AM65" i="1" s="1"/>
  <c r="AN65" i="1" s="1"/>
  <c r="AG65" i="1"/>
  <c r="AH65" i="1" s="1"/>
  <c r="AI65" i="1" s="1"/>
  <c r="W73" i="1"/>
  <c r="X73" i="1" s="1"/>
  <c r="Y73" i="1" s="1"/>
  <c r="AQ73" i="1"/>
  <c r="AR73" i="1" s="1"/>
  <c r="AS73" i="1" s="1"/>
  <c r="AL73" i="1"/>
  <c r="AM73" i="1" s="1"/>
  <c r="AN73" i="1" s="1"/>
  <c r="AG73" i="1"/>
  <c r="AH73" i="1" s="1"/>
  <c r="AI73" i="1" s="1"/>
  <c r="W82" i="1"/>
  <c r="X82" i="1" s="1"/>
  <c r="Y82" i="1" s="1"/>
  <c r="AQ82" i="1"/>
  <c r="AR82" i="1" s="1"/>
  <c r="AS82" i="1" s="1"/>
  <c r="AL82" i="1"/>
  <c r="AM82" i="1" s="1"/>
  <c r="AN82" i="1" s="1"/>
  <c r="W90" i="1"/>
  <c r="X90" i="1" s="1"/>
  <c r="Y90" i="1" s="1"/>
  <c r="AQ90" i="1"/>
  <c r="AR90" i="1" s="1"/>
  <c r="AS90" i="1" s="1"/>
  <c r="AL90" i="1"/>
  <c r="AM90" i="1" s="1"/>
  <c r="AN90" i="1" s="1"/>
  <c r="W98" i="1"/>
  <c r="X98" i="1" s="1"/>
  <c r="Y98" i="1" s="1"/>
  <c r="AQ98" i="1"/>
  <c r="AR98" i="1" s="1"/>
  <c r="AS98" i="1" s="1"/>
  <c r="AL98" i="1"/>
  <c r="AM98" i="1" s="1"/>
  <c r="AN98" i="1" s="1"/>
  <c r="W106" i="1"/>
  <c r="X106" i="1" s="1"/>
  <c r="Y106" i="1" s="1"/>
  <c r="AQ106" i="1"/>
  <c r="AR106" i="1" s="1"/>
  <c r="AS106" i="1" s="1"/>
  <c r="AL106" i="1"/>
  <c r="AM106" i="1" s="1"/>
  <c r="AN106" i="1" s="1"/>
  <c r="W114" i="1"/>
  <c r="X114" i="1" s="1"/>
  <c r="Y114" i="1" s="1"/>
  <c r="AQ114" i="1"/>
  <c r="AR114" i="1" s="1"/>
  <c r="AS114" i="1" s="1"/>
  <c r="AL114" i="1"/>
  <c r="AM114" i="1" s="1"/>
  <c r="AN114" i="1" s="1"/>
  <c r="W122" i="1"/>
  <c r="X122" i="1" s="1"/>
  <c r="Y122" i="1" s="1"/>
  <c r="AQ122" i="1"/>
  <c r="AR122" i="1" s="1"/>
  <c r="AS122" i="1" s="1"/>
  <c r="AL122" i="1"/>
  <c r="AM122" i="1" s="1"/>
  <c r="AN122" i="1" s="1"/>
  <c r="W130" i="1"/>
  <c r="X130" i="1" s="1"/>
  <c r="Y130" i="1" s="1"/>
  <c r="AQ130" i="1"/>
  <c r="AR130" i="1" s="1"/>
  <c r="AS130" i="1" s="1"/>
  <c r="AL130" i="1"/>
  <c r="AM130" i="1" s="1"/>
  <c r="AN130" i="1" s="1"/>
  <c r="W138" i="1"/>
  <c r="X138" i="1" s="1"/>
  <c r="Y138" i="1" s="1"/>
  <c r="AQ138" i="1"/>
  <c r="AR138" i="1" s="1"/>
  <c r="AS138" i="1" s="1"/>
  <c r="AL138" i="1"/>
  <c r="AM138" i="1" s="1"/>
  <c r="AN138" i="1" s="1"/>
  <c r="W146" i="1"/>
  <c r="X146" i="1" s="1"/>
  <c r="Y146" i="1" s="1"/>
  <c r="AQ146" i="1"/>
  <c r="AR146" i="1" s="1"/>
  <c r="AS146" i="1" s="1"/>
  <c r="AL146" i="1"/>
  <c r="AM146" i="1" s="1"/>
  <c r="AN146" i="1" s="1"/>
  <c r="W154" i="1"/>
  <c r="X154" i="1" s="1"/>
  <c r="Y154" i="1" s="1"/>
  <c r="AQ154" i="1"/>
  <c r="AR154" i="1" s="1"/>
  <c r="AS154" i="1" s="1"/>
  <c r="AL154" i="1"/>
  <c r="AM154" i="1" s="1"/>
  <c r="AN154" i="1" s="1"/>
  <c r="W74" i="1"/>
  <c r="X74" i="1" s="1"/>
  <c r="Y74" i="1" s="1"/>
  <c r="AQ74" i="1"/>
  <c r="AR74" i="1" s="1"/>
  <c r="AS74" i="1" s="1"/>
  <c r="AL74" i="1"/>
  <c r="AM74" i="1" s="1"/>
  <c r="AN74" i="1" s="1"/>
  <c r="AB160" i="1"/>
  <c r="AC160" i="1" s="1"/>
  <c r="AD160" i="1" s="1"/>
  <c r="AB152" i="1"/>
  <c r="AC152" i="1" s="1"/>
  <c r="AD152" i="1" s="1"/>
  <c r="AB144" i="1"/>
  <c r="AC144" i="1" s="1"/>
  <c r="AD144" i="1" s="1"/>
  <c r="AB136" i="1"/>
  <c r="AC136" i="1" s="1"/>
  <c r="AD136" i="1" s="1"/>
  <c r="AB128" i="1"/>
  <c r="AC128" i="1" s="1"/>
  <c r="AD128" i="1" s="1"/>
  <c r="AB120" i="1"/>
  <c r="AC120" i="1" s="1"/>
  <c r="AD120" i="1" s="1"/>
  <c r="AB112" i="1"/>
  <c r="AC112" i="1" s="1"/>
  <c r="AD112" i="1" s="1"/>
  <c r="AB104" i="1"/>
  <c r="AC104" i="1" s="1"/>
  <c r="AD104" i="1" s="1"/>
  <c r="AB96" i="1"/>
  <c r="AC96" i="1" s="1"/>
  <c r="AD96" i="1" s="1"/>
  <c r="AB88" i="1"/>
  <c r="AC88" i="1" s="1"/>
  <c r="AD88" i="1" s="1"/>
  <c r="AB80" i="1"/>
  <c r="AC80" i="1" s="1"/>
  <c r="AD80" i="1" s="1"/>
  <c r="AB72" i="1"/>
  <c r="AC72" i="1" s="1"/>
  <c r="AD72" i="1" s="1"/>
  <c r="AB64" i="1"/>
  <c r="AC64" i="1" s="1"/>
  <c r="AD64" i="1" s="1"/>
  <c r="AB48" i="1"/>
  <c r="AC48" i="1" s="1"/>
  <c r="AD48" i="1" s="1"/>
  <c r="AG114" i="1"/>
  <c r="AH114" i="1" s="1"/>
  <c r="AI114" i="1" s="1"/>
  <c r="AL142" i="1"/>
  <c r="AM142" i="1" s="1"/>
  <c r="AN142" i="1" s="1"/>
  <c r="W72" i="1"/>
  <c r="X72" i="1" s="1"/>
  <c r="Y72" i="1" s="1"/>
  <c r="AQ72" i="1"/>
  <c r="AR72" i="1" s="1"/>
  <c r="AS72" i="1" s="1"/>
  <c r="AG72" i="1"/>
  <c r="AH72" i="1" s="1"/>
  <c r="AI72" i="1" s="1"/>
  <c r="W50" i="1"/>
  <c r="X50" i="1" s="1"/>
  <c r="Y50" i="1" s="1"/>
  <c r="AQ50" i="1"/>
  <c r="AR50" i="1" s="1"/>
  <c r="AS50" i="1" s="1"/>
  <c r="AL50" i="1"/>
  <c r="AM50" i="1" s="1"/>
  <c r="AN50" i="1" s="1"/>
  <c r="W58" i="1"/>
  <c r="X58" i="1" s="1"/>
  <c r="Y58" i="1" s="1"/>
  <c r="AQ58" i="1"/>
  <c r="AR58" i="1" s="1"/>
  <c r="AS58" i="1" s="1"/>
  <c r="AL58" i="1"/>
  <c r="AM58" i="1" s="1"/>
  <c r="AN58" i="1" s="1"/>
  <c r="W66" i="1"/>
  <c r="X66" i="1" s="1"/>
  <c r="Y66" i="1" s="1"/>
  <c r="AQ66" i="1"/>
  <c r="AR66" i="1" s="1"/>
  <c r="AS66" i="1" s="1"/>
  <c r="AL66" i="1"/>
  <c r="AM66" i="1" s="1"/>
  <c r="AN66" i="1" s="1"/>
  <c r="W75" i="1"/>
  <c r="X75" i="1" s="1"/>
  <c r="Y75" i="1" s="1"/>
  <c r="AQ75" i="1"/>
  <c r="AR75" i="1" s="1"/>
  <c r="AS75" i="1" s="1"/>
  <c r="AL75" i="1"/>
  <c r="AM75" i="1" s="1"/>
  <c r="AN75" i="1" s="1"/>
  <c r="AG75" i="1"/>
  <c r="AH75" i="1" s="1"/>
  <c r="AI75" i="1" s="1"/>
  <c r="W83" i="1"/>
  <c r="X83" i="1" s="1"/>
  <c r="Y83" i="1" s="1"/>
  <c r="AQ83" i="1"/>
  <c r="AR83" i="1" s="1"/>
  <c r="AS83" i="1" s="1"/>
  <c r="AG83" i="1"/>
  <c r="AH83" i="1" s="1"/>
  <c r="AI83" i="1" s="1"/>
  <c r="AL83" i="1"/>
  <c r="AM83" i="1" s="1"/>
  <c r="AN83" i="1" s="1"/>
  <c r="W91" i="1"/>
  <c r="X91" i="1" s="1"/>
  <c r="Y91" i="1" s="1"/>
  <c r="AQ91" i="1"/>
  <c r="AR91" i="1" s="1"/>
  <c r="AS91" i="1" s="1"/>
  <c r="AG91" i="1"/>
  <c r="AH91" i="1" s="1"/>
  <c r="AI91" i="1" s="1"/>
  <c r="AL91" i="1"/>
  <c r="AM91" i="1" s="1"/>
  <c r="AN91" i="1" s="1"/>
  <c r="W99" i="1"/>
  <c r="X99" i="1" s="1"/>
  <c r="Y99" i="1" s="1"/>
  <c r="AQ99" i="1"/>
  <c r="AR99" i="1" s="1"/>
  <c r="AS99" i="1" s="1"/>
  <c r="AG99" i="1"/>
  <c r="AH99" i="1" s="1"/>
  <c r="AI99" i="1" s="1"/>
  <c r="AL99" i="1"/>
  <c r="AM99" i="1" s="1"/>
  <c r="AN99" i="1" s="1"/>
  <c r="W107" i="1"/>
  <c r="X107" i="1" s="1"/>
  <c r="Y107" i="1" s="1"/>
  <c r="AQ107" i="1"/>
  <c r="AR107" i="1" s="1"/>
  <c r="AS107" i="1" s="1"/>
  <c r="AG107" i="1"/>
  <c r="AH107" i="1" s="1"/>
  <c r="AI107" i="1" s="1"/>
  <c r="AL107" i="1"/>
  <c r="AM107" i="1" s="1"/>
  <c r="AN107" i="1" s="1"/>
  <c r="W115" i="1"/>
  <c r="X115" i="1" s="1"/>
  <c r="Y115" i="1" s="1"/>
  <c r="AQ115" i="1"/>
  <c r="AR115" i="1" s="1"/>
  <c r="AS115" i="1" s="1"/>
  <c r="AG115" i="1"/>
  <c r="AH115" i="1" s="1"/>
  <c r="AI115" i="1" s="1"/>
  <c r="AL115" i="1"/>
  <c r="AM115" i="1" s="1"/>
  <c r="AN115" i="1" s="1"/>
  <c r="W123" i="1"/>
  <c r="X123" i="1" s="1"/>
  <c r="Y123" i="1" s="1"/>
  <c r="AQ123" i="1"/>
  <c r="AR123" i="1" s="1"/>
  <c r="AS123" i="1" s="1"/>
  <c r="AG123" i="1"/>
  <c r="AH123" i="1" s="1"/>
  <c r="AI123" i="1" s="1"/>
  <c r="AL123" i="1"/>
  <c r="AM123" i="1" s="1"/>
  <c r="AN123" i="1" s="1"/>
  <c r="W131" i="1"/>
  <c r="X131" i="1" s="1"/>
  <c r="Y131" i="1" s="1"/>
  <c r="AQ131" i="1"/>
  <c r="AR131" i="1" s="1"/>
  <c r="AS131" i="1" s="1"/>
  <c r="AG131" i="1"/>
  <c r="AH131" i="1" s="1"/>
  <c r="AI131" i="1" s="1"/>
  <c r="AL131" i="1"/>
  <c r="AM131" i="1" s="1"/>
  <c r="AN131" i="1" s="1"/>
  <c r="W139" i="1"/>
  <c r="X139" i="1" s="1"/>
  <c r="Y139" i="1" s="1"/>
  <c r="AQ139" i="1"/>
  <c r="AR139" i="1" s="1"/>
  <c r="AS139" i="1" s="1"/>
  <c r="AG139" i="1"/>
  <c r="AH139" i="1" s="1"/>
  <c r="AI139" i="1" s="1"/>
  <c r="AL139" i="1"/>
  <c r="AM139" i="1" s="1"/>
  <c r="AN139" i="1" s="1"/>
  <c r="W147" i="1"/>
  <c r="X147" i="1" s="1"/>
  <c r="Y147" i="1" s="1"/>
  <c r="AQ147" i="1"/>
  <c r="AR147" i="1" s="1"/>
  <c r="AS147" i="1" s="1"/>
  <c r="AG147" i="1"/>
  <c r="AH147" i="1" s="1"/>
  <c r="AI147" i="1" s="1"/>
  <c r="AL147" i="1"/>
  <c r="AM147" i="1" s="1"/>
  <c r="AN147" i="1" s="1"/>
  <c r="W155" i="1"/>
  <c r="X155" i="1" s="1"/>
  <c r="Y155" i="1" s="1"/>
  <c r="AQ155" i="1"/>
  <c r="AR155" i="1" s="1"/>
  <c r="AS155" i="1" s="1"/>
  <c r="AG155" i="1"/>
  <c r="AH155" i="1" s="1"/>
  <c r="AI155" i="1" s="1"/>
  <c r="AL155" i="1"/>
  <c r="AM155" i="1" s="1"/>
  <c r="AN155" i="1" s="1"/>
  <c r="AB71" i="1"/>
  <c r="AC71" i="1" s="1"/>
  <c r="AD71" i="1" s="1"/>
  <c r="AB63" i="1"/>
  <c r="AC63" i="1" s="1"/>
  <c r="AD63" i="1" s="1"/>
  <c r="AB55" i="1"/>
  <c r="AC55" i="1" s="1"/>
  <c r="AD55" i="1" s="1"/>
  <c r="AB47" i="1"/>
  <c r="AC47" i="1" s="1"/>
  <c r="AD47" i="1" s="1"/>
  <c r="AG106" i="1"/>
  <c r="AH106" i="1" s="1"/>
  <c r="AI106" i="1" s="1"/>
  <c r="AL134" i="1"/>
  <c r="AM134" i="1" s="1"/>
  <c r="AN134" i="1" s="1"/>
  <c r="AL49" i="1"/>
  <c r="AM49" i="1" s="1"/>
  <c r="AN49" i="1" s="1"/>
  <c r="W56" i="1"/>
  <c r="X56" i="1" s="1"/>
  <c r="Y56" i="1" s="1"/>
  <c r="AL56" i="1"/>
  <c r="AM56" i="1" s="1"/>
  <c r="AN56" i="1" s="1"/>
  <c r="AQ56" i="1"/>
  <c r="AR56" i="1" s="1"/>
  <c r="AS56" i="1" s="1"/>
  <c r="AG56" i="1"/>
  <c r="AH56" i="1" s="1"/>
  <c r="AI56" i="1" s="1"/>
  <c r="W51" i="1"/>
  <c r="X51" i="1" s="1"/>
  <c r="Y51" i="1" s="1"/>
  <c r="AQ51" i="1"/>
  <c r="AR51" i="1" s="1"/>
  <c r="AS51" i="1" s="1"/>
  <c r="AL51" i="1"/>
  <c r="AM51" i="1" s="1"/>
  <c r="AN51" i="1" s="1"/>
  <c r="AG51" i="1"/>
  <c r="AH51" i="1" s="1"/>
  <c r="AI51" i="1" s="1"/>
  <c r="W59" i="1"/>
  <c r="X59" i="1" s="1"/>
  <c r="Y59" i="1" s="1"/>
  <c r="AQ59" i="1"/>
  <c r="AR59" i="1" s="1"/>
  <c r="AS59" i="1" s="1"/>
  <c r="AL59" i="1"/>
  <c r="AM59" i="1" s="1"/>
  <c r="AN59" i="1" s="1"/>
  <c r="AG59" i="1"/>
  <c r="AH59" i="1" s="1"/>
  <c r="AI59" i="1" s="1"/>
  <c r="W67" i="1"/>
  <c r="X67" i="1" s="1"/>
  <c r="Y67" i="1" s="1"/>
  <c r="AQ67" i="1"/>
  <c r="AR67" i="1" s="1"/>
  <c r="AS67" i="1" s="1"/>
  <c r="AL67" i="1"/>
  <c r="AM67" i="1" s="1"/>
  <c r="AN67" i="1" s="1"/>
  <c r="AG67" i="1"/>
  <c r="AH67" i="1" s="1"/>
  <c r="AI67" i="1" s="1"/>
  <c r="W76" i="1"/>
  <c r="X76" i="1" s="1"/>
  <c r="Y76" i="1" s="1"/>
  <c r="AQ76" i="1"/>
  <c r="AR76" i="1" s="1"/>
  <c r="AS76" i="1" s="1"/>
  <c r="AL76" i="1"/>
  <c r="AM76" i="1" s="1"/>
  <c r="AN76" i="1" s="1"/>
  <c r="AG76" i="1"/>
  <c r="AH76" i="1" s="1"/>
  <c r="AI76" i="1" s="1"/>
  <c r="W84" i="1"/>
  <c r="X84" i="1" s="1"/>
  <c r="Y84" i="1" s="1"/>
  <c r="AQ84" i="1"/>
  <c r="AR84" i="1" s="1"/>
  <c r="AS84" i="1" s="1"/>
  <c r="AG84" i="1"/>
  <c r="AH84" i="1" s="1"/>
  <c r="AI84" i="1" s="1"/>
  <c r="AL84" i="1"/>
  <c r="AM84" i="1" s="1"/>
  <c r="AN84" i="1" s="1"/>
  <c r="W92" i="1"/>
  <c r="X92" i="1" s="1"/>
  <c r="Y92" i="1" s="1"/>
  <c r="AQ92" i="1"/>
  <c r="AR92" i="1" s="1"/>
  <c r="AS92" i="1" s="1"/>
  <c r="AG92" i="1"/>
  <c r="AH92" i="1" s="1"/>
  <c r="AI92" i="1" s="1"/>
  <c r="AL92" i="1"/>
  <c r="AM92" i="1" s="1"/>
  <c r="AN92" i="1" s="1"/>
  <c r="W100" i="1"/>
  <c r="X100" i="1" s="1"/>
  <c r="Y100" i="1" s="1"/>
  <c r="AQ100" i="1"/>
  <c r="AR100" i="1" s="1"/>
  <c r="AS100" i="1" s="1"/>
  <c r="AG100" i="1"/>
  <c r="AH100" i="1" s="1"/>
  <c r="AI100" i="1" s="1"/>
  <c r="AL100" i="1"/>
  <c r="AM100" i="1" s="1"/>
  <c r="AN100" i="1" s="1"/>
  <c r="W108" i="1"/>
  <c r="X108" i="1" s="1"/>
  <c r="Y108" i="1" s="1"/>
  <c r="AQ108" i="1"/>
  <c r="AR108" i="1" s="1"/>
  <c r="AS108" i="1" s="1"/>
  <c r="AG108" i="1"/>
  <c r="AH108" i="1" s="1"/>
  <c r="AI108" i="1" s="1"/>
  <c r="AL108" i="1"/>
  <c r="AM108" i="1" s="1"/>
  <c r="AN108" i="1" s="1"/>
  <c r="W116" i="1"/>
  <c r="X116" i="1" s="1"/>
  <c r="Y116" i="1" s="1"/>
  <c r="AQ116" i="1"/>
  <c r="AR116" i="1" s="1"/>
  <c r="AS116" i="1" s="1"/>
  <c r="AG116" i="1"/>
  <c r="AH116" i="1" s="1"/>
  <c r="AI116" i="1" s="1"/>
  <c r="AL116" i="1"/>
  <c r="AM116" i="1" s="1"/>
  <c r="AN116" i="1" s="1"/>
  <c r="W124" i="1"/>
  <c r="X124" i="1" s="1"/>
  <c r="Y124" i="1" s="1"/>
  <c r="AQ124" i="1"/>
  <c r="AR124" i="1" s="1"/>
  <c r="AS124" i="1" s="1"/>
  <c r="AG124" i="1"/>
  <c r="AH124" i="1" s="1"/>
  <c r="AI124" i="1" s="1"/>
  <c r="AL124" i="1"/>
  <c r="AM124" i="1" s="1"/>
  <c r="AN124" i="1" s="1"/>
  <c r="W132" i="1"/>
  <c r="X132" i="1" s="1"/>
  <c r="Y132" i="1" s="1"/>
  <c r="AQ132" i="1"/>
  <c r="AR132" i="1" s="1"/>
  <c r="AS132" i="1" s="1"/>
  <c r="AG132" i="1"/>
  <c r="AH132" i="1" s="1"/>
  <c r="AI132" i="1" s="1"/>
  <c r="AL132" i="1"/>
  <c r="AM132" i="1" s="1"/>
  <c r="AN132" i="1" s="1"/>
  <c r="W140" i="1"/>
  <c r="X140" i="1" s="1"/>
  <c r="Y140" i="1" s="1"/>
  <c r="AQ140" i="1"/>
  <c r="AR140" i="1" s="1"/>
  <c r="AS140" i="1" s="1"/>
  <c r="AG140" i="1"/>
  <c r="AH140" i="1" s="1"/>
  <c r="AI140" i="1" s="1"/>
  <c r="AL140" i="1"/>
  <c r="AM140" i="1" s="1"/>
  <c r="AN140" i="1" s="1"/>
  <c r="W148" i="1"/>
  <c r="X148" i="1" s="1"/>
  <c r="Y148" i="1" s="1"/>
  <c r="AQ148" i="1"/>
  <c r="AR148" i="1" s="1"/>
  <c r="AS148" i="1" s="1"/>
  <c r="AG148" i="1"/>
  <c r="AH148" i="1" s="1"/>
  <c r="AI148" i="1" s="1"/>
  <c r="AL148" i="1"/>
  <c r="AM148" i="1" s="1"/>
  <c r="AN148" i="1" s="1"/>
  <c r="W156" i="1"/>
  <c r="X156" i="1" s="1"/>
  <c r="Y156" i="1" s="1"/>
  <c r="AQ156" i="1"/>
  <c r="AR156" i="1" s="1"/>
  <c r="AS156" i="1" s="1"/>
  <c r="AG156" i="1"/>
  <c r="AH156" i="1" s="1"/>
  <c r="AI156" i="1" s="1"/>
  <c r="AL156" i="1"/>
  <c r="AM156" i="1" s="1"/>
  <c r="AN156" i="1" s="1"/>
  <c r="W85" i="1"/>
  <c r="X85" i="1" s="1"/>
  <c r="Y85" i="1" s="1"/>
  <c r="AB126" i="1"/>
  <c r="AC126" i="1" s="1"/>
  <c r="AD126" i="1" s="1"/>
  <c r="AB118" i="1"/>
  <c r="AC118" i="1" s="1"/>
  <c r="AD118" i="1" s="1"/>
  <c r="AB46" i="1"/>
  <c r="AC46" i="1" s="1"/>
  <c r="AD46" i="1" s="1"/>
  <c r="AG98" i="1"/>
  <c r="AH98" i="1" s="1"/>
  <c r="AI98" i="1" s="1"/>
  <c r="W60" i="1"/>
  <c r="X60" i="1" s="1"/>
  <c r="Y60" i="1" s="1"/>
  <c r="AQ60" i="1"/>
  <c r="AR60" i="1" s="1"/>
  <c r="AS60" i="1" s="1"/>
  <c r="AG60" i="1"/>
  <c r="AH60" i="1" s="1"/>
  <c r="AI60" i="1" s="1"/>
  <c r="AL60" i="1"/>
  <c r="AM60" i="1" s="1"/>
  <c r="AN60" i="1" s="1"/>
  <c r="AQ77" i="1"/>
  <c r="AR77" i="1" s="1"/>
  <c r="AS77" i="1" s="1"/>
  <c r="AL77" i="1"/>
  <c r="AM77" i="1" s="1"/>
  <c r="AN77" i="1" s="1"/>
  <c r="AG77" i="1"/>
  <c r="AH77" i="1" s="1"/>
  <c r="AI77" i="1" s="1"/>
  <c r="AQ93" i="1"/>
  <c r="AR93" i="1" s="1"/>
  <c r="AS93" i="1" s="1"/>
  <c r="AG93" i="1"/>
  <c r="AH93" i="1" s="1"/>
  <c r="AI93" i="1" s="1"/>
  <c r="AL93" i="1"/>
  <c r="AM93" i="1" s="1"/>
  <c r="AN93" i="1" s="1"/>
  <c r="AQ101" i="1"/>
  <c r="AR101" i="1" s="1"/>
  <c r="AS101" i="1" s="1"/>
  <c r="AG101" i="1"/>
  <c r="AH101" i="1" s="1"/>
  <c r="AI101" i="1" s="1"/>
  <c r="AL101" i="1"/>
  <c r="AM101" i="1" s="1"/>
  <c r="AN101" i="1" s="1"/>
  <c r="AQ109" i="1"/>
  <c r="AR109" i="1" s="1"/>
  <c r="AS109" i="1" s="1"/>
  <c r="AG109" i="1"/>
  <c r="AH109" i="1" s="1"/>
  <c r="AI109" i="1" s="1"/>
  <c r="AL109" i="1"/>
  <c r="AM109" i="1" s="1"/>
  <c r="AN109" i="1" s="1"/>
  <c r="AQ117" i="1"/>
  <c r="AR117" i="1" s="1"/>
  <c r="AS117" i="1" s="1"/>
  <c r="AG117" i="1"/>
  <c r="AH117" i="1" s="1"/>
  <c r="AI117" i="1" s="1"/>
  <c r="AL117" i="1"/>
  <c r="AM117" i="1" s="1"/>
  <c r="AN117" i="1" s="1"/>
  <c r="AQ125" i="1"/>
  <c r="AR125" i="1" s="1"/>
  <c r="AS125" i="1" s="1"/>
  <c r="AG125" i="1"/>
  <c r="AH125" i="1" s="1"/>
  <c r="AI125" i="1" s="1"/>
  <c r="AL125" i="1"/>
  <c r="AM125" i="1" s="1"/>
  <c r="AN125" i="1" s="1"/>
  <c r="AQ133" i="1"/>
  <c r="AR133" i="1" s="1"/>
  <c r="AS133" i="1" s="1"/>
  <c r="AG133" i="1"/>
  <c r="AH133" i="1" s="1"/>
  <c r="AI133" i="1" s="1"/>
  <c r="AL133" i="1"/>
  <c r="AM133" i="1" s="1"/>
  <c r="AN133" i="1" s="1"/>
  <c r="AQ141" i="1"/>
  <c r="AR141" i="1" s="1"/>
  <c r="AS141" i="1" s="1"/>
  <c r="AG141" i="1"/>
  <c r="AH141" i="1" s="1"/>
  <c r="AI141" i="1" s="1"/>
  <c r="AL141" i="1"/>
  <c r="AM141" i="1" s="1"/>
  <c r="AN141" i="1" s="1"/>
  <c r="AQ149" i="1"/>
  <c r="AR149" i="1" s="1"/>
  <c r="AS149" i="1" s="1"/>
  <c r="AG149" i="1"/>
  <c r="AH149" i="1" s="1"/>
  <c r="AI149" i="1" s="1"/>
  <c r="AL149" i="1"/>
  <c r="AM149" i="1" s="1"/>
  <c r="AN149" i="1" s="1"/>
  <c r="AQ157" i="1"/>
  <c r="AR157" i="1" s="1"/>
  <c r="AS157" i="1" s="1"/>
  <c r="AG157" i="1"/>
  <c r="AH157" i="1" s="1"/>
  <c r="AI157" i="1" s="1"/>
  <c r="AL157" i="1"/>
  <c r="AM157" i="1" s="1"/>
  <c r="AN157" i="1" s="1"/>
  <c r="W141" i="1"/>
  <c r="X141" i="1" s="1"/>
  <c r="Y141" i="1" s="1"/>
  <c r="W77" i="1"/>
  <c r="X77" i="1" s="1"/>
  <c r="Y77" i="1" s="1"/>
  <c r="AB157" i="1"/>
  <c r="AC157" i="1" s="1"/>
  <c r="AD157" i="1" s="1"/>
  <c r="AB149" i="1"/>
  <c r="AC149" i="1" s="1"/>
  <c r="AD149" i="1" s="1"/>
  <c r="AB141" i="1"/>
  <c r="AC141" i="1" s="1"/>
  <c r="AD141" i="1" s="1"/>
  <c r="AB133" i="1"/>
  <c r="AC133" i="1" s="1"/>
  <c r="AD133" i="1" s="1"/>
  <c r="AB125" i="1"/>
  <c r="AC125" i="1" s="1"/>
  <c r="AD125" i="1" s="1"/>
  <c r="AB117" i="1"/>
  <c r="AC117" i="1" s="1"/>
  <c r="AD117" i="1" s="1"/>
  <c r="AB109" i="1"/>
  <c r="AC109" i="1" s="1"/>
  <c r="AD109" i="1" s="1"/>
  <c r="AB101" i="1"/>
  <c r="AC101" i="1" s="1"/>
  <c r="AD101" i="1" s="1"/>
  <c r="AB93" i="1"/>
  <c r="AC93" i="1" s="1"/>
  <c r="AD93" i="1" s="1"/>
  <c r="AB85" i="1"/>
  <c r="AC85" i="1" s="1"/>
  <c r="AD85" i="1" s="1"/>
  <c r="AB77" i="1"/>
  <c r="AC77" i="1" s="1"/>
  <c r="AD77" i="1" s="1"/>
  <c r="AG154" i="1"/>
  <c r="AH154" i="1" s="1"/>
  <c r="AI154" i="1" s="1"/>
  <c r="AG90" i="1"/>
  <c r="AH90" i="1" s="1"/>
  <c r="AI90" i="1" s="1"/>
  <c r="W52" i="1"/>
  <c r="X52" i="1" s="1"/>
  <c r="Y52" i="1" s="1"/>
  <c r="AQ52" i="1"/>
  <c r="AR52" i="1" s="1"/>
  <c r="AS52" i="1" s="1"/>
  <c r="AL52" i="1"/>
  <c r="AM52" i="1" s="1"/>
  <c r="AN52" i="1" s="1"/>
  <c r="AG52" i="1"/>
  <c r="AH52" i="1" s="1"/>
  <c r="AI52" i="1" s="1"/>
  <c r="W68" i="1"/>
  <c r="X68" i="1" s="1"/>
  <c r="Y68" i="1" s="1"/>
  <c r="AQ68" i="1"/>
  <c r="AR68" i="1" s="1"/>
  <c r="AS68" i="1" s="1"/>
  <c r="AG68" i="1"/>
  <c r="AH68" i="1" s="1"/>
  <c r="AI68" i="1" s="1"/>
  <c r="AL68" i="1"/>
  <c r="AM68" i="1" s="1"/>
  <c r="AN68" i="1" s="1"/>
  <c r="AQ53" i="1"/>
  <c r="AR53" i="1" s="1"/>
  <c r="AS53" i="1" s="1"/>
  <c r="AL53" i="1"/>
  <c r="AM53" i="1" s="1"/>
  <c r="AN53" i="1" s="1"/>
  <c r="AG53" i="1"/>
  <c r="AH53" i="1" s="1"/>
  <c r="AI53" i="1" s="1"/>
  <c r="AQ61" i="1"/>
  <c r="AR61" i="1" s="1"/>
  <c r="AS61" i="1" s="1"/>
  <c r="AL61" i="1"/>
  <c r="AM61" i="1" s="1"/>
  <c r="AN61" i="1" s="1"/>
  <c r="AG61" i="1"/>
  <c r="AH61" i="1" s="1"/>
  <c r="AI61" i="1" s="1"/>
  <c r="AQ69" i="1"/>
  <c r="AR69" i="1" s="1"/>
  <c r="AS69" i="1" s="1"/>
  <c r="AL69" i="1"/>
  <c r="AM69" i="1" s="1"/>
  <c r="AN69" i="1" s="1"/>
  <c r="AG69" i="1"/>
  <c r="AH69" i="1" s="1"/>
  <c r="AI69" i="1" s="1"/>
  <c r="W78" i="1"/>
  <c r="X78" i="1" s="1"/>
  <c r="Y78" i="1" s="1"/>
  <c r="AL78" i="1"/>
  <c r="AM78" i="1" s="1"/>
  <c r="AN78" i="1" s="1"/>
  <c r="AQ78" i="1"/>
  <c r="AR78" i="1" s="1"/>
  <c r="AS78" i="1" s="1"/>
  <c r="AG78" i="1"/>
  <c r="AH78" i="1" s="1"/>
  <c r="AI78" i="1" s="1"/>
  <c r="W86" i="1"/>
  <c r="X86" i="1" s="1"/>
  <c r="Y86" i="1" s="1"/>
  <c r="AL86" i="1"/>
  <c r="AM86" i="1" s="1"/>
  <c r="AN86" i="1" s="1"/>
  <c r="AQ86" i="1"/>
  <c r="AR86" i="1" s="1"/>
  <c r="AS86" i="1" s="1"/>
  <c r="AG86" i="1"/>
  <c r="AH86" i="1" s="1"/>
  <c r="AI86" i="1" s="1"/>
  <c r="W94" i="1"/>
  <c r="X94" i="1" s="1"/>
  <c r="Y94" i="1" s="1"/>
  <c r="AQ94" i="1"/>
  <c r="AR94" i="1" s="1"/>
  <c r="AS94" i="1" s="1"/>
  <c r="AG94" i="1"/>
  <c r="AH94" i="1" s="1"/>
  <c r="AI94" i="1" s="1"/>
  <c r="W102" i="1"/>
  <c r="X102" i="1" s="1"/>
  <c r="Y102" i="1" s="1"/>
  <c r="AQ102" i="1"/>
  <c r="AR102" i="1" s="1"/>
  <c r="AS102" i="1" s="1"/>
  <c r="AG102" i="1"/>
  <c r="AH102" i="1" s="1"/>
  <c r="AI102" i="1" s="1"/>
  <c r="W110" i="1"/>
  <c r="X110" i="1" s="1"/>
  <c r="Y110" i="1" s="1"/>
  <c r="AQ110" i="1"/>
  <c r="AR110" i="1" s="1"/>
  <c r="AS110" i="1" s="1"/>
  <c r="AG110" i="1"/>
  <c r="AH110" i="1" s="1"/>
  <c r="AI110" i="1" s="1"/>
  <c r="W118" i="1"/>
  <c r="X118" i="1" s="1"/>
  <c r="Y118" i="1" s="1"/>
  <c r="AQ118" i="1"/>
  <c r="AR118" i="1" s="1"/>
  <c r="AS118" i="1" s="1"/>
  <c r="AG118" i="1"/>
  <c r="AH118" i="1" s="1"/>
  <c r="AI118" i="1" s="1"/>
  <c r="W126" i="1"/>
  <c r="X126" i="1" s="1"/>
  <c r="Y126" i="1" s="1"/>
  <c r="AQ126" i="1"/>
  <c r="AR126" i="1" s="1"/>
  <c r="AS126" i="1" s="1"/>
  <c r="AG126" i="1"/>
  <c r="AH126" i="1" s="1"/>
  <c r="AI126" i="1" s="1"/>
  <c r="W134" i="1"/>
  <c r="X134" i="1" s="1"/>
  <c r="Y134" i="1" s="1"/>
  <c r="AQ134" i="1"/>
  <c r="AR134" i="1" s="1"/>
  <c r="AS134" i="1" s="1"/>
  <c r="AG134" i="1"/>
  <c r="AH134" i="1" s="1"/>
  <c r="AI134" i="1" s="1"/>
  <c r="W142" i="1"/>
  <c r="X142" i="1" s="1"/>
  <c r="Y142" i="1" s="1"/>
  <c r="AQ142" i="1"/>
  <c r="AR142" i="1" s="1"/>
  <c r="AS142" i="1" s="1"/>
  <c r="AG142" i="1"/>
  <c r="AH142" i="1" s="1"/>
  <c r="AI142" i="1" s="1"/>
  <c r="W150" i="1"/>
  <c r="X150" i="1" s="1"/>
  <c r="Y150" i="1" s="1"/>
  <c r="AQ150" i="1"/>
  <c r="AR150" i="1" s="1"/>
  <c r="AS150" i="1" s="1"/>
  <c r="AG150" i="1"/>
  <c r="AH150" i="1" s="1"/>
  <c r="AI150" i="1" s="1"/>
  <c r="W158" i="1"/>
  <c r="X158" i="1" s="1"/>
  <c r="Y158" i="1" s="1"/>
  <c r="AQ158" i="1"/>
  <c r="AR158" i="1" s="1"/>
  <c r="AS158" i="1" s="1"/>
  <c r="AG158" i="1"/>
  <c r="AH158" i="1" s="1"/>
  <c r="AI158" i="1" s="1"/>
  <c r="W133" i="1"/>
  <c r="X133" i="1" s="1"/>
  <c r="Y133" i="1" s="1"/>
  <c r="W69" i="1"/>
  <c r="X69" i="1" s="1"/>
  <c r="Y69" i="1" s="1"/>
  <c r="AB156" i="1"/>
  <c r="AC156" i="1" s="1"/>
  <c r="AD156" i="1" s="1"/>
  <c r="AB148" i="1"/>
  <c r="AC148" i="1" s="1"/>
  <c r="AD148" i="1" s="1"/>
  <c r="AB140" i="1"/>
  <c r="AC140" i="1" s="1"/>
  <c r="AD140" i="1" s="1"/>
  <c r="AB132" i="1"/>
  <c r="AC132" i="1" s="1"/>
  <c r="AD132" i="1" s="1"/>
  <c r="AB124" i="1"/>
  <c r="AC124" i="1" s="1"/>
  <c r="AD124" i="1" s="1"/>
  <c r="AB116" i="1"/>
  <c r="AC116" i="1" s="1"/>
  <c r="AD116" i="1" s="1"/>
  <c r="AB108" i="1"/>
  <c r="AC108" i="1" s="1"/>
  <c r="AD108" i="1" s="1"/>
  <c r="AB100" i="1"/>
  <c r="AC100" i="1" s="1"/>
  <c r="AD100" i="1" s="1"/>
  <c r="AB92" i="1"/>
  <c r="AC92" i="1" s="1"/>
  <c r="AD92" i="1" s="1"/>
  <c r="AB84" i="1"/>
  <c r="AC84" i="1" s="1"/>
  <c r="AD84" i="1" s="1"/>
  <c r="AB76" i="1"/>
  <c r="AC76" i="1" s="1"/>
  <c r="AD76" i="1" s="1"/>
  <c r="AB68" i="1"/>
  <c r="AC68" i="1" s="1"/>
  <c r="AD68" i="1" s="1"/>
  <c r="AB60" i="1"/>
  <c r="AC60" i="1" s="1"/>
  <c r="AD60" i="1" s="1"/>
  <c r="AB52" i="1"/>
  <c r="AC52" i="1" s="1"/>
  <c r="AD52" i="1" s="1"/>
  <c r="AG146" i="1"/>
  <c r="AH146" i="1" s="1"/>
  <c r="AI146" i="1" s="1"/>
  <c r="AG82" i="1"/>
  <c r="AH82" i="1" s="1"/>
  <c r="AI82" i="1" s="1"/>
  <c r="AL110" i="1"/>
  <c r="AM110" i="1" s="1"/>
  <c r="AN110" i="1" s="1"/>
  <c r="W54" i="1"/>
  <c r="X54" i="1" s="1"/>
  <c r="Y54" i="1" s="1"/>
  <c r="AL54" i="1"/>
  <c r="AM54" i="1" s="1"/>
  <c r="AN54" i="1" s="1"/>
  <c r="AQ54" i="1"/>
  <c r="AR54" i="1" s="1"/>
  <c r="AS54" i="1" s="1"/>
  <c r="AG54" i="1"/>
  <c r="AH54" i="1" s="1"/>
  <c r="AI54" i="1" s="1"/>
  <c r="W62" i="1"/>
  <c r="X62" i="1" s="1"/>
  <c r="Y62" i="1" s="1"/>
  <c r="AL62" i="1"/>
  <c r="AM62" i="1" s="1"/>
  <c r="AN62" i="1" s="1"/>
  <c r="AQ62" i="1"/>
  <c r="AR62" i="1" s="1"/>
  <c r="AS62" i="1" s="1"/>
  <c r="AG62" i="1"/>
  <c r="AH62" i="1" s="1"/>
  <c r="AI62" i="1" s="1"/>
  <c r="W70" i="1"/>
  <c r="X70" i="1" s="1"/>
  <c r="Y70" i="1" s="1"/>
  <c r="AL70" i="1"/>
  <c r="AM70" i="1" s="1"/>
  <c r="AN70" i="1" s="1"/>
  <c r="AQ70" i="1"/>
  <c r="AR70" i="1" s="1"/>
  <c r="AS70" i="1" s="1"/>
  <c r="AG70" i="1"/>
  <c r="AH70" i="1" s="1"/>
  <c r="AI70" i="1" s="1"/>
  <c r="W79" i="1"/>
  <c r="X79" i="1" s="1"/>
  <c r="Y79" i="1" s="1"/>
  <c r="AQ79" i="1"/>
  <c r="AR79" i="1" s="1"/>
  <c r="AS79" i="1" s="1"/>
  <c r="AL79" i="1"/>
  <c r="AM79" i="1" s="1"/>
  <c r="AN79" i="1" s="1"/>
  <c r="AG79" i="1"/>
  <c r="AH79" i="1" s="1"/>
  <c r="AI79" i="1" s="1"/>
  <c r="W87" i="1"/>
  <c r="X87" i="1" s="1"/>
  <c r="Y87" i="1" s="1"/>
  <c r="AQ87" i="1"/>
  <c r="AR87" i="1" s="1"/>
  <c r="AS87" i="1" s="1"/>
  <c r="AL87" i="1"/>
  <c r="AM87" i="1" s="1"/>
  <c r="AN87" i="1" s="1"/>
  <c r="AG87" i="1"/>
  <c r="AH87" i="1" s="1"/>
  <c r="AI87" i="1" s="1"/>
  <c r="W95" i="1"/>
  <c r="X95" i="1" s="1"/>
  <c r="Y95" i="1" s="1"/>
  <c r="AQ95" i="1"/>
  <c r="AR95" i="1" s="1"/>
  <c r="AS95" i="1" s="1"/>
  <c r="AL95" i="1"/>
  <c r="AM95" i="1" s="1"/>
  <c r="AN95" i="1" s="1"/>
  <c r="AG95" i="1"/>
  <c r="AH95" i="1" s="1"/>
  <c r="AI95" i="1" s="1"/>
  <c r="W103" i="1"/>
  <c r="X103" i="1" s="1"/>
  <c r="Y103" i="1" s="1"/>
  <c r="AQ103" i="1"/>
  <c r="AR103" i="1" s="1"/>
  <c r="AS103" i="1" s="1"/>
  <c r="AL103" i="1"/>
  <c r="AM103" i="1" s="1"/>
  <c r="AN103" i="1" s="1"/>
  <c r="AG103" i="1"/>
  <c r="AH103" i="1" s="1"/>
  <c r="AI103" i="1" s="1"/>
  <c r="W111" i="1"/>
  <c r="X111" i="1" s="1"/>
  <c r="Y111" i="1" s="1"/>
  <c r="AQ111" i="1"/>
  <c r="AR111" i="1" s="1"/>
  <c r="AS111" i="1" s="1"/>
  <c r="AL111" i="1"/>
  <c r="AM111" i="1" s="1"/>
  <c r="AN111" i="1" s="1"/>
  <c r="AG111" i="1"/>
  <c r="AH111" i="1" s="1"/>
  <c r="AI111" i="1" s="1"/>
  <c r="W119" i="1"/>
  <c r="X119" i="1" s="1"/>
  <c r="Y119" i="1" s="1"/>
  <c r="AQ119" i="1"/>
  <c r="AR119" i="1" s="1"/>
  <c r="AS119" i="1" s="1"/>
  <c r="AL119" i="1"/>
  <c r="AM119" i="1" s="1"/>
  <c r="AN119" i="1" s="1"/>
  <c r="AG119" i="1"/>
  <c r="AH119" i="1" s="1"/>
  <c r="AI119" i="1" s="1"/>
  <c r="W127" i="1"/>
  <c r="X127" i="1" s="1"/>
  <c r="Y127" i="1" s="1"/>
  <c r="AQ127" i="1"/>
  <c r="AR127" i="1" s="1"/>
  <c r="AS127" i="1" s="1"/>
  <c r="AL127" i="1"/>
  <c r="AM127" i="1" s="1"/>
  <c r="AN127" i="1" s="1"/>
  <c r="AG127" i="1"/>
  <c r="AH127" i="1" s="1"/>
  <c r="AI127" i="1" s="1"/>
  <c r="W135" i="1"/>
  <c r="X135" i="1" s="1"/>
  <c r="Y135" i="1" s="1"/>
  <c r="AQ135" i="1"/>
  <c r="AR135" i="1" s="1"/>
  <c r="AS135" i="1" s="1"/>
  <c r="AL135" i="1"/>
  <c r="AM135" i="1" s="1"/>
  <c r="AN135" i="1" s="1"/>
  <c r="AG135" i="1"/>
  <c r="AH135" i="1" s="1"/>
  <c r="AI135" i="1" s="1"/>
  <c r="W143" i="1"/>
  <c r="X143" i="1" s="1"/>
  <c r="Y143" i="1" s="1"/>
  <c r="AQ143" i="1"/>
  <c r="AR143" i="1" s="1"/>
  <c r="AS143" i="1" s="1"/>
  <c r="AL143" i="1"/>
  <c r="AM143" i="1" s="1"/>
  <c r="AN143" i="1" s="1"/>
  <c r="AG143" i="1"/>
  <c r="AH143" i="1" s="1"/>
  <c r="AI143" i="1" s="1"/>
  <c r="W151" i="1"/>
  <c r="X151" i="1" s="1"/>
  <c r="Y151" i="1" s="1"/>
  <c r="AQ151" i="1"/>
  <c r="AR151" i="1" s="1"/>
  <c r="AS151" i="1" s="1"/>
  <c r="AL151" i="1"/>
  <c r="AM151" i="1" s="1"/>
  <c r="AN151" i="1" s="1"/>
  <c r="AG151" i="1"/>
  <c r="AH151" i="1" s="1"/>
  <c r="AI151" i="1" s="1"/>
  <c r="W159" i="1"/>
  <c r="X159" i="1" s="1"/>
  <c r="Y159" i="1" s="1"/>
  <c r="AQ159" i="1"/>
  <c r="AR159" i="1" s="1"/>
  <c r="AS159" i="1" s="1"/>
  <c r="AL159" i="1"/>
  <c r="AM159" i="1" s="1"/>
  <c r="AN159" i="1" s="1"/>
  <c r="AG159" i="1"/>
  <c r="AH159" i="1" s="1"/>
  <c r="AI159" i="1" s="1"/>
  <c r="W125" i="1"/>
  <c r="X125" i="1" s="1"/>
  <c r="Y125" i="1" s="1"/>
  <c r="W61" i="1"/>
  <c r="X61" i="1" s="1"/>
  <c r="Y61" i="1" s="1"/>
  <c r="AB155" i="1"/>
  <c r="AC155" i="1" s="1"/>
  <c r="AD155" i="1" s="1"/>
  <c r="AB147" i="1"/>
  <c r="AC147" i="1" s="1"/>
  <c r="AD147" i="1" s="1"/>
  <c r="AB139" i="1"/>
  <c r="AC139" i="1" s="1"/>
  <c r="AD139" i="1" s="1"/>
  <c r="AB131" i="1"/>
  <c r="AC131" i="1" s="1"/>
  <c r="AD131" i="1" s="1"/>
  <c r="AB123" i="1"/>
  <c r="AC123" i="1" s="1"/>
  <c r="AD123" i="1" s="1"/>
  <c r="AB115" i="1"/>
  <c r="AC115" i="1" s="1"/>
  <c r="AD115" i="1" s="1"/>
  <c r="AB107" i="1"/>
  <c r="AC107" i="1" s="1"/>
  <c r="AD107" i="1" s="1"/>
  <c r="AB99" i="1"/>
  <c r="AC99" i="1" s="1"/>
  <c r="AD99" i="1" s="1"/>
  <c r="AB91" i="1"/>
  <c r="AC91" i="1" s="1"/>
  <c r="AD91" i="1" s="1"/>
  <c r="AB83" i="1"/>
  <c r="AC83" i="1" s="1"/>
  <c r="AD83" i="1" s="1"/>
  <c r="AB75" i="1"/>
  <c r="AC75" i="1" s="1"/>
  <c r="AD75" i="1" s="1"/>
  <c r="AB67" i="1"/>
  <c r="AC67" i="1" s="1"/>
  <c r="AD67" i="1" s="1"/>
  <c r="AB59" i="1"/>
  <c r="AC59" i="1" s="1"/>
  <c r="AD59" i="1" s="1"/>
  <c r="AB51" i="1"/>
  <c r="AC51" i="1" s="1"/>
  <c r="AD51" i="1" s="1"/>
  <c r="AG138" i="1"/>
  <c r="AH138" i="1" s="1"/>
  <c r="AI138" i="1" s="1"/>
  <c r="AG74" i="1"/>
  <c r="AH74" i="1" s="1"/>
  <c r="AI74" i="1" s="1"/>
  <c r="AL102" i="1"/>
  <c r="AM102" i="1" s="1"/>
  <c r="AN102" i="1" s="1"/>
  <c r="AL28" i="1"/>
  <c r="AM28" i="1" s="1"/>
  <c r="AN28" i="1" s="1"/>
  <c r="W40" i="1"/>
  <c r="X40" i="1" s="1"/>
  <c r="Y40" i="1" s="1"/>
  <c r="AG19" i="1"/>
  <c r="AH19" i="1" s="1"/>
  <c r="AI19" i="1" s="1"/>
  <c r="AQ19" i="1"/>
  <c r="AR19" i="1" s="1"/>
  <c r="AS19" i="1" s="1"/>
  <c r="W19" i="1"/>
  <c r="X19" i="1" s="1"/>
  <c r="Y19" i="1" s="1"/>
  <c r="AB2" i="1"/>
  <c r="AC2" i="1" s="1"/>
  <c r="AD2" i="1" s="1"/>
  <c r="AL2" i="1"/>
  <c r="AM2" i="1" s="1"/>
  <c r="AN2" i="1" s="1"/>
  <c r="W2" i="1"/>
  <c r="Y2" i="1" s="1"/>
  <c r="AQ2" i="1"/>
  <c r="AR2" i="1" s="1"/>
  <c r="AS2" i="1" s="1"/>
  <c r="AB14" i="1"/>
  <c r="AC14" i="1" s="1"/>
  <c r="AD14" i="1" s="1"/>
  <c r="W14" i="1"/>
  <c r="X14" i="1" s="1"/>
  <c r="Y14" i="1" s="1"/>
  <c r="AQ14" i="1"/>
  <c r="AR14" i="1" s="1"/>
  <c r="AS14" i="1" s="1"/>
  <c r="AL14" i="1"/>
  <c r="AM14" i="1" s="1"/>
  <c r="AN14" i="1" s="1"/>
  <c r="W29" i="1"/>
  <c r="X29" i="1" s="1"/>
  <c r="Y29" i="1" s="1"/>
  <c r="AQ29" i="1"/>
  <c r="AR29" i="1" s="1"/>
  <c r="AS29" i="1" s="1"/>
  <c r="AG33" i="1"/>
  <c r="AH33" i="1" s="1"/>
  <c r="AI33" i="1" s="1"/>
  <c r="W33" i="1"/>
  <c r="X33" i="1" s="1"/>
  <c r="Y33" i="1" s="1"/>
  <c r="AQ33" i="1"/>
  <c r="AR33" i="1" s="1"/>
  <c r="AS33" i="1" s="1"/>
  <c r="W30" i="1"/>
  <c r="X30" i="1" s="1"/>
  <c r="Y30" i="1" s="1"/>
  <c r="AG30" i="1"/>
  <c r="AH30" i="1" s="1"/>
  <c r="AI30" i="1" s="1"/>
  <c r="AG34" i="1"/>
  <c r="AH34" i="1" s="1"/>
  <c r="AI34" i="1" s="1"/>
  <c r="W34" i="1"/>
  <c r="X34" i="1" s="1"/>
  <c r="Y34" i="1" s="1"/>
  <c r="AL38" i="1"/>
  <c r="AM38" i="1" s="1"/>
  <c r="AN38" i="1" s="1"/>
  <c r="AQ38" i="1"/>
  <c r="AR38" i="1" s="1"/>
  <c r="AS38" i="1" s="1"/>
  <c r="W38" i="1"/>
  <c r="X38" i="1" s="1"/>
  <c r="Y38" i="1" s="1"/>
  <c r="AG38" i="1"/>
  <c r="AH38" i="1" s="1"/>
  <c r="AI38" i="1" s="1"/>
  <c r="W37" i="1"/>
  <c r="X37" i="1" s="1"/>
  <c r="Y37" i="1" s="1"/>
  <c r="AQ37" i="1"/>
  <c r="AR37" i="1" s="1"/>
  <c r="AS37" i="1" s="1"/>
  <c r="AG5" i="1"/>
  <c r="AH5" i="1" s="1"/>
  <c r="AI5" i="1" s="1"/>
  <c r="W6" i="1"/>
  <c r="X6" i="1" s="1"/>
  <c r="Y6" i="1" s="1"/>
  <c r="W10" i="1"/>
  <c r="X10" i="1" s="1"/>
  <c r="Y10" i="1" s="1"/>
  <c r="AQ6" i="1"/>
  <c r="AR6" i="1" s="1"/>
  <c r="AS6" i="1" s="1"/>
  <c r="W25" i="1"/>
  <c r="X25" i="1" s="1"/>
  <c r="Y25" i="1" s="1"/>
  <c r="AL10" i="1"/>
  <c r="AM10" i="1" s="1"/>
  <c r="AN10" i="1" s="1"/>
  <c r="AL24" i="1"/>
  <c r="AM24" i="1" s="1"/>
  <c r="AN24" i="1" s="1"/>
  <c r="AL6" i="1"/>
  <c r="AM6" i="1" s="1"/>
  <c r="AN6" i="1" s="1"/>
  <c r="AQ10" i="1"/>
  <c r="AR10" i="1" s="1"/>
  <c r="AS10" i="1" s="1"/>
  <c r="AB37" i="1"/>
  <c r="AC37" i="1" s="1"/>
  <c r="AD37" i="1" s="1"/>
  <c r="W44" i="1"/>
  <c r="X44" i="1" s="1"/>
  <c r="Y44" i="1" s="1"/>
  <c r="AQ23" i="1"/>
  <c r="AR23" i="1" s="1"/>
  <c r="AS23" i="1" s="1"/>
  <c r="W23" i="1"/>
  <c r="X23" i="1" s="1"/>
  <c r="Y23" i="1" s="1"/>
  <c r="AG23" i="1"/>
  <c r="AH23" i="1" s="1"/>
  <c r="AI23" i="1" s="1"/>
  <c r="AL23" i="1"/>
  <c r="AM23" i="1" s="1"/>
  <c r="AN23" i="1" s="1"/>
  <c r="AQ5" i="1"/>
  <c r="AR5" i="1" s="1"/>
  <c r="AS5" i="1" s="1"/>
  <c r="W5" i="1"/>
  <c r="X5" i="1" s="1"/>
  <c r="Y5" i="1" s="1"/>
  <c r="AB5" i="1"/>
  <c r="AC5" i="1" s="1"/>
  <c r="AD5" i="1" s="1"/>
  <c r="AQ13" i="1"/>
  <c r="AR13" i="1" s="1"/>
  <c r="AS13" i="1" s="1"/>
  <c r="W13" i="1"/>
  <c r="X13" i="1" s="1"/>
  <c r="Y13" i="1" s="1"/>
  <c r="AB13" i="1"/>
  <c r="AC13" i="1" s="1"/>
  <c r="AD13" i="1" s="1"/>
  <c r="AG13" i="1"/>
  <c r="AH13" i="1" s="1"/>
  <c r="AI13" i="1" s="1"/>
  <c r="W21" i="1"/>
  <c r="X21" i="1" s="1"/>
  <c r="Y21" i="1" s="1"/>
  <c r="AQ21" i="1"/>
  <c r="AR21" i="1" s="1"/>
  <c r="AS21" i="1" s="1"/>
  <c r="AG21" i="1"/>
  <c r="AH21" i="1" s="1"/>
  <c r="AI21" i="1" s="1"/>
  <c r="AL22" i="1"/>
  <c r="AM22" i="1" s="1"/>
  <c r="AN22" i="1" s="1"/>
  <c r="AQ22" i="1"/>
  <c r="AR22" i="1" s="1"/>
  <c r="AS22" i="1" s="1"/>
  <c r="AB22" i="1"/>
  <c r="AC22" i="1" s="1"/>
  <c r="AD22" i="1" s="1"/>
  <c r="W22" i="1"/>
  <c r="X22" i="1" s="1"/>
  <c r="Y22" i="1" s="1"/>
  <c r="AB23" i="1"/>
  <c r="AC23" i="1" s="1"/>
  <c r="AD23" i="1" s="1"/>
  <c r="AQ27" i="1"/>
  <c r="AR27" i="1" s="1"/>
  <c r="AS27" i="1" s="1"/>
  <c r="W27" i="1"/>
  <c r="X27" i="1" s="1"/>
  <c r="Y27" i="1" s="1"/>
  <c r="AG27" i="1"/>
  <c r="AH27" i="1" s="1"/>
  <c r="AI27" i="1" s="1"/>
  <c r="AL27" i="1"/>
  <c r="AM27" i="1" s="1"/>
  <c r="AN27" i="1" s="1"/>
  <c r="AG7" i="1"/>
  <c r="AH7" i="1" s="1"/>
  <c r="AI7" i="1" s="1"/>
  <c r="AL7" i="1"/>
  <c r="AM7" i="1" s="1"/>
  <c r="AN7" i="1" s="1"/>
  <c r="AQ7" i="1"/>
  <c r="AR7" i="1" s="1"/>
  <c r="AS7" i="1" s="1"/>
  <c r="W7" i="1"/>
  <c r="X7" i="1" s="1"/>
  <c r="Y7" i="1" s="1"/>
  <c r="AL8" i="1"/>
  <c r="AM8" i="1" s="1"/>
  <c r="AN8" i="1" s="1"/>
  <c r="AQ8" i="1"/>
  <c r="AR8" i="1" s="1"/>
  <c r="AS8" i="1" s="1"/>
  <c r="W8" i="1"/>
  <c r="X8" i="1" s="1"/>
  <c r="Y8" i="1" s="1"/>
  <c r="AB8" i="1"/>
  <c r="AC8" i="1" s="1"/>
  <c r="AD8" i="1" s="1"/>
  <c r="AG15" i="1"/>
  <c r="AH15" i="1" s="1"/>
  <c r="AI15" i="1" s="1"/>
  <c r="AL15" i="1"/>
  <c r="AM15" i="1" s="1"/>
  <c r="AN15" i="1" s="1"/>
  <c r="AQ15" i="1"/>
  <c r="AR15" i="1" s="1"/>
  <c r="AS15" i="1" s="1"/>
  <c r="W15" i="1"/>
  <c r="X15" i="1" s="1"/>
  <c r="Y15" i="1" s="1"/>
  <c r="AQ17" i="1"/>
  <c r="AR17" i="1" s="1"/>
  <c r="AS17" i="1" s="1"/>
  <c r="W17" i="1"/>
  <c r="X17" i="1" s="1"/>
  <c r="Y17" i="1" s="1"/>
  <c r="AG17" i="1"/>
  <c r="AH17" i="1" s="1"/>
  <c r="AI17" i="1" s="1"/>
  <c r="AL20" i="1"/>
  <c r="AM20" i="1" s="1"/>
  <c r="AN20" i="1" s="1"/>
  <c r="AB20" i="1"/>
  <c r="AC20" i="1" s="1"/>
  <c r="AD20" i="1" s="1"/>
  <c r="AQ20" i="1"/>
  <c r="AR20" i="1" s="1"/>
  <c r="AS20" i="1" s="1"/>
  <c r="AG20" i="1"/>
  <c r="AH20" i="1" s="1"/>
  <c r="AI20" i="1" s="1"/>
  <c r="W20" i="1"/>
  <c r="X20" i="1" s="1"/>
  <c r="Y20" i="1" s="1"/>
  <c r="AB21" i="1"/>
  <c r="AC21" i="1" s="1"/>
  <c r="AD21" i="1" s="1"/>
  <c r="AG22" i="1"/>
  <c r="AH22" i="1" s="1"/>
  <c r="AI22" i="1" s="1"/>
  <c r="AL26" i="1"/>
  <c r="AM26" i="1" s="1"/>
  <c r="AN26" i="1" s="1"/>
  <c r="AQ26" i="1"/>
  <c r="AR26" i="1" s="1"/>
  <c r="AS26" i="1" s="1"/>
  <c r="AB26" i="1"/>
  <c r="AC26" i="1" s="1"/>
  <c r="AD26" i="1" s="1"/>
  <c r="W26" i="1"/>
  <c r="X26" i="1" s="1"/>
  <c r="Y26" i="1" s="1"/>
  <c r="AB27" i="1"/>
  <c r="AC27" i="1" s="1"/>
  <c r="AD27" i="1" s="1"/>
  <c r="AQ35" i="1"/>
  <c r="AR35" i="1" s="1"/>
  <c r="AS35" i="1" s="1"/>
  <c r="W35" i="1"/>
  <c r="X35" i="1" s="1"/>
  <c r="Y35" i="1" s="1"/>
  <c r="AG35" i="1"/>
  <c r="AH35" i="1" s="1"/>
  <c r="AI35" i="1" s="1"/>
  <c r="AB35" i="1"/>
  <c r="AC35" i="1" s="1"/>
  <c r="AD35" i="1" s="1"/>
  <c r="AL35" i="1"/>
  <c r="AM35" i="1" s="1"/>
  <c r="AN35" i="1" s="1"/>
  <c r="AG3" i="1"/>
  <c r="AH3" i="1" s="1"/>
  <c r="AI3" i="1" s="1"/>
  <c r="AL3" i="1"/>
  <c r="AM3" i="1" s="1"/>
  <c r="AN3" i="1" s="1"/>
  <c r="AL12" i="1"/>
  <c r="AM12" i="1" s="1"/>
  <c r="AN12" i="1" s="1"/>
  <c r="AQ12" i="1"/>
  <c r="AR12" i="1" s="1"/>
  <c r="AS12" i="1" s="1"/>
  <c r="W12" i="1"/>
  <c r="X12" i="1" s="1"/>
  <c r="Y12" i="1" s="1"/>
  <c r="AB12" i="1"/>
  <c r="AC12" i="1" s="1"/>
  <c r="AD12" i="1" s="1"/>
  <c r="W3" i="1"/>
  <c r="X3" i="1" s="1"/>
  <c r="Y3" i="1" s="1"/>
  <c r="AQ3" i="1"/>
  <c r="AR3" i="1" s="1"/>
  <c r="AS3" i="1" s="1"/>
  <c r="AB7" i="1"/>
  <c r="AC7" i="1" s="1"/>
  <c r="AD7" i="1" s="1"/>
  <c r="AQ9" i="1"/>
  <c r="AR9" i="1" s="1"/>
  <c r="AS9" i="1" s="1"/>
  <c r="W9" i="1"/>
  <c r="X9" i="1" s="1"/>
  <c r="Y9" i="1" s="1"/>
  <c r="AB9" i="1"/>
  <c r="AC9" i="1" s="1"/>
  <c r="AD9" i="1" s="1"/>
  <c r="AG9" i="1"/>
  <c r="AH9" i="1" s="1"/>
  <c r="AI9" i="1" s="1"/>
  <c r="AB15" i="1"/>
  <c r="AC15" i="1" s="1"/>
  <c r="AD15" i="1" s="1"/>
  <c r="AL16" i="1"/>
  <c r="AM16" i="1" s="1"/>
  <c r="AN16" i="1" s="1"/>
  <c r="AB16" i="1"/>
  <c r="AC16" i="1" s="1"/>
  <c r="AD16" i="1" s="1"/>
  <c r="AQ16" i="1"/>
  <c r="AR16" i="1" s="1"/>
  <c r="AS16" i="1" s="1"/>
  <c r="AG16" i="1"/>
  <c r="AH16" i="1" s="1"/>
  <c r="AI16" i="1" s="1"/>
  <c r="W16" i="1"/>
  <c r="X16" i="1" s="1"/>
  <c r="Y16" i="1" s="1"/>
  <c r="AB17" i="1"/>
  <c r="AC17" i="1" s="1"/>
  <c r="AD17" i="1" s="1"/>
  <c r="AL21" i="1"/>
  <c r="AM21" i="1" s="1"/>
  <c r="AN21" i="1" s="1"/>
  <c r="AG26" i="1"/>
  <c r="AH26" i="1" s="1"/>
  <c r="AI26" i="1" s="1"/>
  <c r="AQ31" i="1"/>
  <c r="AR31" i="1" s="1"/>
  <c r="AS31" i="1" s="1"/>
  <c r="W31" i="1"/>
  <c r="X31" i="1" s="1"/>
  <c r="Y31" i="1" s="1"/>
  <c r="AG31" i="1"/>
  <c r="AH31" i="1" s="1"/>
  <c r="AI31" i="1" s="1"/>
  <c r="AB31" i="1"/>
  <c r="AC31" i="1" s="1"/>
  <c r="AD31" i="1" s="1"/>
  <c r="AL4" i="1"/>
  <c r="AM4" i="1" s="1"/>
  <c r="AN4" i="1" s="1"/>
  <c r="AQ4" i="1"/>
  <c r="AR4" i="1" s="1"/>
  <c r="AS4" i="1" s="1"/>
  <c r="W4" i="1"/>
  <c r="X4" i="1" s="1"/>
  <c r="Y4" i="1" s="1"/>
  <c r="AB4" i="1"/>
  <c r="AC4" i="1" s="1"/>
  <c r="AD4" i="1" s="1"/>
  <c r="AG11" i="1"/>
  <c r="AH11" i="1" s="1"/>
  <c r="AI11" i="1" s="1"/>
  <c r="AL11" i="1"/>
  <c r="AM11" i="1" s="1"/>
  <c r="AN11" i="1" s="1"/>
  <c r="AQ11" i="1"/>
  <c r="AR11" i="1" s="1"/>
  <c r="AS11" i="1" s="1"/>
  <c r="W11" i="1"/>
  <c r="X11" i="1" s="1"/>
  <c r="Y11" i="1" s="1"/>
  <c r="AB36" i="1"/>
  <c r="AC36" i="1" s="1"/>
  <c r="AD36" i="1" s="1"/>
  <c r="AQ36" i="1"/>
  <c r="AR36" i="1" s="1"/>
  <c r="AS36" i="1" s="1"/>
  <c r="AG36" i="1"/>
  <c r="AH36" i="1" s="1"/>
  <c r="AI36" i="1" s="1"/>
  <c r="W36" i="1"/>
  <c r="X36" i="1" s="1"/>
  <c r="Y36" i="1" s="1"/>
  <c r="AL18" i="1"/>
  <c r="AM18" i="1" s="1"/>
  <c r="AN18" i="1" s="1"/>
  <c r="AG39" i="1"/>
  <c r="AH39" i="1" s="1"/>
  <c r="AI39" i="1" s="1"/>
  <c r="AQ39" i="1"/>
  <c r="AR39" i="1" s="1"/>
  <c r="AS39" i="1" s="1"/>
  <c r="W39" i="1"/>
  <c r="X39" i="1" s="1"/>
  <c r="Y39" i="1" s="1"/>
  <c r="AB39" i="1"/>
  <c r="AC39" i="1" s="1"/>
  <c r="AD39" i="1" s="1"/>
  <c r="AL39" i="1"/>
  <c r="AM39" i="1" s="1"/>
  <c r="AN39" i="1" s="1"/>
  <c r="AG2" i="1"/>
  <c r="AH2" i="1" s="1"/>
  <c r="AI2" i="1" s="1"/>
  <c r="AG6" i="1"/>
  <c r="AH6" i="1" s="1"/>
  <c r="AI6" i="1" s="1"/>
  <c r="AG10" i="1"/>
  <c r="AH10" i="1" s="1"/>
  <c r="AI10" i="1" s="1"/>
  <c r="AG14" i="1"/>
  <c r="AH14" i="1" s="1"/>
  <c r="AI14" i="1" s="1"/>
  <c r="W18" i="1"/>
  <c r="X18" i="1" s="1"/>
  <c r="Y18" i="1" s="1"/>
  <c r="AB19" i="1"/>
  <c r="AC19" i="1" s="1"/>
  <c r="AD19" i="1" s="1"/>
  <c r="AG25" i="1"/>
  <c r="AH25" i="1" s="1"/>
  <c r="AI25" i="1" s="1"/>
  <c r="AB25" i="1"/>
  <c r="AC25" i="1" s="1"/>
  <c r="AD25" i="1" s="1"/>
  <c r="AQ25" i="1"/>
  <c r="AR25" i="1" s="1"/>
  <c r="AS25" i="1" s="1"/>
  <c r="AG29" i="1"/>
  <c r="AH29" i="1" s="1"/>
  <c r="AI29" i="1" s="1"/>
  <c r="AL29" i="1"/>
  <c r="AM29" i="1" s="1"/>
  <c r="AN29" i="1" s="1"/>
  <c r="AB29" i="1"/>
  <c r="AC29" i="1" s="1"/>
  <c r="AD29" i="1" s="1"/>
  <c r="AL30" i="1"/>
  <c r="AM30" i="1" s="1"/>
  <c r="AN30" i="1" s="1"/>
  <c r="AB30" i="1"/>
  <c r="AC30" i="1" s="1"/>
  <c r="AD30" i="1" s="1"/>
  <c r="AQ30" i="1"/>
  <c r="AR30" i="1" s="1"/>
  <c r="AS30" i="1" s="1"/>
  <c r="AG18" i="1"/>
  <c r="AH18" i="1" s="1"/>
  <c r="AI18" i="1" s="1"/>
  <c r="AQ18" i="1"/>
  <c r="AR18" i="1" s="1"/>
  <c r="AS18" i="1" s="1"/>
  <c r="AL19" i="1"/>
  <c r="AM19" i="1" s="1"/>
  <c r="AN19" i="1" s="1"/>
  <c r="AB24" i="1"/>
  <c r="AC24" i="1" s="1"/>
  <c r="AD24" i="1" s="1"/>
  <c r="W24" i="1"/>
  <c r="X24" i="1" s="1"/>
  <c r="Y24" i="1" s="1"/>
  <c r="AG24" i="1"/>
  <c r="AH24" i="1" s="1"/>
  <c r="AI24" i="1" s="1"/>
  <c r="AB28" i="1"/>
  <c r="AC28" i="1" s="1"/>
  <c r="AD28" i="1" s="1"/>
  <c r="W28" i="1"/>
  <c r="X28" i="1" s="1"/>
  <c r="Y28" i="1" s="1"/>
  <c r="AG28" i="1"/>
  <c r="AH28" i="1" s="1"/>
  <c r="AI28" i="1" s="1"/>
  <c r="AB32" i="1"/>
  <c r="AC32" i="1" s="1"/>
  <c r="AD32" i="1" s="1"/>
  <c r="AQ32" i="1"/>
  <c r="AR32" i="1" s="1"/>
  <c r="AS32" i="1" s="1"/>
  <c r="AG32" i="1"/>
  <c r="AH32" i="1" s="1"/>
  <c r="AI32" i="1" s="1"/>
  <c r="W32" i="1"/>
  <c r="X32" i="1" s="1"/>
  <c r="Y32" i="1" s="1"/>
  <c r="AL32" i="1"/>
  <c r="AM32" i="1" s="1"/>
  <c r="AN32" i="1" s="1"/>
  <c r="AL34" i="1"/>
  <c r="AM34" i="1" s="1"/>
  <c r="AN34" i="1" s="1"/>
  <c r="AB34" i="1"/>
  <c r="AC34" i="1" s="1"/>
  <c r="AD34" i="1" s="1"/>
  <c r="AQ34" i="1"/>
  <c r="AR34" i="1" s="1"/>
  <c r="AS34" i="1" s="1"/>
  <c r="AB33" i="1"/>
  <c r="AC33" i="1" s="1"/>
  <c r="AD33" i="1" s="1"/>
  <c r="AB42" i="1"/>
  <c r="AC42" i="1" s="1"/>
  <c r="AD42" i="1" s="1"/>
  <c r="AL42" i="1"/>
  <c r="AM42" i="1" s="1"/>
  <c r="AN42" i="1" s="1"/>
  <c r="W42" i="1"/>
  <c r="X42" i="1" s="1"/>
  <c r="Y42" i="1" s="1"/>
  <c r="AG43" i="1"/>
  <c r="AH43" i="1" s="1"/>
  <c r="AI43" i="1" s="1"/>
  <c r="AQ43" i="1"/>
  <c r="AR43" i="1" s="1"/>
  <c r="AS43" i="1" s="1"/>
  <c r="W43" i="1"/>
  <c r="X43" i="1" s="1"/>
  <c r="Y43" i="1" s="1"/>
  <c r="AL43" i="1"/>
  <c r="AM43" i="1" s="1"/>
  <c r="AN43" i="1" s="1"/>
  <c r="AL33" i="1"/>
  <c r="AM33" i="1" s="1"/>
  <c r="AN33" i="1" s="1"/>
  <c r="AL37" i="1"/>
  <c r="AM37" i="1" s="1"/>
  <c r="AN37" i="1" s="1"/>
  <c r="AB38" i="1"/>
  <c r="AC38" i="1" s="1"/>
  <c r="AD38" i="1" s="1"/>
  <c r="AQ42" i="1"/>
  <c r="AR42" i="1" s="1"/>
  <c r="AS42" i="1" s="1"/>
  <c r="AL40" i="1"/>
  <c r="AM40" i="1" s="1"/>
  <c r="AN40" i="1" s="1"/>
  <c r="AB40" i="1"/>
  <c r="AC40" i="1" s="1"/>
  <c r="AD40" i="1" s="1"/>
  <c r="AQ40" i="1"/>
  <c r="AR40" i="1" s="1"/>
  <c r="AS40" i="1" s="1"/>
  <c r="AQ41" i="1"/>
  <c r="AR41" i="1" s="1"/>
  <c r="AS41" i="1" s="1"/>
  <c r="W41" i="1"/>
  <c r="X41" i="1" s="1"/>
  <c r="Y41" i="1" s="1"/>
  <c r="AG41" i="1"/>
  <c r="AH41" i="1" s="1"/>
  <c r="AI41" i="1" s="1"/>
  <c r="AL41" i="1"/>
  <c r="AM41" i="1" s="1"/>
  <c r="AN41" i="1" s="1"/>
  <c r="AB43" i="1"/>
  <c r="AC43" i="1" s="1"/>
  <c r="AD43" i="1" s="1"/>
  <c r="AL44" i="1"/>
  <c r="AM44" i="1" s="1"/>
  <c r="AN44" i="1" s="1"/>
  <c r="AB44" i="1"/>
  <c r="AC44" i="1" s="1"/>
  <c r="AD44" i="1" s="1"/>
  <c r="AQ44" i="1"/>
  <c r="AR44" i="1" s="1"/>
  <c r="AS44" i="1" s="1"/>
  <c r="AQ45" i="1"/>
  <c r="AR45" i="1" s="1"/>
  <c r="AS45" i="1" s="1"/>
  <c r="W45" i="1"/>
  <c r="X45" i="1" s="1"/>
  <c r="Y45" i="1" s="1"/>
  <c r="AG45" i="1"/>
  <c r="AH45" i="1" s="1"/>
  <c r="AI45" i="1" s="1"/>
  <c r="AL45" i="1"/>
  <c r="AM45" i="1" s="1"/>
  <c r="AN45" i="1" s="1"/>
</calcChain>
</file>

<file path=xl/sharedStrings.xml><?xml version="1.0" encoding="utf-8"?>
<sst xmlns="http://schemas.openxmlformats.org/spreadsheetml/2006/main" count="1610" uniqueCount="258">
  <si>
    <t>Band #</t>
  </si>
  <si>
    <t>Code</t>
  </si>
  <si>
    <t>Age</t>
  </si>
  <si>
    <t>Sex</t>
  </si>
  <si>
    <t>Fat</t>
  </si>
  <si>
    <t>Wing (mm)</t>
  </si>
  <si>
    <t>Mass (g)</t>
  </si>
  <si>
    <t>Month</t>
  </si>
  <si>
    <t>Day</t>
  </si>
  <si>
    <t>Year</t>
  </si>
  <si>
    <t>Capture time</t>
  </si>
  <si>
    <t>Capture location</t>
  </si>
  <si>
    <t>Latitude</t>
  </si>
  <si>
    <t>Longitude</t>
  </si>
  <si>
    <t>Sample ID</t>
  </si>
  <si>
    <t>Digestion Start Date</t>
  </si>
  <si>
    <t>Digestion End Date</t>
  </si>
  <si>
    <t>Blood Mass (g)</t>
  </si>
  <si>
    <t>Blood Volume (mL)</t>
  </si>
  <si>
    <t>Dilution Factor</t>
  </si>
  <si>
    <t>Cu Conc. [ ppb ]</t>
  </si>
  <si>
    <t>Conc. [ppb, dilution-corrected]</t>
  </si>
  <si>
    <t>Instrument Stability (SD)</t>
  </si>
  <si>
    <t>Conc. RSD [%]</t>
  </si>
  <si>
    <t>Zn Conc. [ ppb ]</t>
  </si>
  <si>
    <t>As Conc. [ ppb ]</t>
  </si>
  <si>
    <t>Hg Conc. [ ppb ]</t>
  </si>
  <si>
    <t>Pb Conc. [ ppb ]</t>
  </si>
  <si>
    <t>Lead Poisoning Rank</t>
  </si>
  <si>
    <t>20056 T0</t>
  </si>
  <si>
    <t>&lt;0.000</t>
  </si>
  <si>
    <t>N/A</t>
  </si>
  <si>
    <t>20079 E2</t>
  </si>
  <si>
    <t>20081 T0</t>
  </si>
  <si>
    <t>20038 T0</t>
  </si>
  <si>
    <t>40285 T0</t>
  </si>
  <si>
    <t>20041 T2</t>
  </si>
  <si>
    <t>20042 E2</t>
  </si>
  <si>
    <t>20037 T0</t>
  </si>
  <si>
    <t>20040 T0</t>
  </si>
  <si>
    <t>20047 T0</t>
  </si>
  <si>
    <t>20066 T0</t>
  </si>
  <si>
    <t>20084 T2</t>
  </si>
  <si>
    <t>20061 T0</t>
  </si>
  <si>
    <t>20043 T2</t>
  </si>
  <si>
    <t>20044 E2</t>
  </si>
  <si>
    <t>20058 E2</t>
  </si>
  <si>
    <t>40307 E2</t>
  </si>
  <si>
    <t>40480 T2</t>
  </si>
  <si>
    <t>20075 T0</t>
  </si>
  <si>
    <t>20045 T0</t>
  </si>
  <si>
    <t>20059 T0</t>
  </si>
  <si>
    <t>20072 T0</t>
  </si>
  <si>
    <t>20051 T0</t>
  </si>
  <si>
    <t>20068 T0</t>
  </si>
  <si>
    <t>20052 E2</t>
  </si>
  <si>
    <t>40500 T0</t>
  </si>
  <si>
    <t>20053 T2</t>
  </si>
  <si>
    <t>20060 T0</t>
  </si>
  <si>
    <t>20065 T2</t>
  </si>
  <si>
    <t>20085 T2</t>
  </si>
  <si>
    <t>20080 E2</t>
  </si>
  <si>
    <t>20063 T2</t>
  </si>
  <si>
    <t>20066 T2</t>
  </si>
  <si>
    <t>20069 T0</t>
  </si>
  <si>
    <t>20073 E2</t>
  </si>
  <si>
    <t>20082 T2</t>
  </si>
  <si>
    <t>20077 T2</t>
  </si>
  <si>
    <t>20057 E2</t>
  </si>
  <si>
    <t>20083 T0</t>
  </si>
  <si>
    <t>20062 E2</t>
  </si>
  <si>
    <t>20049 E2</t>
  </si>
  <si>
    <t>20050 E2</t>
  </si>
  <si>
    <t>20070 T2</t>
  </si>
  <si>
    <t>20071 T0</t>
  </si>
  <si>
    <t>19911 T0</t>
  </si>
  <si>
    <t>20048 T0</t>
  </si>
  <si>
    <t>20055 T0</t>
  </si>
  <si>
    <t>20039 T0</t>
  </si>
  <si>
    <t>20078 T2</t>
  </si>
  <si>
    <t>20074 T2</t>
  </si>
  <si>
    <t>20067 E2</t>
  </si>
  <si>
    <t>20046 E2</t>
  </si>
  <si>
    <t>40460 T2</t>
  </si>
  <si>
    <t>40462 T2</t>
  </si>
  <si>
    <t>40224 T2</t>
  </si>
  <si>
    <t>68581 T2</t>
  </si>
  <si>
    <t>40464 T2</t>
  </si>
  <si>
    <t>40463 T2</t>
  </si>
  <si>
    <t>40237 T2</t>
  </si>
  <si>
    <t>40401 T2</t>
  </si>
  <si>
    <t>20031 E2V</t>
  </si>
  <si>
    <t>20033 E2V</t>
  </si>
  <si>
    <t>68581 T0</t>
  </si>
  <si>
    <t>20022 E2</t>
  </si>
  <si>
    <t>20023 E2</t>
  </si>
  <si>
    <t>20021 T0</t>
  </si>
  <si>
    <t>20016 T2</t>
  </si>
  <si>
    <t>20017 E2</t>
  </si>
  <si>
    <t>20020 E2</t>
  </si>
  <si>
    <t>20019 E2</t>
  </si>
  <si>
    <t>20015 T0</t>
  </si>
  <si>
    <t>20014 T0</t>
  </si>
  <si>
    <t>20012 T0</t>
  </si>
  <si>
    <t>40212 T0</t>
  </si>
  <si>
    <t>19965 T2</t>
  </si>
  <si>
    <t>20013 E2</t>
  </si>
  <si>
    <t>40461 E2</t>
  </si>
  <si>
    <t>20011 E2</t>
  </si>
  <si>
    <t>40412 T2</t>
  </si>
  <si>
    <t>16787 T0</t>
  </si>
  <si>
    <t>20009 E2</t>
  </si>
  <si>
    <t>40423 T2</t>
  </si>
  <si>
    <t>40234 T0</t>
  </si>
  <si>
    <t>40400 T2</t>
  </si>
  <si>
    <t>40430 E2</t>
  </si>
  <si>
    <t>20006 T2</t>
  </si>
  <si>
    <t>20007 T2</t>
  </si>
  <si>
    <t>40402 T0</t>
  </si>
  <si>
    <t>20008 E2</t>
  </si>
  <si>
    <t>20002 E2</t>
  </si>
  <si>
    <t>20001 T0</t>
  </si>
  <si>
    <t>08558 E2</t>
  </si>
  <si>
    <t>19998 E2</t>
  </si>
  <si>
    <t>40426 T0</t>
  </si>
  <si>
    <t>19997 T2</t>
  </si>
  <si>
    <t>20000 E2</t>
  </si>
  <si>
    <t>19996 T0</t>
  </si>
  <si>
    <t>19999 E2</t>
  </si>
  <si>
    <t>19993 T0</t>
  </si>
  <si>
    <t>40320 T2</t>
  </si>
  <si>
    <t>19992 E2</t>
  </si>
  <si>
    <t>19995 E2</t>
  </si>
  <si>
    <t>19994 E2</t>
  </si>
  <si>
    <t>19977 T2</t>
  </si>
  <si>
    <t>19987 T0</t>
  </si>
  <si>
    <t>123240244 T0</t>
  </si>
  <si>
    <t>19986 E2</t>
  </si>
  <si>
    <t>19989 E2</t>
  </si>
  <si>
    <t>19988 E2</t>
  </si>
  <si>
    <t>19990 E2</t>
  </si>
  <si>
    <t>68523 T2</t>
  </si>
  <si>
    <t>19991 E2</t>
  </si>
  <si>
    <t>19970 E2</t>
  </si>
  <si>
    <t>08585 T0</t>
  </si>
  <si>
    <t>40312 T0</t>
  </si>
  <si>
    <t>19979 T2</t>
  </si>
  <si>
    <t>40440 T0</t>
  </si>
  <si>
    <t>19985 T0</t>
  </si>
  <si>
    <t>19978 E2</t>
  </si>
  <si>
    <t>Y</t>
  </si>
  <si>
    <t>G</t>
  </si>
  <si>
    <t>O</t>
  </si>
  <si>
    <t>R</t>
  </si>
  <si>
    <t>N</t>
  </si>
  <si>
    <t>State</t>
  </si>
  <si>
    <t>AK</t>
  </si>
  <si>
    <t>AHY</t>
  </si>
  <si>
    <t>Red</t>
  </si>
  <si>
    <t>Orange</t>
  </si>
  <si>
    <t>Recapture</t>
  </si>
  <si>
    <t>Yellow</t>
  </si>
  <si>
    <t>New</t>
  </si>
  <si>
    <t>Green</t>
  </si>
  <si>
    <t>Capture Codes</t>
  </si>
  <si>
    <t>very fat</t>
  </si>
  <si>
    <t>V</t>
  </si>
  <si>
    <t>Male</t>
  </si>
  <si>
    <t>M</t>
  </si>
  <si>
    <t>greatly bulging</t>
  </si>
  <si>
    <t>Female</t>
  </si>
  <si>
    <t>F</t>
  </si>
  <si>
    <t>bulging</t>
  </si>
  <si>
    <t>B</t>
  </si>
  <si>
    <t>Undetermined</t>
  </si>
  <si>
    <t>U</t>
  </si>
  <si>
    <t>filled</t>
  </si>
  <si>
    <t>half</t>
  </si>
  <si>
    <t>H</t>
  </si>
  <si>
    <t>light</t>
  </si>
  <si>
    <t>L</t>
  </si>
  <si>
    <t>After Hatch Year</t>
  </si>
  <si>
    <t>trace</t>
  </si>
  <si>
    <t>T</t>
  </si>
  <si>
    <t>Hatch Year</t>
  </si>
  <si>
    <t>HY</t>
  </si>
  <si>
    <t>none</t>
  </si>
  <si>
    <t>Fat codes</t>
  </si>
  <si>
    <t>AR02</t>
  </si>
  <si>
    <t>AR204</t>
  </si>
  <si>
    <t>AR213</t>
  </si>
  <si>
    <t>AR214</t>
  </si>
  <si>
    <t>AR220</t>
  </si>
  <si>
    <t>AR212</t>
  </si>
  <si>
    <t>AR207</t>
  </si>
  <si>
    <t>AR07</t>
  </si>
  <si>
    <t>AR12</t>
  </si>
  <si>
    <t>ARNJB0421</t>
  </si>
  <si>
    <t>AR309</t>
  </si>
  <si>
    <t>AR209</t>
  </si>
  <si>
    <t>AR225</t>
  </si>
  <si>
    <t>AR311</t>
  </si>
  <si>
    <t>AR206</t>
  </si>
  <si>
    <t>AR215</t>
  </si>
  <si>
    <t>AR305</t>
  </si>
  <si>
    <t>AR205</t>
  </si>
  <si>
    <t>IN</t>
  </si>
  <si>
    <t>EDUC</t>
  </si>
  <si>
    <t>BRYAN</t>
  </si>
  <si>
    <t>BEECH</t>
  </si>
  <si>
    <t>ROSE</t>
  </si>
  <si>
    <t>ARBO</t>
  </si>
  <si>
    <t>NEAL</t>
  </si>
  <si>
    <t>NA</t>
  </si>
  <si>
    <t>GARG</t>
  </si>
  <si>
    <t>TETER</t>
  </si>
  <si>
    <t>HOUSE</t>
  </si>
  <si>
    <t>DELTA</t>
  </si>
  <si>
    <t>TENNIS</t>
  </si>
  <si>
    <t>STUD</t>
  </si>
  <si>
    <t>READ</t>
  </si>
  <si>
    <t>SDT</t>
  </si>
  <si>
    <t>CHIOMEGA</t>
  </si>
  <si>
    <t>ARMSTRONG</t>
  </si>
  <si>
    <t>MUSIC</t>
  </si>
  <si>
    <t>23AMROF1</t>
  </si>
  <si>
    <t>ATHLETIC</t>
  </si>
  <si>
    <t>23AMROF1BL</t>
  </si>
  <si>
    <t>23AMROF2BL</t>
  </si>
  <si>
    <t>23AMROF2</t>
  </si>
  <si>
    <t xml:space="preserve">NA </t>
  </si>
  <si>
    <t>BOULD</t>
  </si>
  <si>
    <t>PIKPHI</t>
  </si>
  <si>
    <t>ALPHAXI</t>
  </si>
  <si>
    <t>FEEDAVID</t>
  </si>
  <si>
    <t>HAUGH</t>
  </si>
  <si>
    <t>Cu Conc. [mcg/dL]</t>
  </si>
  <si>
    <t>Zn Conc. [mcg/dL]</t>
  </si>
  <si>
    <t>As Conc. [mcg/dL]</t>
  </si>
  <si>
    <t>Hg Conc. [mcg/dL]</t>
  </si>
  <si>
    <t>Pb Conc. [mcg/dL]</t>
  </si>
  <si>
    <t>Zn Conc. [ppb, dilution-corrected]</t>
  </si>
  <si>
    <t>Zn Instrument Stability (SD)</t>
  </si>
  <si>
    <t>Zn Conc. RSD [%]</t>
  </si>
  <si>
    <t>As Conc. [ppb, dilution-corrected]</t>
  </si>
  <si>
    <t>As Instrument Stability (SD)</t>
  </si>
  <si>
    <t>As Conc. RSD [%]</t>
  </si>
  <si>
    <t>Hg Conc. [ppb, dilution-corrected]</t>
  </si>
  <si>
    <t>Hg Instrument Stability (SD)</t>
  </si>
  <si>
    <t>Hg Conc. RSD [%]</t>
  </si>
  <si>
    <t>Pb Conc. [ppb, dilution-corrected]</t>
  </si>
  <si>
    <t>Pb Instrument Stability (SD)</t>
  </si>
  <si>
    <t>Pb Conc. RSD [%]</t>
  </si>
  <si>
    <t>average</t>
  </si>
  <si>
    <t>stdev</t>
  </si>
  <si>
    <t>90th percentile</t>
  </si>
  <si>
    <t>20ppm</t>
  </si>
  <si>
    <t>10-19.9ppm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</si>
</sst>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0" tint="-0.249977111117893"/>
      <name val="Arial"/>
      <family val="2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i/>
      <sz val="12"/>
      <color rgb="FFA6A6A6"/>
      <name val="Arial"/>
      <family val="2"/>
    </font>
    <font>
      <i/>
      <sz val="12"/>
      <color theme="0" tint="-0.249977111117893"/>
      <name val="Arial"/>
      <family val="2"/>
    </font>
    <font>
      <i/>
      <sz val="12"/>
      <color theme="0" tint="-0.34998626667073579"/>
      <name val="Arial"/>
      <family val="2"/>
    </font>
    <font>
      <i/>
      <sz val="12"/>
      <color rgb="FF808080"/>
      <name val="Arial"/>
      <family val="2"/>
    </font>
    <font>
      <sz val="12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5" fillId="0" borderId="0" xfId="1"/>
    <xf numFmtId="0" fontId="6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2" xfId="0" applyFont="1" applyBorder="1"/>
    <xf numFmtId="0" fontId="13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2">
    <cellStyle name="Normal" xfId="0" builtinId="0"/>
    <cellStyle name="Normal 2" xfId="1" xr:uid="{4DACC52D-B637-4ACB-9BE9-1EDFD0A89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8F37-FBD2-4E6F-A2C2-7BC95BF25ED5}">
  <dimension ref="A1:AU185"/>
  <sheetViews>
    <sheetView tabSelected="1" topLeftCell="I1" workbookViewId="0">
      <pane ySplit="1" topLeftCell="A42" activePane="bottomLeft" state="frozen"/>
      <selection activeCell="P1" sqref="P1"/>
      <selection pane="bottomLeft" activeCell="X2" sqref="X2:X178"/>
    </sheetView>
  </sheetViews>
  <sheetFormatPr defaultRowHeight="15" x14ac:dyDescent="0.2"/>
  <cols>
    <col min="1" max="1" width="13.140625" style="9" customWidth="1"/>
    <col min="2" max="2" width="6.42578125" style="9" customWidth="1"/>
    <col min="3" max="6" width="9.140625" style="9"/>
    <col min="7" max="12" width="9.28515625" style="9" bestFit="1" customWidth="1"/>
    <col min="13" max="13" width="11.85546875" style="9" customWidth="1"/>
    <col min="14" max="14" width="14" style="9" customWidth="1"/>
    <col min="15" max="15" width="15" style="9" customWidth="1"/>
    <col min="16" max="16" width="15.42578125" style="9" customWidth="1"/>
    <col min="17" max="18" width="12.7109375" style="34" bestFit="1" customWidth="1"/>
    <col min="19" max="22" width="9.28515625" style="9" bestFit="1" customWidth="1"/>
    <col min="23" max="23" width="11" style="9" bestFit="1" customWidth="1"/>
    <col min="24" max="24" width="11.140625" style="9" bestFit="1" customWidth="1"/>
    <col min="25" max="25" width="11" style="9" bestFit="1" customWidth="1"/>
    <col min="26" max="32" width="9.28515625" style="9" bestFit="1" customWidth="1"/>
    <col min="33" max="33" width="11" style="9" bestFit="1" customWidth="1"/>
    <col min="34" max="34" width="11.140625" style="9" bestFit="1" customWidth="1"/>
    <col min="35" max="35" width="11" style="9" bestFit="1" customWidth="1"/>
    <col min="36" max="46" width="9.28515625" style="9" bestFit="1" customWidth="1"/>
    <col min="47" max="16384" width="9.140625" style="9"/>
  </cols>
  <sheetData>
    <row r="1" spans="1:47" s="10" customFormat="1" ht="15.75" customHeight="1" x14ac:dyDescent="0.25">
      <c r="A1" s="7" t="s">
        <v>0</v>
      </c>
      <c r="B1" s="7" t="s">
        <v>155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7" t="s">
        <v>12</v>
      </c>
      <c r="O1" s="7" t="s">
        <v>13</v>
      </c>
      <c r="P1" s="9" t="s">
        <v>14</v>
      </c>
      <c r="Q1" s="12" t="s">
        <v>15</v>
      </c>
      <c r="R1" s="12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7" t="s">
        <v>236</v>
      </c>
      <c r="Y1" s="10" t="s">
        <v>22</v>
      </c>
      <c r="Z1" s="10" t="s">
        <v>23</v>
      </c>
      <c r="AA1" s="10" t="s">
        <v>24</v>
      </c>
      <c r="AB1" s="10" t="s">
        <v>241</v>
      </c>
      <c r="AC1" s="7" t="s">
        <v>237</v>
      </c>
      <c r="AD1" s="10" t="s">
        <v>242</v>
      </c>
      <c r="AE1" s="10" t="s">
        <v>243</v>
      </c>
      <c r="AF1" s="10" t="s">
        <v>25</v>
      </c>
      <c r="AG1" s="10" t="s">
        <v>244</v>
      </c>
      <c r="AH1" s="7" t="s">
        <v>238</v>
      </c>
      <c r="AI1" s="10" t="s">
        <v>245</v>
      </c>
      <c r="AJ1" s="10" t="s">
        <v>246</v>
      </c>
      <c r="AK1" s="10" t="s">
        <v>26</v>
      </c>
      <c r="AL1" s="10" t="s">
        <v>247</v>
      </c>
      <c r="AM1" s="7" t="s">
        <v>239</v>
      </c>
      <c r="AN1" s="10" t="s">
        <v>248</v>
      </c>
      <c r="AO1" s="10" t="s">
        <v>249</v>
      </c>
      <c r="AP1" s="10" t="s">
        <v>27</v>
      </c>
      <c r="AQ1" s="10" t="s">
        <v>250</v>
      </c>
      <c r="AR1" s="7" t="s">
        <v>240</v>
      </c>
      <c r="AS1" s="10" t="s">
        <v>251</v>
      </c>
      <c r="AT1" s="11" t="s">
        <v>252</v>
      </c>
      <c r="AU1" s="10" t="s">
        <v>28</v>
      </c>
    </row>
    <row r="2" spans="1:47" ht="15.75" x14ac:dyDescent="0.25">
      <c r="A2" s="10">
        <v>142220056</v>
      </c>
      <c r="B2" s="10" t="s">
        <v>156</v>
      </c>
      <c r="C2" s="9" t="s">
        <v>154</v>
      </c>
      <c r="D2" s="9" t="s">
        <v>157</v>
      </c>
      <c r="E2" s="9" t="s">
        <v>168</v>
      </c>
      <c r="F2" s="9" t="s">
        <v>154</v>
      </c>
      <c r="G2" s="9">
        <v>130</v>
      </c>
      <c r="H2" s="9">
        <v>81.900000000000006</v>
      </c>
      <c r="I2" s="9">
        <v>5</v>
      </c>
      <c r="J2" s="9">
        <v>14</v>
      </c>
      <c r="K2" s="9">
        <v>2023</v>
      </c>
      <c r="L2" s="33">
        <v>0.30902777777777779</v>
      </c>
      <c r="M2" s="9" t="s">
        <v>188</v>
      </c>
      <c r="N2" s="9">
        <v>61.248804999999997</v>
      </c>
      <c r="O2" s="9">
        <v>149.86855800000001</v>
      </c>
      <c r="P2" s="10" t="s">
        <v>29</v>
      </c>
      <c r="Q2" s="12">
        <v>45121</v>
      </c>
      <c r="R2" s="12">
        <v>45124</v>
      </c>
      <c r="S2" s="10">
        <v>5.3999999999999999E-2</v>
      </c>
      <c r="T2" s="10">
        <f t="shared" ref="T2:T33" si="0">S2/1.05</f>
        <v>5.1428571428571428E-2</v>
      </c>
      <c r="U2" s="10">
        <f t="shared" ref="U2:U33" si="1">5/T2</f>
        <v>97.222222222222229</v>
      </c>
      <c r="V2" s="13" t="s">
        <v>30</v>
      </c>
      <c r="W2" s="13" t="e">
        <f t="shared" ref="W2:W65" si="2">V2*U2</f>
        <v>#VALUE!</v>
      </c>
      <c r="X2" s="14" t="e">
        <f>W2/10</f>
        <v>#VALUE!</v>
      </c>
      <c r="Y2" s="13" t="e">
        <f t="shared" ref="Y2:Y44" si="3">X2*0.05</f>
        <v>#VALUE!</v>
      </c>
      <c r="Z2" s="27" t="s">
        <v>31</v>
      </c>
      <c r="AA2" s="13">
        <v>55.683</v>
      </c>
      <c r="AB2" s="15">
        <f t="shared" ref="AB2:AB65" si="4">AA2*U2</f>
        <v>5413.625</v>
      </c>
      <c r="AC2" s="16">
        <f t="shared" ref="AC2:AC65" si="5">AB2/10</f>
        <v>541.36249999999995</v>
      </c>
      <c r="AD2" s="17">
        <f t="shared" ref="AD2:AD65" si="6">AC2*0.05</f>
        <v>27.068124999999998</v>
      </c>
      <c r="AE2" s="27">
        <v>1.3</v>
      </c>
      <c r="AF2" s="13">
        <v>0.42799999999999999</v>
      </c>
      <c r="AG2" s="15">
        <f t="shared" ref="AG2:AG65" si="7">AF2*U2</f>
        <v>41.611111111111114</v>
      </c>
      <c r="AH2" s="16">
        <f t="shared" ref="AH2:AH65" si="8">AG2/10</f>
        <v>4.1611111111111114</v>
      </c>
      <c r="AI2" s="17">
        <f t="shared" ref="AI2:AI65" si="9">AH2*0.05</f>
        <v>0.20805555555555558</v>
      </c>
      <c r="AJ2" s="27">
        <v>9.8000000000000007</v>
      </c>
      <c r="AK2" s="13">
        <v>52.831000000000003</v>
      </c>
      <c r="AL2" s="15">
        <f t="shared" ref="AL2:AL65" si="10">AK2*U2</f>
        <v>5136.3472222222226</v>
      </c>
      <c r="AM2" s="16">
        <f t="shared" ref="AM2:AM65" si="11">AL2/10</f>
        <v>513.63472222222231</v>
      </c>
      <c r="AN2" s="17">
        <f t="shared" ref="AN2:AN65" si="12">AM2*0.05</f>
        <v>25.681736111111118</v>
      </c>
      <c r="AO2" s="27">
        <v>9.4</v>
      </c>
      <c r="AP2" s="13">
        <v>0.53600000000000003</v>
      </c>
      <c r="AQ2" s="15">
        <f t="shared" ref="AQ2:AQ65" si="13">AP2*U2</f>
        <v>52.111111111111114</v>
      </c>
      <c r="AR2" s="16">
        <f t="shared" ref="AR2:AR65" si="14">AQ2/10</f>
        <v>5.2111111111111112</v>
      </c>
      <c r="AS2" s="17">
        <f t="shared" ref="AS2:AS65" si="15">AR2*0.05</f>
        <v>0.2605555555555556</v>
      </c>
      <c r="AT2" s="28">
        <v>2.2999999999999998</v>
      </c>
      <c r="AU2" s="18" t="s">
        <v>150</v>
      </c>
    </row>
    <row r="3" spans="1:47" ht="15.75" x14ac:dyDescent="0.25">
      <c r="A3" s="10">
        <v>142220079</v>
      </c>
      <c r="B3" s="9" t="s">
        <v>156</v>
      </c>
      <c r="C3" s="9" t="s">
        <v>154</v>
      </c>
      <c r="D3" s="9" t="s">
        <v>157</v>
      </c>
      <c r="E3" s="9" t="s">
        <v>171</v>
      </c>
      <c r="F3" s="9" t="s">
        <v>171</v>
      </c>
      <c r="G3" s="9">
        <v>127</v>
      </c>
      <c r="H3" s="9">
        <v>94.9</v>
      </c>
      <c r="I3" s="9">
        <v>5</v>
      </c>
      <c r="J3" s="9">
        <v>20</v>
      </c>
      <c r="K3" s="9">
        <v>2023</v>
      </c>
      <c r="L3" s="33">
        <v>0.31597222222222221</v>
      </c>
      <c r="M3" s="9" t="s">
        <v>189</v>
      </c>
      <c r="N3" s="9">
        <v>61.286074999999997</v>
      </c>
      <c r="O3" s="9">
        <v>149.78143900000001</v>
      </c>
      <c r="P3" s="10" t="s">
        <v>32</v>
      </c>
      <c r="Q3" s="12">
        <v>45121</v>
      </c>
      <c r="R3" s="12">
        <v>45124</v>
      </c>
      <c r="S3" s="10">
        <v>3.1E-2</v>
      </c>
      <c r="T3" s="10">
        <f t="shared" si="0"/>
        <v>2.9523809523809522E-2</v>
      </c>
      <c r="U3" s="10">
        <f t="shared" si="1"/>
        <v>169.35483870967744</v>
      </c>
      <c r="V3" s="13" t="s">
        <v>30</v>
      </c>
      <c r="W3" s="13" t="e">
        <f t="shared" si="2"/>
        <v>#VALUE!</v>
      </c>
      <c r="X3" s="14" t="e">
        <f t="shared" ref="X2:X44" si="16">W3/10</f>
        <v>#VALUE!</v>
      </c>
      <c r="Y3" s="13" t="e">
        <f t="shared" si="3"/>
        <v>#VALUE!</v>
      </c>
      <c r="Z3" s="27" t="s">
        <v>31</v>
      </c>
      <c r="AA3" s="13">
        <v>33.725000000000001</v>
      </c>
      <c r="AB3" s="15">
        <f t="shared" si="4"/>
        <v>5711.4919354838721</v>
      </c>
      <c r="AC3" s="16">
        <f t="shared" si="5"/>
        <v>571.14919354838719</v>
      </c>
      <c r="AD3" s="17">
        <f t="shared" si="6"/>
        <v>28.557459677419359</v>
      </c>
      <c r="AE3" s="27">
        <v>1</v>
      </c>
      <c r="AF3" s="13">
        <v>0.251</v>
      </c>
      <c r="AG3" s="15">
        <f t="shared" si="7"/>
        <v>42.508064516129039</v>
      </c>
      <c r="AH3" s="16">
        <f t="shared" si="8"/>
        <v>4.2508064516129043</v>
      </c>
      <c r="AI3" s="17">
        <f t="shared" si="9"/>
        <v>0.21254032258064523</v>
      </c>
      <c r="AJ3" s="27">
        <v>23.5</v>
      </c>
      <c r="AK3" s="13">
        <v>12.269</v>
      </c>
      <c r="AL3" s="15">
        <f t="shared" si="10"/>
        <v>2077.8145161290327</v>
      </c>
      <c r="AM3" s="16">
        <f t="shared" si="11"/>
        <v>207.78145161290325</v>
      </c>
      <c r="AN3" s="17">
        <f t="shared" si="12"/>
        <v>10.389072580645163</v>
      </c>
      <c r="AO3" s="27">
        <v>23.3</v>
      </c>
      <c r="AP3" s="13">
        <v>0.52800000000000002</v>
      </c>
      <c r="AQ3" s="15">
        <f t="shared" si="13"/>
        <v>89.419354838709694</v>
      </c>
      <c r="AR3" s="16">
        <f t="shared" si="14"/>
        <v>8.941935483870969</v>
      </c>
      <c r="AS3" s="17">
        <f t="shared" si="15"/>
        <v>0.44709677419354849</v>
      </c>
      <c r="AT3" s="27">
        <v>1.3</v>
      </c>
      <c r="AU3" s="18" t="s">
        <v>150</v>
      </c>
    </row>
    <row r="4" spans="1:47" ht="15.75" x14ac:dyDescent="0.25">
      <c r="A4" s="9">
        <v>142220081</v>
      </c>
      <c r="B4" s="9" t="s">
        <v>156</v>
      </c>
      <c r="C4" s="9" t="s">
        <v>154</v>
      </c>
      <c r="D4" s="9" t="s">
        <v>157</v>
      </c>
      <c r="E4" s="9" t="s">
        <v>168</v>
      </c>
      <c r="F4" s="9" t="s">
        <v>154</v>
      </c>
      <c r="G4" s="9">
        <v>130</v>
      </c>
      <c r="H4" s="9">
        <v>79.900000000000006</v>
      </c>
      <c r="I4" s="9">
        <v>5</v>
      </c>
      <c r="J4" s="9">
        <v>23</v>
      </c>
      <c r="K4" s="9">
        <v>2023</v>
      </c>
      <c r="L4" s="33">
        <v>0.25694444444444448</v>
      </c>
      <c r="M4" s="9" t="s">
        <v>190</v>
      </c>
      <c r="N4" s="9">
        <v>61.292251999999998</v>
      </c>
      <c r="O4" s="9">
        <v>149.80597900000001</v>
      </c>
      <c r="P4" s="10" t="s">
        <v>33</v>
      </c>
      <c r="Q4" s="12">
        <v>45121</v>
      </c>
      <c r="R4" s="12">
        <v>45124</v>
      </c>
      <c r="S4" s="10">
        <v>2.8000000000000001E-2</v>
      </c>
      <c r="T4" s="10">
        <f t="shared" si="0"/>
        <v>2.6666666666666665E-2</v>
      </c>
      <c r="U4" s="10">
        <f t="shared" si="1"/>
        <v>187.5</v>
      </c>
      <c r="V4" s="13" t="s">
        <v>30</v>
      </c>
      <c r="W4" s="13" t="e">
        <f t="shared" si="2"/>
        <v>#VALUE!</v>
      </c>
      <c r="X4" s="14" t="e">
        <f t="shared" si="16"/>
        <v>#VALUE!</v>
      </c>
      <c r="Y4" s="13" t="e">
        <f t="shared" si="3"/>
        <v>#VALUE!</v>
      </c>
      <c r="Z4" s="27" t="s">
        <v>31</v>
      </c>
      <c r="AA4" s="13">
        <v>32.256999999999998</v>
      </c>
      <c r="AB4" s="15">
        <f t="shared" si="4"/>
        <v>6048.1875</v>
      </c>
      <c r="AC4" s="16">
        <f t="shared" si="5"/>
        <v>604.81875000000002</v>
      </c>
      <c r="AD4" s="17">
        <f t="shared" si="6"/>
        <v>30.240937500000001</v>
      </c>
      <c r="AE4" s="27">
        <v>1.4</v>
      </c>
      <c r="AF4" s="13">
        <v>0.52</v>
      </c>
      <c r="AG4" s="15">
        <f t="shared" si="7"/>
        <v>97.5</v>
      </c>
      <c r="AH4" s="16">
        <f t="shared" si="8"/>
        <v>9.75</v>
      </c>
      <c r="AI4" s="17">
        <f t="shared" si="9"/>
        <v>0.48750000000000004</v>
      </c>
      <c r="AJ4" s="27">
        <v>13.4</v>
      </c>
      <c r="AK4" s="13">
        <v>46.484000000000002</v>
      </c>
      <c r="AL4" s="15">
        <f t="shared" si="10"/>
        <v>8715.75</v>
      </c>
      <c r="AM4" s="16">
        <f t="shared" si="11"/>
        <v>871.57500000000005</v>
      </c>
      <c r="AN4" s="17">
        <f t="shared" si="12"/>
        <v>43.578750000000007</v>
      </c>
      <c r="AO4" s="27">
        <v>7.5</v>
      </c>
      <c r="AP4" s="13">
        <v>0.29799999999999999</v>
      </c>
      <c r="AQ4" s="15">
        <f t="shared" si="13"/>
        <v>55.875</v>
      </c>
      <c r="AR4" s="16">
        <f t="shared" si="14"/>
        <v>5.5875000000000004</v>
      </c>
      <c r="AS4" s="17">
        <f t="shared" si="15"/>
        <v>0.27937500000000004</v>
      </c>
      <c r="AT4" s="27">
        <v>1.6</v>
      </c>
      <c r="AU4" s="18" t="s">
        <v>150</v>
      </c>
    </row>
    <row r="5" spans="1:47" ht="15.75" x14ac:dyDescent="0.25">
      <c r="A5" s="10">
        <v>142220038</v>
      </c>
      <c r="B5" s="9" t="s">
        <v>156</v>
      </c>
      <c r="C5" s="9" t="s">
        <v>154</v>
      </c>
      <c r="D5" s="9" t="s">
        <v>157</v>
      </c>
      <c r="E5" s="9" t="s">
        <v>168</v>
      </c>
      <c r="F5" s="9" t="s">
        <v>183</v>
      </c>
      <c r="G5" s="9">
        <v>132</v>
      </c>
      <c r="H5" s="9">
        <v>74.3</v>
      </c>
      <c r="I5" s="9">
        <v>5</v>
      </c>
      <c r="J5" s="9">
        <v>11</v>
      </c>
      <c r="K5" s="9">
        <v>2023</v>
      </c>
      <c r="L5" s="33">
        <v>0.35069444444444442</v>
      </c>
      <c r="M5" s="9" t="s">
        <v>194</v>
      </c>
      <c r="N5" s="9">
        <v>61.254156000000002</v>
      </c>
      <c r="O5" s="9">
        <v>149.84812400000001</v>
      </c>
      <c r="P5" s="10" t="s">
        <v>34</v>
      </c>
      <c r="Q5" s="12">
        <v>45121</v>
      </c>
      <c r="R5" s="12">
        <v>45124</v>
      </c>
      <c r="S5" s="10">
        <v>1.4999999999999999E-2</v>
      </c>
      <c r="T5" s="10">
        <f t="shared" si="0"/>
        <v>1.4285714285714285E-2</v>
      </c>
      <c r="U5" s="10">
        <f t="shared" si="1"/>
        <v>350</v>
      </c>
      <c r="V5" s="13" t="s">
        <v>30</v>
      </c>
      <c r="W5" s="13" t="e">
        <f t="shared" si="2"/>
        <v>#VALUE!</v>
      </c>
      <c r="X5" s="14" t="e">
        <f t="shared" si="16"/>
        <v>#VALUE!</v>
      </c>
      <c r="Y5" s="13" t="e">
        <f t="shared" si="3"/>
        <v>#VALUE!</v>
      </c>
      <c r="Z5" s="27" t="s">
        <v>31</v>
      </c>
      <c r="AA5" s="13">
        <v>9.2430000000000003</v>
      </c>
      <c r="AB5" s="15">
        <f t="shared" si="4"/>
        <v>3235.05</v>
      </c>
      <c r="AC5" s="16">
        <f t="shared" si="5"/>
        <v>323.505</v>
      </c>
      <c r="AD5" s="17">
        <f t="shared" si="6"/>
        <v>16.175250000000002</v>
      </c>
      <c r="AE5" s="27">
        <v>1.9</v>
      </c>
      <c r="AF5" s="13" t="s">
        <v>30</v>
      </c>
      <c r="AG5" s="15" t="e">
        <f t="shared" si="7"/>
        <v>#VALUE!</v>
      </c>
      <c r="AH5" s="16" t="e">
        <f t="shared" si="8"/>
        <v>#VALUE!</v>
      </c>
      <c r="AI5" s="17" t="e">
        <f t="shared" si="9"/>
        <v>#VALUE!</v>
      </c>
      <c r="AJ5" s="27" t="s">
        <v>31</v>
      </c>
      <c r="AK5" s="13">
        <v>2.702</v>
      </c>
      <c r="AL5" s="15">
        <f t="shared" si="10"/>
        <v>945.69999999999993</v>
      </c>
      <c r="AM5" s="16">
        <f t="shared" si="11"/>
        <v>94.57</v>
      </c>
      <c r="AN5" s="17">
        <f t="shared" si="12"/>
        <v>4.7284999999999995</v>
      </c>
      <c r="AO5" s="27">
        <v>32.799999999999997</v>
      </c>
      <c r="AP5" s="13">
        <v>3.7999999999999999E-2</v>
      </c>
      <c r="AQ5" s="15">
        <f t="shared" si="13"/>
        <v>13.299999999999999</v>
      </c>
      <c r="AR5" s="16">
        <f t="shared" si="14"/>
        <v>1.3299999999999998</v>
      </c>
      <c r="AS5" s="17">
        <f t="shared" si="15"/>
        <v>6.649999999999999E-2</v>
      </c>
      <c r="AT5" s="27">
        <v>3.3</v>
      </c>
      <c r="AU5" s="18" t="s">
        <v>151</v>
      </c>
    </row>
    <row r="6" spans="1:47" ht="15.75" x14ac:dyDescent="0.25">
      <c r="A6" s="10">
        <v>123240285</v>
      </c>
      <c r="B6" s="9" t="s">
        <v>156</v>
      </c>
      <c r="C6" s="9" t="s">
        <v>153</v>
      </c>
      <c r="D6" s="9" t="s">
        <v>157</v>
      </c>
      <c r="E6" s="9" t="s">
        <v>168</v>
      </c>
      <c r="F6" s="9" t="s">
        <v>154</v>
      </c>
      <c r="G6" s="9">
        <v>133</v>
      </c>
      <c r="H6" s="9">
        <v>80.2</v>
      </c>
      <c r="I6" s="9">
        <v>5</v>
      </c>
      <c r="J6" s="9">
        <v>13</v>
      </c>
      <c r="K6" s="9">
        <v>2023</v>
      </c>
      <c r="L6" s="33">
        <v>0.37152777777777773</v>
      </c>
      <c r="M6" s="9" t="s">
        <v>189</v>
      </c>
      <c r="N6" s="9">
        <v>61.286074999999997</v>
      </c>
      <c r="O6" s="9">
        <v>149.78143900000001</v>
      </c>
      <c r="P6" s="10" t="s">
        <v>35</v>
      </c>
      <c r="Q6" s="12">
        <v>45121</v>
      </c>
      <c r="R6" s="12">
        <v>45124</v>
      </c>
      <c r="S6" s="10">
        <v>3.1E-2</v>
      </c>
      <c r="T6" s="10">
        <f t="shared" si="0"/>
        <v>2.9523809523809522E-2</v>
      </c>
      <c r="U6" s="10">
        <f t="shared" si="1"/>
        <v>169.35483870967744</v>
      </c>
      <c r="V6" s="13" t="s">
        <v>30</v>
      </c>
      <c r="W6" s="13" t="e">
        <f t="shared" si="2"/>
        <v>#VALUE!</v>
      </c>
      <c r="X6" s="14" t="e">
        <f t="shared" si="16"/>
        <v>#VALUE!</v>
      </c>
      <c r="Y6" s="13" t="e">
        <f t="shared" si="3"/>
        <v>#VALUE!</v>
      </c>
      <c r="Z6" s="27" t="s">
        <v>31</v>
      </c>
      <c r="AA6" s="13">
        <v>26.981999999999999</v>
      </c>
      <c r="AB6" s="15">
        <f t="shared" si="4"/>
        <v>4569.5322580645161</v>
      </c>
      <c r="AC6" s="16">
        <f t="shared" si="5"/>
        <v>456.9532258064516</v>
      </c>
      <c r="AD6" s="17">
        <f t="shared" si="6"/>
        <v>22.847661290322581</v>
      </c>
      <c r="AE6" s="27">
        <v>0.2</v>
      </c>
      <c r="AF6" s="13" t="s">
        <v>30</v>
      </c>
      <c r="AG6" s="15" t="e">
        <f t="shared" si="7"/>
        <v>#VALUE!</v>
      </c>
      <c r="AH6" s="16" t="e">
        <f t="shared" si="8"/>
        <v>#VALUE!</v>
      </c>
      <c r="AI6" s="17" t="e">
        <f t="shared" si="9"/>
        <v>#VALUE!</v>
      </c>
      <c r="AJ6" s="27" t="s">
        <v>31</v>
      </c>
      <c r="AK6" s="13">
        <v>8.2439999999999998</v>
      </c>
      <c r="AL6" s="15">
        <f t="shared" si="10"/>
        <v>1396.1612903225807</v>
      </c>
      <c r="AM6" s="16">
        <f t="shared" si="11"/>
        <v>139.61612903225807</v>
      </c>
      <c r="AN6" s="17">
        <f t="shared" si="12"/>
        <v>6.9808064516129038</v>
      </c>
      <c r="AO6" s="27">
        <v>26.3</v>
      </c>
      <c r="AP6" s="13">
        <v>0.19400000000000001</v>
      </c>
      <c r="AQ6" s="15">
        <f t="shared" si="13"/>
        <v>32.854838709677423</v>
      </c>
      <c r="AR6" s="16">
        <f t="shared" si="14"/>
        <v>3.2854838709677425</v>
      </c>
      <c r="AS6" s="17">
        <f t="shared" si="15"/>
        <v>0.16427419354838713</v>
      </c>
      <c r="AT6" s="27">
        <v>2.8</v>
      </c>
      <c r="AU6" s="18" t="s">
        <v>151</v>
      </c>
    </row>
    <row r="7" spans="1:47" ht="15.75" x14ac:dyDescent="0.25">
      <c r="A7" s="10">
        <v>142220041</v>
      </c>
      <c r="B7" s="9" t="s">
        <v>156</v>
      </c>
      <c r="C7" s="9" t="s">
        <v>154</v>
      </c>
      <c r="D7" s="9" t="s">
        <v>157</v>
      </c>
      <c r="E7" s="9" t="s">
        <v>168</v>
      </c>
      <c r="F7" s="9" t="s">
        <v>183</v>
      </c>
      <c r="G7" s="9">
        <v>130</v>
      </c>
      <c r="H7" s="9">
        <v>77.5</v>
      </c>
      <c r="I7" s="9">
        <v>5</v>
      </c>
      <c r="J7" s="9">
        <v>12</v>
      </c>
      <c r="K7" s="9">
        <v>2023</v>
      </c>
      <c r="L7" s="33">
        <v>0.25</v>
      </c>
      <c r="M7" s="9" t="s">
        <v>193</v>
      </c>
      <c r="N7" s="9">
        <v>61.291801</v>
      </c>
      <c r="O7" s="9">
        <v>149.79988900000001</v>
      </c>
      <c r="P7" s="10" t="s">
        <v>36</v>
      </c>
      <c r="Q7" s="12">
        <v>45121</v>
      </c>
      <c r="R7" s="12">
        <v>45124</v>
      </c>
      <c r="S7" s="10">
        <v>1.2E-2</v>
      </c>
      <c r="T7" s="10">
        <f t="shared" si="0"/>
        <v>1.1428571428571429E-2</v>
      </c>
      <c r="U7" s="10">
        <f t="shared" si="1"/>
        <v>437.5</v>
      </c>
      <c r="V7" s="13" t="s">
        <v>30</v>
      </c>
      <c r="W7" s="13" t="e">
        <f t="shared" si="2"/>
        <v>#VALUE!</v>
      </c>
      <c r="X7" s="14" t="e">
        <f t="shared" si="16"/>
        <v>#VALUE!</v>
      </c>
      <c r="Y7" s="13" t="e">
        <f t="shared" si="3"/>
        <v>#VALUE!</v>
      </c>
      <c r="Z7" s="27" t="s">
        <v>31</v>
      </c>
      <c r="AA7" s="13">
        <v>13.936</v>
      </c>
      <c r="AB7" s="15">
        <f t="shared" si="4"/>
        <v>6097</v>
      </c>
      <c r="AC7" s="16">
        <f t="shared" si="5"/>
        <v>609.70000000000005</v>
      </c>
      <c r="AD7" s="17">
        <f t="shared" si="6"/>
        <v>30.485000000000003</v>
      </c>
      <c r="AE7" s="27">
        <v>1.1000000000000001</v>
      </c>
      <c r="AF7" s="13" t="s">
        <v>30</v>
      </c>
      <c r="AG7" s="15" t="e">
        <f t="shared" si="7"/>
        <v>#VALUE!</v>
      </c>
      <c r="AH7" s="16" t="e">
        <f t="shared" si="8"/>
        <v>#VALUE!</v>
      </c>
      <c r="AI7" s="17" t="e">
        <f t="shared" si="9"/>
        <v>#VALUE!</v>
      </c>
      <c r="AJ7" s="27" t="s">
        <v>31</v>
      </c>
      <c r="AK7" s="13">
        <v>1.992</v>
      </c>
      <c r="AL7" s="15">
        <f t="shared" si="10"/>
        <v>871.5</v>
      </c>
      <c r="AM7" s="16">
        <f t="shared" si="11"/>
        <v>87.15</v>
      </c>
      <c r="AN7" s="17">
        <f t="shared" si="12"/>
        <v>4.3575000000000008</v>
      </c>
      <c r="AO7" s="27">
        <v>39.799999999999997</v>
      </c>
      <c r="AP7" s="13">
        <v>5.8000000000000003E-2</v>
      </c>
      <c r="AQ7" s="15">
        <f t="shared" si="13"/>
        <v>25.375</v>
      </c>
      <c r="AR7" s="16">
        <f t="shared" si="14"/>
        <v>2.5375000000000001</v>
      </c>
      <c r="AS7" s="17">
        <f t="shared" si="15"/>
        <v>0.12687500000000002</v>
      </c>
      <c r="AT7" s="27">
        <v>4.4000000000000004</v>
      </c>
      <c r="AU7" s="18" t="s">
        <v>151</v>
      </c>
    </row>
    <row r="8" spans="1:47" ht="15.75" x14ac:dyDescent="0.25">
      <c r="A8" s="10">
        <v>142220042</v>
      </c>
      <c r="B8" s="9" t="s">
        <v>156</v>
      </c>
      <c r="C8" s="9" t="s">
        <v>154</v>
      </c>
      <c r="D8" s="9" t="s">
        <v>157</v>
      </c>
      <c r="E8" s="9" t="s">
        <v>171</v>
      </c>
      <c r="F8" s="9" t="s">
        <v>154</v>
      </c>
      <c r="G8" s="9">
        <v>127</v>
      </c>
      <c r="H8" s="9">
        <v>76</v>
      </c>
      <c r="I8" s="9">
        <v>5</v>
      </c>
      <c r="J8" s="9">
        <v>12</v>
      </c>
      <c r="K8" s="9">
        <v>2023</v>
      </c>
      <c r="L8" s="33">
        <v>0.25</v>
      </c>
      <c r="M8" s="9" t="s">
        <v>193</v>
      </c>
      <c r="N8" s="9">
        <v>61.291801</v>
      </c>
      <c r="O8" s="9">
        <v>149.79988900000001</v>
      </c>
      <c r="P8" s="10" t="s">
        <v>37</v>
      </c>
      <c r="Q8" s="12">
        <v>45121</v>
      </c>
      <c r="R8" s="12">
        <v>45124</v>
      </c>
      <c r="S8" s="10">
        <v>3.1E-2</v>
      </c>
      <c r="T8" s="10">
        <f t="shared" si="0"/>
        <v>2.9523809523809522E-2</v>
      </c>
      <c r="U8" s="10">
        <f t="shared" si="1"/>
        <v>169.35483870967744</v>
      </c>
      <c r="V8" s="13" t="s">
        <v>30</v>
      </c>
      <c r="W8" s="13" t="e">
        <f t="shared" si="2"/>
        <v>#VALUE!</v>
      </c>
      <c r="X8" s="14" t="e">
        <f t="shared" si="16"/>
        <v>#VALUE!</v>
      </c>
      <c r="Y8" s="13" t="e">
        <f t="shared" si="3"/>
        <v>#VALUE!</v>
      </c>
      <c r="Z8" s="27" t="s">
        <v>31</v>
      </c>
      <c r="AA8" s="13">
        <v>32.164000000000001</v>
      </c>
      <c r="AB8" s="15">
        <f t="shared" si="4"/>
        <v>5447.1290322580653</v>
      </c>
      <c r="AC8" s="16">
        <f t="shared" si="5"/>
        <v>544.71290322580649</v>
      </c>
      <c r="AD8" s="17">
        <f t="shared" si="6"/>
        <v>27.235645161290325</v>
      </c>
      <c r="AE8" s="27">
        <v>1.3</v>
      </c>
      <c r="AF8" s="13" t="s">
        <v>30</v>
      </c>
      <c r="AG8" s="15" t="e">
        <f t="shared" si="7"/>
        <v>#VALUE!</v>
      </c>
      <c r="AH8" s="16" t="e">
        <f t="shared" si="8"/>
        <v>#VALUE!</v>
      </c>
      <c r="AI8" s="17" t="e">
        <f t="shared" si="9"/>
        <v>#VALUE!</v>
      </c>
      <c r="AJ8" s="27" t="s">
        <v>31</v>
      </c>
      <c r="AK8" s="13">
        <v>8.5670000000000002</v>
      </c>
      <c r="AL8" s="15">
        <f t="shared" si="10"/>
        <v>1450.8629032258066</v>
      </c>
      <c r="AM8" s="16">
        <f t="shared" si="11"/>
        <v>145.08629032258065</v>
      </c>
      <c r="AN8" s="17">
        <f t="shared" si="12"/>
        <v>7.2543145161290328</v>
      </c>
      <c r="AO8" s="27">
        <v>5.5</v>
      </c>
      <c r="AP8" s="13">
        <v>0.14599999999999999</v>
      </c>
      <c r="AQ8" s="15">
        <f t="shared" si="13"/>
        <v>24.725806451612904</v>
      </c>
      <c r="AR8" s="16">
        <f t="shared" si="14"/>
        <v>2.4725806451612904</v>
      </c>
      <c r="AS8" s="17">
        <f t="shared" si="15"/>
        <v>0.12362903225806453</v>
      </c>
      <c r="AT8" s="27">
        <v>3.7</v>
      </c>
      <c r="AU8" s="18" t="s">
        <v>151</v>
      </c>
    </row>
    <row r="9" spans="1:47" ht="15.75" x14ac:dyDescent="0.25">
      <c r="A9" s="10">
        <v>142220037</v>
      </c>
      <c r="B9" s="9" t="s">
        <v>156</v>
      </c>
      <c r="C9" s="9" t="s">
        <v>154</v>
      </c>
      <c r="D9" s="9" t="s">
        <v>157</v>
      </c>
      <c r="E9" s="9" t="s">
        <v>168</v>
      </c>
      <c r="F9" s="9" t="s">
        <v>154</v>
      </c>
      <c r="G9" s="9">
        <v>135</v>
      </c>
      <c r="H9" s="9">
        <v>73.5</v>
      </c>
      <c r="I9" s="9">
        <v>5</v>
      </c>
      <c r="J9" s="9">
        <v>11</v>
      </c>
      <c r="K9" s="9">
        <v>2023</v>
      </c>
      <c r="L9" s="33">
        <v>0.29166666666666669</v>
      </c>
      <c r="M9" s="9" t="s">
        <v>195</v>
      </c>
      <c r="N9" s="9">
        <v>61.253321999999997</v>
      </c>
      <c r="O9" s="9">
        <v>149.85399200000001</v>
      </c>
      <c r="P9" s="10" t="s">
        <v>38</v>
      </c>
      <c r="Q9" s="12">
        <v>45121</v>
      </c>
      <c r="R9" s="12">
        <v>45124</v>
      </c>
      <c r="S9" s="10">
        <v>5.2999999999999999E-2</v>
      </c>
      <c r="T9" s="10">
        <f t="shared" si="0"/>
        <v>5.0476190476190473E-2</v>
      </c>
      <c r="U9" s="10">
        <f t="shared" si="1"/>
        <v>99.056603773584911</v>
      </c>
      <c r="V9" s="13" t="s">
        <v>30</v>
      </c>
      <c r="W9" s="13" t="e">
        <f t="shared" si="2"/>
        <v>#VALUE!</v>
      </c>
      <c r="X9" s="14" t="e">
        <f t="shared" si="16"/>
        <v>#VALUE!</v>
      </c>
      <c r="Y9" s="13" t="e">
        <f t="shared" si="3"/>
        <v>#VALUE!</v>
      </c>
      <c r="Z9" s="27" t="s">
        <v>31</v>
      </c>
      <c r="AA9" s="13">
        <v>58.915999999999997</v>
      </c>
      <c r="AB9" s="15">
        <f t="shared" si="4"/>
        <v>5836.0188679245284</v>
      </c>
      <c r="AC9" s="16">
        <f t="shared" si="5"/>
        <v>583.60188679245289</v>
      </c>
      <c r="AD9" s="17">
        <f t="shared" si="6"/>
        <v>29.180094339622645</v>
      </c>
      <c r="AE9" s="27">
        <v>0.8</v>
      </c>
      <c r="AF9" s="13" t="s">
        <v>30</v>
      </c>
      <c r="AG9" s="15" t="e">
        <f t="shared" si="7"/>
        <v>#VALUE!</v>
      </c>
      <c r="AH9" s="16" t="e">
        <f t="shared" si="8"/>
        <v>#VALUE!</v>
      </c>
      <c r="AI9" s="17" t="e">
        <f t="shared" si="9"/>
        <v>#VALUE!</v>
      </c>
      <c r="AJ9" s="27" t="s">
        <v>31</v>
      </c>
      <c r="AK9" s="13">
        <v>17.696000000000002</v>
      </c>
      <c r="AL9" s="15">
        <f t="shared" si="10"/>
        <v>1752.9056603773588</v>
      </c>
      <c r="AM9" s="16">
        <f t="shared" si="11"/>
        <v>175.29056603773589</v>
      </c>
      <c r="AN9" s="17">
        <f t="shared" si="12"/>
        <v>8.764528301886795</v>
      </c>
      <c r="AO9" s="27">
        <v>14.4</v>
      </c>
      <c r="AP9" s="13">
        <v>0.19</v>
      </c>
      <c r="AQ9" s="15">
        <f t="shared" si="13"/>
        <v>18.820754716981135</v>
      </c>
      <c r="AR9" s="16">
        <f t="shared" si="14"/>
        <v>1.8820754716981134</v>
      </c>
      <c r="AS9" s="17">
        <f t="shared" si="15"/>
        <v>9.4103773584905681E-2</v>
      </c>
      <c r="AT9" s="27">
        <v>2.5</v>
      </c>
      <c r="AU9" s="18" t="s">
        <v>151</v>
      </c>
    </row>
    <row r="10" spans="1:47" ht="15.75" x14ac:dyDescent="0.25">
      <c r="A10" s="10">
        <v>142220040</v>
      </c>
      <c r="B10" s="9" t="s">
        <v>156</v>
      </c>
      <c r="C10" s="9" t="s">
        <v>154</v>
      </c>
      <c r="D10" s="9" t="s">
        <v>157</v>
      </c>
      <c r="E10" s="9" t="s">
        <v>168</v>
      </c>
      <c r="F10" s="9" t="s">
        <v>154</v>
      </c>
      <c r="G10" s="9">
        <v>131</v>
      </c>
      <c r="H10" s="9">
        <v>78</v>
      </c>
      <c r="I10" s="9">
        <v>5</v>
      </c>
      <c r="J10" s="9">
        <v>11</v>
      </c>
      <c r="K10" s="9">
        <v>2023</v>
      </c>
      <c r="L10" s="33">
        <v>0.4548611111111111</v>
      </c>
      <c r="M10" s="9" t="s">
        <v>194</v>
      </c>
      <c r="N10" s="9">
        <v>61.254156000000002</v>
      </c>
      <c r="O10" s="9">
        <v>149.84812400000001</v>
      </c>
      <c r="P10" s="10" t="s">
        <v>39</v>
      </c>
      <c r="Q10" s="12">
        <v>45121</v>
      </c>
      <c r="R10" s="12">
        <v>45124</v>
      </c>
      <c r="S10" s="10">
        <v>1.9E-2</v>
      </c>
      <c r="T10" s="10">
        <f t="shared" si="0"/>
        <v>1.8095238095238095E-2</v>
      </c>
      <c r="U10" s="10">
        <f t="shared" si="1"/>
        <v>276.31578947368422</v>
      </c>
      <c r="V10" s="13" t="s">
        <v>30</v>
      </c>
      <c r="W10" s="13" t="e">
        <f t="shared" si="2"/>
        <v>#VALUE!</v>
      </c>
      <c r="X10" s="14" t="e">
        <f t="shared" si="16"/>
        <v>#VALUE!</v>
      </c>
      <c r="Y10" s="13" t="e">
        <f t="shared" si="3"/>
        <v>#VALUE!</v>
      </c>
      <c r="Z10" s="27" t="s">
        <v>31</v>
      </c>
      <c r="AA10" s="13">
        <v>18.222000000000001</v>
      </c>
      <c r="AB10" s="15">
        <f t="shared" si="4"/>
        <v>5035.0263157894742</v>
      </c>
      <c r="AC10" s="16">
        <f t="shared" si="5"/>
        <v>503.50263157894744</v>
      </c>
      <c r="AD10" s="17">
        <f t="shared" si="6"/>
        <v>25.175131578947372</v>
      </c>
      <c r="AE10" s="27">
        <v>1.5</v>
      </c>
      <c r="AF10" s="13" t="s">
        <v>30</v>
      </c>
      <c r="AG10" s="15" t="e">
        <f t="shared" si="7"/>
        <v>#VALUE!</v>
      </c>
      <c r="AH10" s="16" t="e">
        <f t="shared" si="8"/>
        <v>#VALUE!</v>
      </c>
      <c r="AI10" s="17" t="e">
        <f t="shared" si="9"/>
        <v>#VALUE!</v>
      </c>
      <c r="AJ10" s="27" t="s">
        <v>31</v>
      </c>
      <c r="AK10" s="13">
        <v>2.7650000000000001</v>
      </c>
      <c r="AL10" s="15">
        <f t="shared" si="10"/>
        <v>764.01315789473688</v>
      </c>
      <c r="AM10" s="16">
        <f t="shared" si="11"/>
        <v>76.401315789473685</v>
      </c>
      <c r="AN10" s="17">
        <f t="shared" si="12"/>
        <v>3.8200657894736842</v>
      </c>
      <c r="AO10" s="27">
        <v>32.299999999999997</v>
      </c>
      <c r="AP10" s="13">
        <v>6.3E-2</v>
      </c>
      <c r="AQ10" s="15">
        <f t="shared" si="13"/>
        <v>17.407894736842106</v>
      </c>
      <c r="AR10" s="16">
        <f t="shared" si="14"/>
        <v>1.7407894736842107</v>
      </c>
      <c r="AS10" s="17">
        <f t="shared" si="15"/>
        <v>8.7039473684210542E-2</v>
      </c>
      <c r="AT10" s="27">
        <v>3.2</v>
      </c>
      <c r="AU10" s="18" t="s">
        <v>151</v>
      </c>
    </row>
    <row r="11" spans="1:47" ht="15.75" x14ac:dyDescent="0.25">
      <c r="A11" s="10">
        <v>142220047</v>
      </c>
      <c r="B11" s="9" t="s">
        <v>156</v>
      </c>
      <c r="C11" s="9" t="s">
        <v>154</v>
      </c>
      <c r="D11" s="9" t="s">
        <v>157</v>
      </c>
      <c r="E11" s="9" t="s">
        <v>171</v>
      </c>
      <c r="F11" s="9" t="s">
        <v>183</v>
      </c>
      <c r="G11" s="9">
        <v>128</v>
      </c>
      <c r="H11" s="9">
        <v>76.099999999999994</v>
      </c>
      <c r="I11" s="9">
        <v>5</v>
      </c>
      <c r="J11" s="9">
        <v>13</v>
      </c>
      <c r="K11" s="9">
        <v>2023</v>
      </c>
      <c r="L11" s="33">
        <v>0.26041666666666669</v>
      </c>
      <c r="M11" s="9" t="s">
        <v>192</v>
      </c>
      <c r="N11" s="9">
        <v>61.291825000000003</v>
      </c>
      <c r="O11" s="9">
        <v>149.747477</v>
      </c>
      <c r="P11" s="10" t="s">
        <v>40</v>
      </c>
      <c r="Q11" s="12">
        <v>45121</v>
      </c>
      <c r="R11" s="12">
        <v>45124</v>
      </c>
      <c r="S11" s="10">
        <v>4.7E-2</v>
      </c>
      <c r="T11" s="10">
        <f t="shared" si="0"/>
        <v>4.476190476190476E-2</v>
      </c>
      <c r="U11" s="10">
        <f t="shared" si="1"/>
        <v>111.70212765957447</v>
      </c>
      <c r="V11" s="13" t="s">
        <v>30</v>
      </c>
      <c r="W11" s="13" t="e">
        <f t="shared" si="2"/>
        <v>#VALUE!</v>
      </c>
      <c r="X11" s="14" t="e">
        <f t="shared" si="16"/>
        <v>#VALUE!</v>
      </c>
      <c r="Y11" s="13" t="e">
        <f t="shared" si="3"/>
        <v>#VALUE!</v>
      </c>
      <c r="Z11" s="27" t="s">
        <v>31</v>
      </c>
      <c r="AA11" s="13">
        <v>73.277000000000001</v>
      </c>
      <c r="AB11" s="15">
        <f t="shared" si="4"/>
        <v>8185.1968085106391</v>
      </c>
      <c r="AC11" s="16">
        <f t="shared" si="5"/>
        <v>818.51968085106387</v>
      </c>
      <c r="AD11" s="17">
        <f t="shared" si="6"/>
        <v>40.925984042553196</v>
      </c>
      <c r="AE11" s="27">
        <v>1</v>
      </c>
      <c r="AF11" s="13">
        <v>0.35099999999999998</v>
      </c>
      <c r="AG11" s="15">
        <f t="shared" si="7"/>
        <v>39.207446808510639</v>
      </c>
      <c r="AH11" s="16">
        <f t="shared" si="8"/>
        <v>3.920744680851064</v>
      </c>
      <c r="AI11" s="17">
        <f t="shared" si="9"/>
        <v>0.19603723404255322</v>
      </c>
      <c r="AJ11" s="27">
        <v>21.8</v>
      </c>
      <c r="AK11" s="13">
        <v>28.734999999999999</v>
      </c>
      <c r="AL11" s="15">
        <f t="shared" si="10"/>
        <v>3209.7606382978724</v>
      </c>
      <c r="AM11" s="16">
        <f t="shared" si="11"/>
        <v>320.97606382978722</v>
      </c>
      <c r="AN11" s="17">
        <f t="shared" si="12"/>
        <v>16.048803191489363</v>
      </c>
      <c r="AO11" s="27">
        <v>9.1</v>
      </c>
      <c r="AP11" s="13">
        <v>0.371</v>
      </c>
      <c r="AQ11" s="15">
        <f t="shared" si="13"/>
        <v>41.441489361702132</v>
      </c>
      <c r="AR11" s="16">
        <f t="shared" si="14"/>
        <v>4.1441489361702128</v>
      </c>
      <c r="AS11" s="17">
        <f t="shared" si="15"/>
        <v>0.20720744680851066</v>
      </c>
      <c r="AT11" s="27">
        <v>1.3</v>
      </c>
      <c r="AU11" s="18" t="s">
        <v>151</v>
      </c>
    </row>
    <row r="12" spans="1:47" ht="15.75" x14ac:dyDescent="0.25">
      <c r="A12" s="10">
        <v>142220066</v>
      </c>
      <c r="B12" s="9" t="s">
        <v>156</v>
      </c>
      <c r="C12" s="9" t="s">
        <v>154</v>
      </c>
      <c r="D12" s="9" t="s">
        <v>157</v>
      </c>
      <c r="E12" s="9" t="s">
        <v>168</v>
      </c>
      <c r="F12" s="9" t="s">
        <v>154</v>
      </c>
      <c r="G12" s="9">
        <v>130</v>
      </c>
      <c r="H12" s="9">
        <v>77.900000000000006</v>
      </c>
      <c r="I12" s="9">
        <v>5</v>
      </c>
      <c r="J12" s="9">
        <v>17</v>
      </c>
      <c r="K12" s="9">
        <v>2023</v>
      </c>
      <c r="L12" s="33">
        <v>0.25972222222222224</v>
      </c>
      <c r="M12" s="9" t="s">
        <v>189</v>
      </c>
      <c r="N12" s="9">
        <v>61.286074999999997</v>
      </c>
      <c r="O12" s="9">
        <v>149.78143900000001</v>
      </c>
      <c r="P12" s="10" t="s">
        <v>41</v>
      </c>
      <c r="Q12" s="12">
        <v>45121</v>
      </c>
      <c r="R12" s="12">
        <v>45124</v>
      </c>
      <c r="S12" s="10">
        <v>4.2999999999999997E-2</v>
      </c>
      <c r="T12" s="10">
        <f t="shared" si="0"/>
        <v>4.0952380952380948E-2</v>
      </c>
      <c r="U12" s="10">
        <f t="shared" si="1"/>
        <v>122.09302325581396</v>
      </c>
      <c r="V12" s="13" t="s">
        <v>30</v>
      </c>
      <c r="W12" s="13" t="e">
        <f t="shared" si="2"/>
        <v>#VALUE!</v>
      </c>
      <c r="X12" s="14" t="e">
        <f t="shared" si="16"/>
        <v>#VALUE!</v>
      </c>
      <c r="Y12" s="13" t="e">
        <f t="shared" si="3"/>
        <v>#VALUE!</v>
      </c>
      <c r="Z12" s="27" t="s">
        <v>31</v>
      </c>
      <c r="AA12" s="13">
        <v>23.449000000000002</v>
      </c>
      <c r="AB12" s="15">
        <f t="shared" si="4"/>
        <v>2862.9593023255816</v>
      </c>
      <c r="AC12" s="16">
        <f t="shared" si="5"/>
        <v>286.29593023255813</v>
      </c>
      <c r="AD12" s="17">
        <f t="shared" si="6"/>
        <v>14.314796511627907</v>
      </c>
      <c r="AE12" s="27">
        <v>1.6</v>
      </c>
      <c r="AF12" s="13" t="s">
        <v>30</v>
      </c>
      <c r="AG12" s="15" t="e">
        <f t="shared" si="7"/>
        <v>#VALUE!</v>
      </c>
      <c r="AH12" s="16" t="e">
        <f t="shared" si="8"/>
        <v>#VALUE!</v>
      </c>
      <c r="AI12" s="17" t="e">
        <f t="shared" si="9"/>
        <v>#VALUE!</v>
      </c>
      <c r="AJ12" s="27" t="s">
        <v>31</v>
      </c>
      <c r="AK12" s="13">
        <v>4.5789999999999997</v>
      </c>
      <c r="AL12" s="15">
        <f t="shared" si="10"/>
        <v>559.06395348837214</v>
      </c>
      <c r="AM12" s="16">
        <f t="shared" si="11"/>
        <v>55.906395348837215</v>
      </c>
      <c r="AN12" s="17">
        <f t="shared" si="12"/>
        <v>2.7953197674418608</v>
      </c>
      <c r="AO12" s="27">
        <v>35.700000000000003</v>
      </c>
      <c r="AP12" s="13">
        <v>5.2999999999999999E-2</v>
      </c>
      <c r="AQ12" s="15">
        <f t="shared" si="13"/>
        <v>6.4709302325581399</v>
      </c>
      <c r="AR12" s="16">
        <f t="shared" si="14"/>
        <v>0.64709302325581397</v>
      </c>
      <c r="AS12" s="17">
        <f t="shared" si="15"/>
        <v>3.2354651162790703E-2</v>
      </c>
      <c r="AT12" s="27">
        <v>6</v>
      </c>
      <c r="AU12" s="18" t="s">
        <v>151</v>
      </c>
    </row>
    <row r="13" spans="1:47" ht="15.75" x14ac:dyDescent="0.25">
      <c r="A13" s="10">
        <v>142220084</v>
      </c>
      <c r="B13" s="9" t="s">
        <v>156</v>
      </c>
      <c r="C13" s="9" t="s">
        <v>154</v>
      </c>
      <c r="D13" s="9" t="s">
        <v>157</v>
      </c>
      <c r="E13" s="9" t="s">
        <v>168</v>
      </c>
      <c r="F13" s="9" t="s">
        <v>154</v>
      </c>
      <c r="G13" s="9">
        <v>129</v>
      </c>
      <c r="H13" s="9">
        <v>84.9</v>
      </c>
      <c r="I13" s="9">
        <v>5</v>
      </c>
      <c r="J13" s="9">
        <v>25</v>
      </c>
      <c r="K13" s="9">
        <v>2023</v>
      </c>
      <c r="L13" s="33">
        <v>0.23263888888888887</v>
      </c>
      <c r="M13" s="9" t="s">
        <v>197</v>
      </c>
      <c r="N13" s="9">
        <v>61.284548999999998</v>
      </c>
      <c r="O13" s="9">
        <v>149.7535</v>
      </c>
      <c r="P13" s="10" t="s">
        <v>42</v>
      </c>
      <c r="Q13" s="12">
        <v>45121</v>
      </c>
      <c r="R13" s="12">
        <v>45124</v>
      </c>
      <c r="S13" s="10">
        <v>2.9000000000000001E-2</v>
      </c>
      <c r="T13" s="10">
        <f t="shared" si="0"/>
        <v>2.7619047619047619E-2</v>
      </c>
      <c r="U13" s="10">
        <f t="shared" si="1"/>
        <v>181.0344827586207</v>
      </c>
      <c r="V13" s="13" t="s">
        <v>30</v>
      </c>
      <c r="W13" s="13" t="e">
        <f t="shared" si="2"/>
        <v>#VALUE!</v>
      </c>
      <c r="X13" s="14" t="e">
        <f t="shared" si="16"/>
        <v>#VALUE!</v>
      </c>
      <c r="Y13" s="13" t="e">
        <f t="shared" si="3"/>
        <v>#VALUE!</v>
      </c>
      <c r="Z13" s="27" t="s">
        <v>31</v>
      </c>
      <c r="AA13" s="13">
        <v>33.216999999999999</v>
      </c>
      <c r="AB13" s="15">
        <f t="shared" si="4"/>
        <v>6013.4224137931033</v>
      </c>
      <c r="AC13" s="16">
        <f t="shared" si="5"/>
        <v>601.34224137931028</v>
      </c>
      <c r="AD13" s="17">
        <f t="shared" si="6"/>
        <v>30.067112068965514</v>
      </c>
      <c r="AE13" s="27">
        <v>1.3</v>
      </c>
      <c r="AF13" s="13">
        <v>0.123</v>
      </c>
      <c r="AG13" s="15">
        <f t="shared" si="7"/>
        <v>22.267241379310345</v>
      </c>
      <c r="AH13" s="16">
        <f t="shared" si="8"/>
        <v>2.2267241379310345</v>
      </c>
      <c r="AI13" s="17">
        <f t="shared" si="9"/>
        <v>0.11133620689655173</v>
      </c>
      <c r="AJ13" s="27">
        <v>41.8</v>
      </c>
      <c r="AK13" s="13">
        <v>13.423999999999999</v>
      </c>
      <c r="AL13" s="15">
        <f t="shared" si="10"/>
        <v>2430.2068965517242</v>
      </c>
      <c r="AM13" s="16">
        <f t="shared" si="11"/>
        <v>243.02068965517242</v>
      </c>
      <c r="AN13" s="17">
        <f t="shared" si="12"/>
        <v>12.151034482758622</v>
      </c>
      <c r="AO13" s="27">
        <v>7.7</v>
      </c>
      <c r="AP13" s="13">
        <v>0.06</v>
      </c>
      <c r="AQ13" s="15">
        <f t="shared" si="13"/>
        <v>10.862068965517242</v>
      </c>
      <c r="AR13" s="16">
        <f t="shared" si="14"/>
        <v>1.0862068965517242</v>
      </c>
      <c r="AS13" s="17">
        <f t="shared" si="15"/>
        <v>5.4310344827586211E-2</v>
      </c>
      <c r="AT13" s="27">
        <v>4.4000000000000004</v>
      </c>
      <c r="AU13" s="18" t="s">
        <v>151</v>
      </c>
    </row>
    <row r="14" spans="1:47" ht="15.75" x14ac:dyDescent="0.25">
      <c r="A14" s="10">
        <v>142220061</v>
      </c>
      <c r="B14" s="9" t="s">
        <v>156</v>
      </c>
      <c r="C14" s="9" t="s">
        <v>154</v>
      </c>
      <c r="D14" s="9" t="s">
        <v>157</v>
      </c>
      <c r="E14" s="9" t="s">
        <v>168</v>
      </c>
      <c r="F14" s="9" t="s">
        <v>183</v>
      </c>
      <c r="G14" s="9">
        <v>138</v>
      </c>
      <c r="H14" s="9">
        <v>81.2</v>
      </c>
      <c r="I14" s="9">
        <v>5</v>
      </c>
      <c r="J14" s="9">
        <v>14</v>
      </c>
      <c r="K14" s="9">
        <v>2023</v>
      </c>
      <c r="L14" s="33">
        <v>0.45416666666666666</v>
      </c>
      <c r="M14" s="9" t="s">
        <v>191</v>
      </c>
      <c r="N14" s="9">
        <v>61.257072999999998</v>
      </c>
      <c r="O14" s="9">
        <v>149.84670499999999</v>
      </c>
      <c r="P14" s="10" t="s">
        <v>43</v>
      </c>
      <c r="Q14" s="12">
        <v>45121</v>
      </c>
      <c r="R14" s="12">
        <v>45124</v>
      </c>
      <c r="S14" s="10">
        <v>4.2999999999999997E-2</v>
      </c>
      <c r="T14" s="10">
        <f t="shared" si="0"/>
        <v>4.0952380952380948E-2</v>
      </c>
      <c r="U14" s="10">
        <f t="shared" si="1"/>
        <v>122.09302325581396</v>
      </c>
      <c r="V14" s="13" t="s">
        <v>30</v>
      </c>
      <c r="W14" s="13" t="e">
        <f t="shared" si="2"/>
        <v>#VALUE!</v>
      </c>
      <c r="X14" s="14" t="e">
        <f t="shared" si="16"/>
        <v>#VALUE!</v>
      </c>
      <c r="Y14" s="13" t="e">
        <f t="shared" si="3"/>
        <v>#VALUE!</v>
      </c>
      <c r="Z14" s="27" t="s">
        <v>31</v>
      </c>
      <c r="AA14" s="13">
        <v>36.459000000000003</v>
      </c>
      <c r="AB14" s="15">
        <f t="shared" si="4"/>
        <v>4451.3895348837214</v>
      </c>
      <c r="AC14" s="16">
        <f t="shared" si="5"/>
        <v>445.13895348837212</v>
      </c>
      <c r="AD14" s="17">
        <f t="shared" si="6"/>
        <v>22.256947674418608</v>
      </c>
      <c r="AE14" s="27">
        <v>1.5</v>
      </c>
      <c r="AF14" s="13">
        <v>0.14000000000000001</v>
      </c>
      <c r="AG14" s="15">
        <f t="shared" si="7"/>
        <v>17.093023255813957</v>
      </c>
      <c r="AH14" s="16">
        <f t="shared" si="8"/>
        <v>1.7093023255813957</v>
      </c>
      <c r="AI14" s="17">
        <f t="shared" si="9"/>
        <v>8.5465116279069789E-2</v>
      </c>
      <c r="AJ14" s="27">
        <v>23.5</v>
      </c>
      <c r="AK14" s="13">
        <v>14.272</v>
      </c>
      <c r="AL14" s="15">
        <f t="shared" si="10"/>
        <v>1742.5116279069769</v>
      </c>
      <c r="AM14" s="16">
        <f t="shared" si="11"/>
        <v>174.25116279069769</v>
      </c>
      <c r="AN14" s="17">
        <f t="shared" si="12"/>
        <v>8.7125581395348846</v>
      </c>
      <c r="AO14" s="27">
        <v>15</v>
      </c>
      <c r="AP14" s="13">
        <v>0.20799999999999999</v>
      </c>
      <c r="AQ14" s="15">
        <f t="shared" si="13"/>
        <v>25.395348837209301</v>
      </c>
      <c r="AR14" s="16">
        <f t="shared" si="14"/>
        <v>2.5395348837209299</v>
      </c>
      <c r="AS14" s="17">
        <f t="shared" si="15"/>
        <v>0.12697674418604651</v>
      </c>
      <c r="AT14" s="27">
        <v>3.2</v>
      </c>
      <c r="AU14" s="18" t="s">
        <v>151</v>
      </c>
    </row>
    <row r="15" spans="1:47" ht="15.75" x14ac:dyDescent="0.25">
      <c r="A15" s="10">
        <v>142220043</v>
      </c>
      <c r="B15" s="9" t="s">
        <v>156</v>
      </c>
      <c r="C15" s="9" t="s">
        <v>154</v>
      </c>
      <c r="D15" s="9" t="s">
        <v>157</v>
      </c>
      <c r="E15" s="9" t="s">
        <v>168</v>
      </c>
      <c r="F15" s="9" t="s">
        <v>154</v>
      </c>
      <c r="G15" s="9">
        <v>133</v>
      </c>
      <c r="H15" s="9">
        <v>76.900000000000006</v>
      </c>
      <c r="I15" s="9">
        <v>5</v>
      </c>
      <c r="J15" s="9">
        <v>12</v>
      </c>
      <c r="K15" s="9">
        <v>2023</v>
      </c>
      <c r="L15" s="33">
        <v>0.30902777777777779</v>
      </c>
      <c r="M15" s="9" t="s">
        <v>193</v>
      </c>
      <c r="N15" s="9">
        <v>61.291801</v>
      </c>
      <c r="O15" s="9">
        <v>149.79988900000001</v>
      </c>
      <c r="P15" s="10" t="s">
        <v>44</v>
      </c>
      <c r="Q15" s="12">
        <v>45121</v>
      </c>
      <c r="R15" s="12">
        <v>45124</v>
      </c>
      <c r="S15" s="10">
        <v>3.7999999999999999E-2</v>
      </c>
      <c r="T15" s="10">
        <f t="shared" si="0"/>
        <v>3.619047619047619E-2</v>
      </c>
      <c r="U15" s="10">
        <f t="shared" si="1"/>
        <v>138.15789473684211</v>
      </c>
      <c r="V15" s="13" t="s">
        <v>30</v>
      </c>
      <c r="W15" s="13" t="e">
        <f t="shared" si="2"/>
        <v>#VALUE!</v>
      </c>
      <c r="X15" s="14" t="e">
        <f t="shared" si="16"/>
        <v>#VALUE!</v>
      </c>
      <c r="Y15" s="13" t="e">
        <f t="shared" si="3"/>
        <v>#VALUE!</v>
      </c>
      <c r="Z15" s="27" t="s">
        <v>31</v>
      </c>
      <c r="AA15" s="13">
        <v>37.326999999999998</v>
      </c>
      <c r="AB15" s="15">
        <f t="shared" si="4"/>
        <v>5157.019736842105</v>
      </c>
      <c r="AC15" s="16">
        <f t="shared" si="5"/>
        <v>515.70197368421054</v>
      </c>
      <c r="AD15" s="17">
        <f t="shared" si="6"/>
        <v>25.785098684210528</v>
      </c>
      <c r="AE15" s="27">
        <v>1.6</v>
      </c>
      <c r="AF15" s="13">
        <v>0.29499999999999998</v>
      </c>
      <c r="AG15" s="15">
        <f t="shared" si="7"/>
        <v>40.756578947368418</v>
      </c>
      <c r="AH15" s="16">
        <f t="shared" si="8"/>
        <v>4.0756578947368416</v>
      </c>
      <c r="AI15" s="17">
        <f t="shared" si="9"/>
        <v>0.20378289473684208</v>
      </c>
      <c r="AJ15" s="27">
        <v>14.3</v>
      </c>
      <c r="AK15" s="13">
        <v>21.242999999999999</v>
      </c>
      <c r="AL15" s="15">
        <f t="shared" si="10"/>
        <v>2934.8881578947367</v>
      </c>
      <c r="AM15" s="16">
        <f t="shared" si="11"/>
        <v>293.48881578947368</v>
      </c>
      <c r="AN15" s="17">
        <f t="shared" si="12"/>
        <v>14.674440789473685</v>
      </c>
      <c r="AO15" s="27">
        <v>11.3</v>
      </c>
      <c r="AP15" s="13">
        <v>0.14099999999999999</v>
      </c>
      <c r="AQ15" s="15">
        <f t="shared" si="13"/>
        <v>19.480263157894736</v>
      </c>
      <c r="AR15" s="16">
        <f t="shared" si="14"/>
        <v>1.9480263157894737</v>
      </c>
      <c r="AS15" s="17">
        <f t="shared" si="15"/>
        <v>9.7401315789473697E-2</v>
      </c>
      <c r="AT15" s="27">
        <v>1.2</v>
      </c>
      <c r="AU15" s="18" t="s">
        <v>151</v>
      </c>
    </row>
    <row r="16" spans="1:47" ht="15.75" x14ac:dyDescent="0.25">
      <c r="A16" s="10">
        <v>142220044</v>
      </c>
      <c r="B16" s="9" t="s">
        <v>156</v>
      </c>
      <c r="C16" s="9" t="s">
        <v>154</v>
      </c>
      <c r="D16" s="9" t="s">
        <v>157</v>
      </c>
      <c r="E16" s="9" t="s">
        <v>171</v>
      </c>
      <c r="F16" s="9" t="s">
        <v>154</v>
      </c>
      <c r="G16" s="9">
        <v>132</v>
      </c>
      <c r="H16" s="9">
        <v>88.7</v>
      </c>
      <c r="I16" s="9">
        <v>5</v>
      </c>
      <c r="J16" s="9">
        <v>12</v>
      </c>
      <c r="K16" s="9">
        <v>2023</v>
      </c>
      <c r="L16" s="33">
        <v>0.31597222222222221</v>
      </c>
      <c r="M16" s="9" t="s">
        <v>193</v>
      </c>
      <c r="N16" s="9">
        <v>61.291801</v>
      </c>
      <c r="O16" s="9">
        <v>149.79988900000001</v>
      </c>
      <c r="P16" s="10" t="s">
        <v>45</v>
      </c>
      <c r="Q16" s="12">
        <v>45121</v>
      </c>
      <c r="R16" s="12">
        <v>45124</v>
      </c>
      <c r="S16" s="10">
        <v>5.8999999999999997E-2</v>
      </c>
      <c r="T16" s="10">
        <f t="shared" si="0"/>
        <v>5.6190476190476187E-2</v>
      </c>
      <c r="U16" s="10">
        <f t="shared" si="1"/>
        <v>88.983050847457633</v>
      </c>
      <c r="V16" s="13" t="s">
        <v>30</v>
      </c>
      <c r="W16" s="13" t="e">
        <f t="shared" si="2"/>
        <v>#VALUE!</v>
      </c>
      <c r="X16" s="14" t="e">
        <f t="shared" si="16"/>
        <v>#VALUE!</v>
      </c>
      <c r="Y16" s="13" t="e">
        <f t="shared" si="3"/>
        <v>#VALUE!</v>
      </c>
      <c r="Z16" s="27" t="s">
        <v>31</v>
      </c>
      <c r="AA16" s="13">
        <v>70.69</v>
      </c>
      <c r="AB16" s="15">
        <f t="shared" si="4"/>
        <v>6290.2118644067796</v>
      </c>
      <c r="AC16" s="16">
        <f t="shared" si="5"/>
        <v>629.02118644067798</v>
      </c>
      <c r="AD16" s="17">
        <f t="shared" si="6"/>
        <v>31.451059322033899</v>
      </c>
      <c r="AE16" s="27">
        <v>1.1000000000000001</v>
      </c>
      <c r="AF16" s="13">
        <v>0.499</v>
      </c>
      <c r="AG16" s="15">
        <f t="shared" si="7"/>
        <v>44.402542372881356</v>
      </c>
      <c r="AH16" s="16">
        <f t="shared" si="8"/>
        <v>4.4402542372881353</v>
      </c>
      <c r="AI16" s="17">
        <f t="shared" si="9"/>
        <v>0.22201271186440677</v>
      </c>
      <c r="AJ16" s="27">
        <v>8.6999999999999993</v>
      </c>
      <c r="AK16" s="13">
        <v>8.7780000000000005</v>
      </c>
      <c r="AL16" s="15">
        <f t="shared" si="10"/>
        <v>781.0932203389832</v>
      </c>
      <c r="AM16" s="16">
        <f t="shared" si="11"/>
        <v>78.109322033898323</v>
      </c>
      <c r="AN16" s="17">
        <f t="shared" si="12"/>
        <v>3.9054661016949161</v>
      </c>
      <c r="AO16" s="27">
        <v>32</v>
      </c>
      <c r="AP16" s="13">
        <v>0.13200000000000001</v>
      </c>
      <c r="AQ16" s="15">
        <f t="shared" si="13"/>
        <v>11.745762711864408</v>
      </c>
      <c r="AR16" s="16">
        <f t="shared" si="14"/>
        <v>1.1745762711864409</v>
      </c>
      <c r="AS16" s="17">
        <f t="shared" si="15"/>
        <v>5.8728813559322052E-2</v>
      </c>
      <c r="AT16" s="27">
        <v>3.4</v>
      </c>
      <c r="AU16" s="18" t="s">
        <v>151</v>
      </c>
    </row>
    <row r="17" spans="1:47" ht="15.75" x14ac:dyDescent="0.25">
      <c r="A17" s="10">
        <v>142220058</v>
      </c>
      <c r="B17" s="9" t="s">
        <v>156</v>
      </c>
      <c r="C17" s="9" t="s">
        <v>154</v>
      </c>
      <c r="D17" s="9" t="s">
        <v>157</v>
      </c>
      <c r="E17" s="9" t="s">
        <v>171</v>
      </c>
      <c r="F17" s="9" t="s">
        <v>171</v>
      </c>
      <c r="G17" s="9">
        <v>120</v>
      </c>
      <c r="H17" s="9">
        <v>96.1</v>
      </c>
      <c r="I17" s="9">
        <v>5</v>
      </c>
      <c r="J17" s="9">
        <v>14</v>
      </c>
      <c r="K17" s="9">
        <v>2023</v>
      </c>
      <c r="L17" s="33">
        <v>0.30902777777777779</v>
      </c>
      <c r="M17" s="9" t="s">
        <v>188</v>
      </c>
      <c r="N17" s="9">
        <v>61.248804999999997</v>
      </c>
      <c r="O17" s="9">
        <v>149.86855800000001</v>
      </c>
      <c r="P17" s="10" t="s">
        <v>46</v>
      </c>
      <c r="Q17" s="12">
        <v>45121</v>
      </c>
      <c r="R17" s="12">
        <v>45124</v>
      </c>
      <c r="S17" s="10">
        <v>0.06</v>
      </c>
      <c r="T17" s="10">
        <f t="shared" si="0"/>
        <v>5.7142857142857141E-2</v>
      </c>
      <c r="U17" s="10">
        <f t="shared" si="1"/>
        <v>87.5</v>
      </c>
      <c r="V17" s="13" t="s">
        <v>30</v>
      </c>
      <c r="W17" s="13" t="e">
        <f t="shared" si="2"/>
        <v>#VALUE!</v>
      </c>
      <c r="X17" s="14" t="e">
        <f t="shared" si="16"/>
        <v>#VALUE!</v>
      </c>
      <c r="Y17" s="13" t="e">
        <f t="shared" si="3"/>
        <v>#VALUE!</v>
      </c>
      <c r="Z17" s="27" t="s">
        <v>31</v>
      </c>
      <c r="AA17" s="13">
        <v>61.767000000000003</v>
      </c>
      <c r="AB17" s="15">
        <f t="shared" si="4"/>
        <v>5404.6125000000002</v>
      </c>
      <c r="AC17" s="16">
        <f t="shared" si="5"/>
        <v>540.46125000000006</v>
      </c>
      <c r="AD17" s="17">
        <f t="shared" si="6"/>
        <v>27.023062500000005</v>
      </c>
      <c r="AE17" s="27">
        <v>0.7</v>
      </c>
      <c r="AF17" s="13">
        <v>1.0169999999999999</v>
      </c>
      <c r="AG17" s="15">
        <f t="shared" si="7"/>
        <v>88.987499999999997</v>
      </c>
      <c r="AH17" s="16">
        <f t="shared" si="8"/>
        <v>8.8987499999999997</v>
      </c>
      <c r="AI17" s="17">
        <f t="shared" si="9"/>
        <v>0.44493749999999999</v>
      </c>
      <c r="AJ17" s="27">
        <v>6.6</v>
      </c>
      <c r="AK17" s="13">
        <v>15.076000000000001</v>
      </c>
      <c r="AL17" s="15">
        <f t="shared" si="10"/>
        <v>1319.15</v>
      </c>
      <c r="AM17" s="16">
        <f t="shared" si="11"/>
        <v>131.91500000000002</v>
      </c>
      <c r="AN17" s="17">
        <f t="shared" si="12"/>
        <v>6.5957500000000016</v>
      </c>
      <c r="AO17" s="27">
        <v>9</v>
      </c>
      <c r="AP17" s="13">
        <v>0.42199999999999999</v>
      </c>
      <c r="AQ17" s="15">
        <f t="shared" si="13"/>
        <v>36.924999999999997</v>
      </c>
      <c r="AR17" s="16">
        <f t="shared" si="14"/>
        <v>3.6924999999999999</v>
      </c>
      <c r="AS17" s="17">
        <f t="shared" si="15"/>
        <v>0.18462500000000001</v>
      </c>
      <c r="AT17" s="27">
        <v>1.2</v>
      </c>
      <c r="AU17" s="18" t="s">
        <v>151</v>
      </c>
    </row>
    <row r="18" spans="1:47" ht="15.75" x14ac:dyDescent="0.25">
      <c r="A18" s="10">
        <v>123240307</v>
      </c>
      <c r="B18" s="9" t="s">
        <v>156</v>
      </c>
      <c r="C18" s="9" t="s">
        <v>153</v>
      </c>
      <c r="D18" s="9" t="s">
        <v>157</v>
      </c>
      <c r="E18" s="9" t="s">
        <v>171</v>
      </c>
      <c r="F18" s="9" t="s">
        <v>183</v>
      </c>
      <c r="G18" s="9">
        <v>125</v>
      </c>
      <c r="H18" s="9">
        <v>95.2</v>
      </c>
      <c r="I18" s="9">
        <v>5</v>
      </c>
      <c r="J18" s="9">
        <v>23</v>
      </c>
      <c r="K18" s="9">
        <v>2023</v>
      </c>
      <c r="L18" s="33">
        <v>0.3611111111111111</v>
      </c>
      <c r="M18" s="9" t="s">
        <v>198</v>
      </c>
      <c r="N18" s="9">
        <v>61.294998999999997</v>
      </c>
      <c r="O18" s="9">
        <v>149.73166599999999</v>
      </c>
      <c r="P18" s="10" t="s">
        <v>47</v>
      </c>
      <c r="Q18" s="12">
        <v>45121</v>
      </c>
      <c r="R18" s="12">
        <v>45124</v>
      </c>
      <c r="S18" s="10">
        <v>8.7999999999999995E-2</v>
      </c>
      <c r="T18" s="10">
        <f t="shared" si="0"/>
        <v>8.3809523809523806E-2</v>
      </c>
      <c r="U18" s="10">
        <f t="shared" si="1"/>
        <v>59.659090909090914</v>
      </c>
      <c r="V18" s="13" t="s">
        <v>30</v>
      </c>
      <c r="W18" s="13" t="e">
        <f t="shared" si="2"/>
        <v>#VALUE!</v>
      </c>
      <c r="X18" s="14" t="e">
        <f t="shared" si="16"/>
        <v>#VALUE!</v>
      </c>
      <c r="Y18" s="13" t="e">
        <f t="shared" si="3"/>
        <v>#VALUE!</v>
      </c>
      <c r="Z18" s="27" t="s">
        <v>31</v>
      </c>
      <c r="AA18" s="13">
        <v>95.480999999999995</v>
      </c>
      <c r="AB18" s="15">
        <f t="shared" si="4"/>
        <v>5696.309659090909</v>
      </c>
      <c r="AC18" s="16">
        <f t="shared" si="5"/>
        <v>569.63096590909095</v>
      </c>
      <c r="AD18" s="17">
        <f t="shared" si="6"/>
        <v>28.481548295454548</v>
      </c>
      <c r="AE18" s="27">
        <v>2.2000000000000002</v>
      </c>
      <c r="AF18" s="13">
        <v>1.502</v>
      </c>
      <c r="AG18" s="15">
        <f t="shared" si="7"/>
        <v>89.607954545454547</v>
      </c>
      <c r="AH18" s="16">
        <f t="shared" si="8"/>
        <v>8.9607954545454547</v>
      </c>
      <c r="AI18" s="17">
        <f t="shared" si="9"/>
        <v>0.44803977272727274</v>
      </c>
      <c r="AJ18" s="27">
        <v>3.2</v>
      </c>
      <c r="AK18" s="13">
        <v>46.600999999999999</v>
      </c>
      <c r="AL18" s="15">
        <f t="shared" si="10"/>
        <v>2780.1732954545455</v>
      </c>
      <c r="AM18" s="16">
        <f t="shared" si="11"/>
        <v>278.01732954545457</v>
      </c>
      <c r="AN18" s="17">
        <f t="shared" si="12"/>
        <v>13.900866477272729</v>
      </c>
      <c r="AO18" s="27">
        <v>6.3</v>
      </c>
      <c r="AP18" s="13">
        <v>0.45100000000000001</v>
      </c>
      <c r="AQ18" s="15">
        <f t="shared" si="13"/>
        <v>26.906250000000004</v>
      </c>
      <c r="AR18" s="16">
        <f t="shared" si="14"/>
        <v>2.6906250000000003</v>
      </c>
      <c r="AS18" s="17">
        <f t="shared" si="15"/>
        <v>0.13453125000000002</v>
      </c>
      <c r="AT18" s="27">
        <v>1.4</v>
      </c>
      <c r="AU18" s="18" t="s">
        <v>151</v>
      </c>
    </row>
    <row r="19" spans="1:47" ht="15.75" x14ac:dyDescent="0.25">
      <c r="A19" s="10">
        <v>123240480</v>
      </c>
      <c r="B19" s="9" t="s">
        <v>156</v>
      </c>
      <c r="C19" s="9" t="s">
        <v>153</v>
      </c>
      <c r="D19" s="9" t="s">
        <v>157</v>
      </c>
      <c r="E19" s="9" t="s">
        <v>168</v>
      </c>
      <c r="F19" s="9" t="s">
        <v>154</v>
      </c>
      <c r="G19" s="9">
        <v>140</v>
      </c>
      <c r="H19" s="9">
        <v>85.4</v>
      </c>
      <c r="I19" s="9">
        <v>5</v>
      </c>
      <c r="J19" s="9">
        <v>11</v>
      </c>
      <c r="K19" s="9">
        <v>2023</v>
      </c>
      <c r="L19" s="33">
        <v>0.35416666666666669</v>
      </c>
      <c r="M19" s="9" t="s">
        <v>194</v>
      </c>
      <c r="N19" s="9">
        <v>61.254156000000002</v>
      </c>
      <c r="O19" s="9">
        <v>149.84812400000001</v>
      </c>
      <c r="P19" s="10" t="s">
        <v>48</v>
      </c>
      <c r="Q19" s="12">
        <v>45121</v>
      </c>
      <c r="R19" s="12">
        <v>45124</v>
      </c>
      <c r="S19" s="10">
        <v>2.3E-2</v>
      </c>
      <c r="T19" s="10">
        <f t="shared" si="0"/>
        <v>2.1904761904761903E-2</v>
      </c>
      <c r="U19" s="10">
        <f t="shared" si="1"/>
        <v>228.2608695652174</v>
      </c>
      <c r="V19" s="13" t="s">
        <v>30</v>
      </c>
      <c r="W19" s="13" t="e">
        <f t="shared" si="2"/>
        <v>#VALUE!</v>
      </c>
      <c r="X19" s="14" t="e">
        <f t="shared" si="16"/>
        <v>#VALUE!</v>
      </c>
      <c r="Y19" s="13" t="e">
        <f t="shared" si="3"/>
        <v>#VALUE!</v>
      </c>
      <c r="Z19" s="27" t="s">
        <v>31</v>
      </c>
      <c r="AA19" s="13">
        <v>27.574999999999999</v>
      </c>
      <c r="AB19" s="15">
        <f t="shared" si="4"/>
        <v>6294.29347826087</v>
      </c>
      <c r="AC19" s="16">
        <f t="shared" si="5"/>
        <v>629.429347826087</v>
      </c>
      <c r="AD19" s="17">
        <f t="shared" si="6"/>
        <v>31.471467391304351</v>
      </c>
      <c r="AE19" s="27">
        <v>1.3</v>
      </c>
      <c r="AF19" s="13" t="s">
        <v>30</v>
      </c>
      <c r="AG19" s="15" t="e">
        <f t="shared" si="7"/>
        <v>#VALUE!</v>
      </c>
      <c r="AH19" s="16" t="e">
        <f t="shared" si="8"/>
        <v>#VALUE!</v>
      </c>
      <c r="AI19" s="17" t="e">
        <f t="shared" si="9"/>
        <v>#VALUE!</v>
      </c>
      <c r="AJ19" s="27" t="s">
        <v>31</v>
      </c>
      <c r="AK19" s="13">
        <v>16.431000000000001</v>
      </c>
      <c r="AL19" s="15">
        <f t="shared" si="10"/>
        <v>3750.5543478260875</v>
      </c>
      <c r="AM19" s="16">
        <f t="shared" si="11"/>
        <v>375.05543478260876</v>
      </c>
      <c r="AN19" s="17">
        <f t="shared" si="12"/>
        <v>18.752771739130438</v>
      </c>
      <c r="AO19" s="27">
        <v>13</v>
      </c>
      <c r="AP19" s="13">
        <v>0.29899999999999999</v>
      </c>
      <c r="AQ19" s="15">
        <f t="shared" si="13"/>
        <v>68.25</v>
      </c>
      <c r="AR19" s="16">
        <f t="shared" si="14"/>
        <v>6.8250000000000002</v>
      </c>
      <c r="AS19" s="17">
        <f t="shared" si="15"/>
        <v>0.34125000000000005</v>
      </c>
      <c r="AT19" s="27">
        <v>1.5</v>
      </c>
      <c r="AU19" s="18" t="s">
        <v>150</v>
      </c>
    </row>
    <row r="20" spans="1:47" ht="15.75" x14ac:dyDescent="0.25">
      <c r="A20" s="9">
        <v>142220075</v>
      </c>
      <c r="B20" s="9" t="s">
        <v>156</v>
      </c>
      <c r="C20" s="9" t="s">
        <v>154</v>
      </c>
      <c r="D20" s="9" t="s">
        <v>157</v>
      </c>
      <c r="E20" s="9" t="s">
        <v>168</v>
      </c>
      <c r="F20" s="9" t="s">
        <v>154</v>
      </c>
      <c r="G20" s="9">
        <v>131</v>
      </c>
      <c r="H20" s="9">
        <v>83.8</v>
      </c>
      <c r="I20" s="9">
        <v>5</v>
      </c>
      <c r="J20" s="9">
        <v>20</v>
      </c>
      <c r="K20" s="9">
        <v>2023</v>
      </c>
      <c r="L20" s="33">
        <v>0.20486111111111113</v>
      </c>
      <c r="M20" s="9" t="s">
        <v>196</v>
      </c>
      <c r="N20" s="9">
        <v>61.274268999999997</v>
      </c>
      <c r="O20" s="9">
        <v>149.77621099999999</v>
      </c>
      <c r="P20" s="10" t="s">
        <v>49</v>
      </c>
      <c r="Q20" s="12">
        <v>45121</v>
      </c>
      <c r="R20" s="12">
        <v>45124</v>
      </c>
      <c r="S20" s="10">
        <v>2.1000000000000001E-2</v>
      </c>
      <c r="T20" s="10">
        <f t="shared" si="0"/>
        <v>0.02</v>
      </c>
      <c r="U20" s="10">
        <f t="shared" si="1"/>
        <v>250</v>
      </c>
      <c r="V20" s="13" t="s">
        <v>30</v>
      </c>
      <c r="W20" s="13" t="e">
        <f t="shared" si="2"/>
        <v>#VALUE!</v>
      </c>
      <c r="X20" s="14" t="e">
        <f t="shared" si="16"/>
        <v>#VALUE!</v>
      </c>
      <c r="Y20" s="13" t="e">
        <f t="shared" si="3"/>
        <v>#VALUE!</v>
      </c>
      <c r="Z20" s="27" t="s">
        <v>31</v>
      </c>
      <c r="AA20" s="13">
        <v>18.059999999999999</v>
      </c>
      <c r="AB20" s="15">
        <f t="shared" si="4"/>
        <v>4515</v>
      </c>
      <c r="AC20" s="16">
        <f t="shared" si="5"/>
        <v>451.5</v>
      </c>
      <c r="AD20" s="17">
        <f t="shared" si="6"/>
        <v>22.575000000000003</v>
      </c>
      <c r="AE20" s="27">
        <v>1.6</v>
      </c>
      <c r="AF20" s="13" t="s">
        <v>30</v>
      </c>
      <c r="AG20" s="15" t="e">
        <f t="shared" si="7"/>
        <v>#VALUE!</v>
      </c>
      <c r="AH20" s="16" t="e">
        <f t="shared" si="8"/>
        <v>#VALUE!</v>
      </c>
      <c r="AI20" s="17" t="e">
        <f t="shared" si="9"/>
        <v>#VALUE!</v>
      </c>
      <c r="AJ20" s="27" t="s">
        <v>31</v>
      </c>
      <c r="AK20" s="13">
        <v>5.3079999999999998</v>
      </c>
      <c r="AL20" s="15">
        <f t="shared" si="10"/>
        <v>1327</v>
      </c>
      <c r="AM20" s="16">
        <f t="shared" si="11"/>
        <v>132.69999999999999</v>
      </c>
      <c r="AN20" s="17">
        <f t="shared" si="12"/>
        <v>6.6349999999999998</v>
      </c>
      <c r="AO20" s="27">
        <v>11.7</v>
      </c>
      <c r="AP20" s="13">
        <v>0.42199999999999999</v>
      </c>
      <c r="AQ20" s="15">
        <f t="shared" si="13"/>
        <v>105.5</v>
      </c>
      <c r="AR20" s="16">
        <f t="shared" si="14"/>
        <v>10.55</v>
      </c>
      <c r="AS20" s="17">
        <f t="shared" si="15"/>
        <v>0.52750000000000008</v>
      </c>
      <c r="AT20" s="27">
        <v>2.2000000000000002</v>
      </c>
      <c r="AU20" s="18" t="s">
        <v>152</v>
      </c>
    </row>
    <row r="21" spans="1:47" ht="15.75" x14ac:dyDescent="0.25">
      <c r="A21" s="10">
        <v>142220045</v>
      </c>
      <c r="B21" s="9" t="s">
        <v>156</v>
      </c>
      <c r="C21" s="9" t="s">
        <v>154</v>
      </c>
      <c r="D21" s="9" t="s">
        <v>157</v>
      </c>
      <c r="E21" s="9" t="s">
        <v>168</v>
      </c>
      <c r="F21" s="9" t="s">
        <v>154</v>
      </c>
      <c r="G21" s="9">
        <v>131</v>
      </c>
      <c r="H21" s="9">
        <v>79.2</v>
      </c>
      <c r="I21" s="9">
        <v>5</v>
      </c>
      <c r="J21" s="9">
        <v>12</v>
      </c>
      <c r="K21" s="9">
        <v>2023</v>
      </c>
      <c r="L21" s="33">
        <v>0.3298611111111111</v>
      </c>
      <c r="M21" s="9" t="s">
        <v>193</v>
      </c>
      <c r="N21" s="9">
        <v>61.291801</v>
      </c>
      <c r="O21" s="9">
        <v>149.79988900000001</v>
      </c>
      <c r="P21" s="10" t="s">
        <v>50</v>
      </c>
      <c r="Q21" s="12">
        <v>45121</v>
      </c>
      <c r="R21" s="12">
        <v>45124</v>
      </c>
      <c r="S21" s="10">
        <v>4.2999999999999997E-2</v>
      </c>
      <c r="T21" s="10">
        <f t="shared" si="0"/>
        <v>4.0952380952380948E-2</v>
      </c>
      <c r="U21" s="10">
        <f t="shared" si="1"/>
        <v>122.09302325581396</v>
      </c>
      <c r="V21" s="13" t="s">
        <v>30</v>
      </c>
      <c r="W21" s="13" t="e">
        <f t="shared" si="2"/>
        <v>#VALUE!</v>
      </c>
      <c r="X21" s="14" t="e">
        <f t="shared" si="16"/>
        <v>#VALUE!</v>
      </c>
      <c r="Y21" s="13" t="e">
        <f t="shared" si="3"/>
        <v>#VALUE!</v>
      </c>
      <c r="Z21" s="27" t="s">
        <v>31</v>
      </c>
      <c r="AA21" s="13">
        <v>30.402999999999999</v>
      </c>
      <c r="AB21" s="15">
        <f t="shared" si="4"/>
        <v>3711.9941860465119</v>
      </c>
      <c r="AC21" s="16">
        <f t="shared" si="5"/>
        <v>371.19941860465121</v>
      </c>
      <c r="AD21" s="17">
        <f t="shared" si="6"/>
        <v>18.559970930232563</v>
      </c>
      <c r="AE21" s="27">
        <v>0.8</v>
      </c>
      <c r="AF21" s="13">
        <v>0.25900000000000001</v>
      </c>
      <c r="AG21" s="15">
        <f t="shared" si="7"/>
        <v>31.622093023255818</v>
      </c>
      <c r="AH21" s="16">
        <f t="shared" si="8"/>
        <v>3.1622093023255817</v>
      </c>
      <c r="AI21" s="17">
        <f t="shared" si="9"/>
        <v>0.1581104651162791</v>
      </c>
      <c r="AJ21" s="27">
        <v>14.2</v>
      </c>
      <c r="AK21" s="13">
        <v>4.4509999999999996</v>
      </c>
      <c r="AL21" s="15">
        <f t="shared" si="10"/>
        <v>543.43604651162786</v>
      </c>
      <c r="AM21" s="16">
        <f t="shared" si="11"/>
        <v>54.343604651162785</v>
      </c>
      <c r="AN21" s="17">
        <f t="shared" si="12"/>
        <v>2.7171802325581393</v>
      </c>
      <c r="AO21" s="27">
        <v>23.8</v>
      </c>
      <c r="AP21" s="13">
        <v>0.159</v>
      </c>
      <c r="AQ21" s="15">
        <f t="shared" si="13"/>
        <v>19.412790697674421</v>
      </c>
      <c r="AR21" s="16">
        <f t="shared" si="14"/>
        <v>1.941279069767442</v>
      </c>
      <c r="AS21" s="17">
        <f t="shared" si="15"/>
        <v>9.7063953488372101E-2</v>
      </c>
      <c r="AT21" s="27">
        <v>2.2999999999999998</v>
      </c>
      <c r="AU21" s="18" t="s">
        <v>151</v>
      </c>
    </row>
    <row r="22" spans="1:47" ht="15.75" x14ac:dyDescent="0.25">
      <c r="A22" s="10">
        <v>142220059</v>
      </c>
      <c r="B22" s="9" t="s">
        <v>156</v>
      </c>
      <c r="C22" s="9" t="s">
        <v>154</v>
      </c>
      <c r="D22" s="9" t="s">
        <v>157</v>
      </c>
      <c r="E22" s="9" t="s">
        <v>168</v>
      </c>
      <c r="F22" s="9" t="s">
        <v>154</v>
      </c>
      <c r="G22" s="9">
        <v>129</v>
      </c>
      <c r="H22" s="9">
        <v>75.3</v>
      </c>
      <c r="I22" s="9">
        <v>5</v>
      </c>
      <c r="J22" s="9">
        <v>14</v>
      </c>
      <c r="K22" s="9">
        <v>2023</v>
      </c>
      <c r="L22" s="33">
        <v>0.34375</v>
      </c>
      <c r="M22" s="9" t="s">
        <v>188</v>
      </c>
      <c r="N22" s="9">
        <v>61.248804999999997</v>
      </c>
      <c r="O22" s="9">
        <v>149.86855800000001</v>
      </c>
      <c r="P22" s="10" t="s">
        <v>51</v>
      </c>
      <c r="Q22" s="12">
        <v>45121</v>
      </c>
      <c r="R22" s="12">
        <v>45124</v>
      </c>
      <c r="S22" s="10">
        <v>2.1000000000000001E-2</v>
      </c>
      <c r="T22" s="10">
        <f t="shared" si="0"/>
        <v>0.02</v>
      </c>
      <c r="U22" s="10">
        <f t="shared" si="1"/>
        <v>250</v>
      </c>
      <c r="V22" s="13" t="s">
        <v>30</v>
      </c>
      <c r="W22" s="13" t="e">
        <f t="shared" si="2"/>
        <v>#VALUE!</v>
      </c>
      <c r="X22" s="14" t="e">
        <f t="shared" si="16"/>
        <v>#VALUE!</v>
      </c>
      <c r="Y22" s="13" t="e">
        <f t="shared" si="3"/>
        <v>#VALUE!</v>
      </c>
      <c r="Z22" s="27" t="s">
        <v>31</v>
      </c>
      <c r="AA22" s="13">
        <v>22.584</v>
      </c>
      <c r="AB22" s="15">
        <f t="shared" si="4"/>
        <v>5646</v>
      </c>
      <c r="AC22" s="16">
        <f t="shared" si="5"/>
        <v>564.6</v>
      </c>
      <c r="AD22" s="17">
        <f t="shared" si="6"/>
        <v>28.230000000000004</v>
      </c>
      <c r="AE22" s="27">
        <v>2.6</v>
      </c>
      <c r="AF22" s="13" t="s">
        <v>30</v>
      </c>
      <c r="AG22" s="15" t="e">
        <f t="shared" si="7"/>
        <v>#VALUE!</v>
      </c>
      <c r="AH22" s="16" t="e">
        <f t="shared" si="8"/>
        <v>#VALUE!</v>
      </c>
      <c r="AI22" s="17" t="e">
        <f t="shared" si="9"/>
        <v>#VALUE!</v>
      </c>
      <c r="AJ22" s="27" t="s">
        <v>31</v>
      </c>
      <c r="AK22" s="13">
        <v>5.2249999999999996</v>
      </c>
      <c r="AL22" s="15">
        <f t="shared" si="10"/>
        <v>1306.25</v>
      </c>
      <c r="AM22" s="16">
        <f t="shared" si="11"/>
        <v>130.625</v>
      </c>
      <c r="AN22" s="17">
        <f t="shared" si="12"/>
        <v>6.53125</v>
      </c>
      <c r="AO22" s="27">
        <v>25.3</v>
      </c>
      <c r="AP22" s="13">
        <v>2.8000000000000001E-2</v>
      </c>
      <c r="AQ22" s="15">
        <f t="shared" si="13"/>
        <v>7</v>
      </c>
      <c r="AR22" s="16">
        <f t="shared" si="14"/>
        <v>0.7</v>
      </c>
      <c r="AS22" s="17">
        <f t="shared" si="15"/>
        <v>3.4999999999999996E-2</v>
      </c>
      <c r="AT22" s="27">
        <v>4.0999999999999996</v>
      </c>
      <c r="AU22" s="18" t="s">
        <v>151</v>
      </c>
    </row>
    <row r="23" spans="1:47" ht="15.75" x14ac:dyDescent="0.25">
      <c r="A23" s="9">
        <v>142220072</v>
      </c>
      <c r="B23" s="9" t="s">
        <v>156</v>
      </c>
      <c r="C23" s="9" t="s">
        <v>154</v>
      </c>
      <c r="D23" s="9" t="s">
        <v>157</v>
      </c>
      <c r="E23" s="9" t="s">
        <v>168</v>
      </c>
      <c r="F23" s="9" t="s">
        <v>154</v>
      </c>
      <c r="G23" s="9">
        <v>130</v>
      </c>
      <c r="H23" s="9">
        <v>80.099999999999994</v>
      </c>
      <c r="I23" s="9">
        <v>5</v>
      </c>
      <c r="J23" s="9">
        <v>19</v>
      </c>
      <c r="K23" s="9">
        <v>2023</v>
      </c>
      <c r="L23" s="33">
        <v>0.31597222222222221</v>
      </c>
      <c r="M23" s="9" t="s">
        <v>199</v>
      </c>
      <c r="N23" s="9">
        <v>61.288986000000001</v>
      </c>
      <c r="O23" s="9">
        <v>149.795997</v>
      </c>
      <c r="P23" s="10" t="s">
        <v>52</v>
      </c>
      <c r="Q23" s="12">
        <v>45121</v>
      </c>
      <c r="R23" s="12">
        <v>45124</v>
      </c>
      <c r="S23" s="10">
        <v>0.02</v>
      </c>
      <c r="T23" s="10">
        <f t="shared" si="0"/>
        <v>1.9047619047619046E-2</v>
      </c>
      <c r="U23" s="10">
        <f t="shared" si="1"/>
        <v>262.5</v>
      </c>
      <c r="V23" s="13" t="s">
        <v>30</v>
      </c>
      <c r="W23" s="13" t="e">
        <f t="shared" si="2"/>
        <v>#VALUE!</v>
      </c>
      <c r="X23" s="14" t="e">
        <f t="shared" si="16"/>
        <v>#VALUE!</v>
      </c>
      <c r="Y23" s="13" t="e">
        <f t="shared" si="3"/>
        <v>#VALUE!</v>
      </c>
      <c r="Z23" s="27" t="s">
        <v>31</v>
      </c>
      <c r="AA23" s="13">
        <v>21.908999999999999</v>
      </c>
      <c r="AB23" s="15">
        <f t="shared" si="4"/>
        <v>5751.1124999999993</v>
      </c>
      <c r="AC23" s="16">
        <f t="shared" si="5"/>
        <v>575.11124999999993</v>
      </c>
      <c r="AD23" s="17">
        <f t="shared" si="6"/>
        <v>28.755562499999996</v>
      </c>
      <c r="AE23" s="27">
        <v>1.5</v>
      </c>
      <c r="AF23" s="13">
        <v>0.48199999999999998</v>
      </c>
      <c r="AG23" s="15">
        <f t="shared" si="7"/>
        <v>126.52499999999999</v>
      </c>
      <c r="AH23" s="16">
        <f t="shared" si="8"/>
        <v>12.6525</v>
      </c>
      <c r="AI23" s="17">
        <f t="shared" si="9"/>
        <v>0.63262499999999999</v>
      </c>
      <c r="AJ23" s="27">
        <v>206.4</v>
      </c>
      <c r="AK23" s="13">
        <v>5.0940000000000003</v>
      </c>
      <c r="AL23" s="15">
        <f t="shared" si="10"/>
        <v>1337.1750000000002</v>
      </c>
      <c r="AM23" s="16">
        <f t="shared" si="11"/>
        <v>133.71750000000003</v>
      </c>
      <c r="AN23" s="17">
        <f t="shared" si="12"/>
        <v>6.685875000000002</v>
      </c>
      <c r="AO23" s="27">
        <v>22.5</v>
      </c>
      <c r="AP23" s="13">
        <v>0.437</v>
      </c>
      <c r="AQ23" s="15">
        <f t="shared" si="13"/>
        <v>114.71250000000001</v>
      </c>
      <c r="AR23" s="16">
        <f t="shared" si="14"/>
        <v>11.471250000000001</v>
      </c>
      <c r="AS23" s="17">
        <f t="shared" si="15"/>
        <v>0.57356250000000009</v>
      </c>
      <c r="AT23" s="27">
        <v>1.7</v>
      </c>
      <c r="AU23" s="18" t="s">
        <v>152</v>
      </c>
    </row>
    <row r="24" spans="1:47" ht="15.75" x14ac:dyDescent="0.25">
      <c r="A24" s="10">
        <v>142220051</v>
      </c>
      <c r="B24" s="9" t="s">
        <v>156</v>
      </c>
      <c r="C24" s="9" t="s">
        <v>154</v>
      </c>
      <c r="D24" s="9" t="s">
        <v>157</v>
      </c>
      <c r="E24" s="9" t="s">
        <v>168</v>
      </c>
      <c r="F24" s="9" t="s">
        <v>154</v>
      </c>
      <c r="G24" s="9">
        <v>131</v>
      </c>
      <c r="H24" s="9">
        <v>75.5</v>
      </c>
      <c r="I24" s="9">
        <v>5</v>
      </c>
      <c r="J24" s="9">
        <v>13</v>
      </c>
      <c r="K24" s="9">
        <v>2023</v>
      </c>
      <c r="L24" s="33">
        <v>0.37152777777777773</v>
      </c>
      <c r="M24" s="9" t="s">
        <v>189</v>
      </c>
      <c r="N24" s="9">
        <v>61.286074999999997</v>
      </c>
      <c r="O24" s="9">
        <v>149.78143900000001</v>
      </c>
      <c r="P24" s="10" t="s">
        <v>53</v>
      </c>
      <c r="Q24" s="12">
        <v>45121</v>
      </c>
      <c r="R24" s="12">
        <v>45124</v>
      </c>
      <c r="S24" s="10">
        <v>0.13800000000000001</v>
      </c>
      <c r="T24" s="10">
        <f t="shared" si="0"/>
        <v>0.13142857142857142</v>
      </c>
      <c r="U24" s="10">
        <f t="shared" si="1"/>
        <v>38.04347826086957</v>
      </c>
      <c r="V24" s="13">
        <v>2.2719999999999998</v>
      </c>
      <c r="W24" s="13">
        <f t="shared" si="2"/>
        <v>86.434782608695656</v>
      </c>
      <c r="X24" s="14">
        <f t="shared" si="16"/>
        <v>8.6434782608695659</v>
      </c>
      <c r="Y24" s="13">
        <f t="shared" si="3"/>
        <v>0.4321739130434783</v>
      </c>
      <c r="Z24" s="27">
        <v>3.1</v>
      </c>
      <c r="AA24" s="13">
        <v>143.44</v>
      </c>
      <c r="AB24" s="15">
        <f t="shared" si="4"/>
        <v>5456.9565217391309</v>
      </c>
      <c r="AC24" s="16">
        <f t="shared" si="5"/>
        <v>545.69565217391312</v>
      </c>
      <c r="AD24" s="17">
        <f t="shared" si="6"/>
        <v>27.284782608695657</v>
      </c>
      <c r="AE24" s="27">
        <v>0.6</v>
      </c>
      <c r="AF24" s="13">
        <v>0.77800000000000002</v>
      </c>
      <c r="AG24" s="15">
        <f t="shared" si="7"/>
        <v>29.597826086956527</v>
      </c>
      <c r="AH24" s="16">
        <f t="shared" si="8"/>
        <v>2.9597826086956527</v>
      </c>
      <c r="AI24" s="17">
        <f t="shared" si="9"/>
        <v>0.14798913043478265</v>
      </c>
      <c r="AJ24" s="27">
        <v>10.5</v>
      </c>
      <c r="AK24" s="13">
        <v>152.215</v>
      </c>
      <c r="AL24" s="15">
        <f t="shared" si="10"/>
        <v>5790.7880434782619</v>
      </c>
      <c r="AM24" s="16">
        <f t="shared" si="11"/>
        <v>579.07880434782624</v>
      </c>
      <c r="AN24" s="17">
        <f t="shared" si="12"/>
        <v>28.953940217391313</v>
      </c>
      <c r="AO24" s="27">
        <v>4.0999999999999996</v>
      </c>
      <c r="AP24" s="13">
        <v>0.39500000000000002</v>
      </c>
      <c r="AQ24" s="15">
        <f t="shared" si="13"/>
        <v>15.02717391304348</v>
      </c>
      <c r="AR24" s="16">
        <f t="shared" si="14"/>
        <v>1.5027173913043481</v>
      </c>
      <c r="AS24" s="17">
        <f t="shared" si="15"/>
        <v>7.5135869565217409E-2</v>
      </c>
      <c r="AT24" s="27">
        <v>0.7</v>
      </c>
      <c r="AU24" s="18" t="s">
        <v>151</v>
      </c>
    </row>
    <row r="25" spans="1:47" ht="15.75" x14ac:dyDescent="0.25">
      <c r="A25" s="10">
        <v>142220068</v>
      </c>
      <c r="B25" s="9" t="s">
        <v>156</v>
      </c>
      <c r="C25" s="9" t="s">
        <v>154</v>
      </c>
      <c r="D25" s="9" t="s">
        <v>157</v>
      </c>
      <c r="E25" s="9" t="s">
        <v>168</v>
      </c>
      <c r="F25" s="9" t="s">
        <v>154</v>
      </c>
      <c r="G25" s="9">
        <v>130</v>
      </c>
      <c r="H25" s="9">
        <v>82.4</v>
      </c>
      <c r="I25" s="9">
        <v>5</v>
      </c>
      <c r="J25" s="9">
        <v>18</v>
      </c>
      <c r="K25" s="9">
        <v>2023</v>
      </c>
      <c r="L25" s="33">
        <v>0.3125</v>
      </c>
      <c r="M25" s="9" t="s">
        <v>192</v>
      </c>
      <c r="N25" s="9">
        <v>61.291825000000003</v>
      </c>
      <c r="O25" s="9">
        <v>149.747477</v>
      </c>
      <c r="P25" s="10" t="s">
        <v>54</v>
      </c>
      <c r="Q25" s="12">
        <v>45121</v>
      </c>
      <c r="R25" s="12">
        <v>45124</v>
      </c>
      <c r="S25" s="10">
        <v>6.5000000000000002E-2</v>
      </c>
      <c r="T25" s="10">
        <f t="shared" si="0"/>
        <v>6.1904761904761907E-2</v>
      </c>
      <c r="U25" s="10">
        <f t="shared" si="1"/>
        <v>80.769230769230759</v>
      </c>
      <c r="V25" s="13" t="s">
        <v>30</v>
      </c>
      <c r="W25" s="13" t="e">
        <f t="shared" si="2"/>
        <v>#VALUE!</v>
      </c>
      <c r="X25" s="14" t="e">
        <f t="shared" si="16"/>
        <v>#VALUE!</v>
      </c>
      <c r="Y25" s="13" t="e">
        <f t="shared" si="3"/>
        <v>#VALUE!</v>
      </c>
      <c r="Z25" s="27" t="s">
        <v>31</v>
      </c>
      <c r="AA25" s="13">
        <v>69.230999999999995</v>
      </c>
      <c r="AB25" s="15">
        <f t="shared" si="4"/>
        <v>5591.7346153846147</v>
      </c>
      <c r="AC25" s="16">
        <f t="shared" si="5"/>
        <v>559.17346153846142</v>
      </c>
      <c r="AD25" s="17">
        <f t="shared" si="6"/>
        <v>27.958673076923073</v>
      </c>
      <c r="AE25" s="27">
        <v>0.8</v>
      </c>
      <c r="AF25" s="13">
        <v>0.47499999999999998</v>
      </c>
      <c r="AG25" s="15">
        <f t="shared" si="7"/>
        <v>38.365384615384606</v>
      </c>
      <c r="AH25" s="16">
        <f t="shared" si="8"/>
        <v>3.8365384615384608</v>
      </c>
      <c r="AI25" s="17">
        <f t="shared" si="9"/>
        <v>0.19182692307692306</v>
      </c>
      <c r="AJ25" s="27">
        <v>7.4</v>
      </c>
      <c r="AK25" s="13">
        <v>86.358999999999995</v>
      </c>
      <c r="AL25" s="15">
        <f t="shared" si="10"/>
        <v>6975.1499999999987</v>
      </c>
      <c r="AM25" s="16">
        <f t="shared" si="11"/>
        <v>697.51499999999987</v>
      </c>
      <c r="AN25" s="17">
        <f t="shared" si="12"/>
        <v>34.875749999999996</v>
      </c>
      <c r="AO25" s="27">
        <v>7</v>
      </c>
      <c r="AP25" s="13">
        <v>0.23300000000000001</v>
      </c>
      <c r="AQ25" s="15">
        <f t="shared" si="13"/>
        <v>18.819230769230767</v>
      </c>
      <c r="AR25" s="16">
        <f t="shared" si="14"/>
        <v>1.8819230769230768</v>
      </c>
      <c r="AS25" s="17">
        <f t="shared" si="15"/>
        <v>9.4096153846153843E-2</v>
      </c>
      <c r="AT25" s="27">
        <v>1.2</v>
      </c>
      <c r="AU25" s="18" t="s">
        <v>151</v>
      </c>
    </row>
    <row r="26" spans="1:47" ht="15.75" x14ac:dyDescent="0.25">
      <c r="A26" s="10">
        <v>142220052</v>
      </c>
      <c r="B26" s="9" t="s">
        <v>156</v>
      </c>
      <c r="C26" s="9" t="s">
        <v>154</v>
      </c>
      <c r="D26" s="9" t="s">
        <v>157</v>
      </c>
      <c r="E26" s="9" t="s">
        <v>171</v>
      </c>
      <c r="F26" s="9" t="s">
        <v>154</v>
      </c>
      <c r="G26" s="9">
        <v>128</v>
      </c>
      <c r="H26" s="9">
        <v>85.5</v>
      </c>
      <c r="I26" s="9">
        <v>5</v>
      </c>
      <c r="J26" s="9">
        <v>13</v>
      </c>
      <c r="K26" s="9">
        <v>2023</v>
      </c>
      <c r="L26" s="33">
        <v>0.39583333333333331</v>
      </c>
      <c r="M26" s="9" t="s">
        <v>189</v>
      </c>
      <c r="N26" s="9">
        <v>61.286074999999997</v>
      </c>
      <c r="O26" s="9">
        <v>149.78143900000001</v>
      </c>
      <c r="P26" s="10" t="s">
        <v>55</v>
      </c>
      <c r="Q26" s="12">
        <v>45121</v>
      </c>
      <c r="R26" s="12">
        <v>45124</v>
      </c>
      <c r="S26" s="10">
        <v>0.22900000000000001</v>
      </c>
      <c r="T26" s="10">
        <f t="shared" si="0"/>
        <v>0.21809523809523809</v>
      </c>
      <c r="U26" s="10">
        <f t="shared" si="1"/>
        <v>22.925764192139738</v>
      </c>
      <c r="V26" s="13">
        <v>5.2789999999999999</v>
      </c>
      <c r="W26" s="13">
        <f t="shared" si="2"/>
        <v>121.02510917030567</v>
      </c>
      <c r="X26" s="14">
        <f t="shared" si="16"/>
        <v>12.102510917030568</v>
      </c>
      <c r="Y26" s="13">
        <f t="shared" si="3"/>
        <v>0.60512554585152845</v>
      </c>
      <c r="Z26" s="27">
        <v>2</v>
      </c>
      <c r="AA26" s="13">
        <v>265.46899999999999</v>
      </c>
      <c r="AB26" s="15">
        <f t="shared" si="4"/>
        <v>6086.0796943231444</v>
      </c>
      <c r="AC26" s="16">
        <f t="shared" si="5"/>
        <v>608.60796943231446</v>
      </c>
      <c r="AD26" s="17">
        <f t="shared" si="6"/>
        <v>30.430398471615725</v>
      </c>
      <c r="AE26" s="27">
        <v>1</v>
      </c>
      <c r="AF26" s="13">
        <v>0.46600000000000003</v>
      </c>
      <c r="AG26" s="15">
        <f t="shared" si="7"/>
        <v>10.683406113537119</v>
      </c>
      <c r="AH26" s="16">
        <f t="shared" si="8"/>
        <v>1.0683406113537119</v>
      </c>
      <c r="AI26" s="17">
        <f t="shared" si="9"/>
        <v>5.3417030567685597E-2</v>
      </c>
      <c r="AJ26" s="27">
        <v>20.8</v>
      </c>
      <c r="AK26" s="13">
        <v>107.967</v>
      </c>
      <c r="AL26" s="15">
        <f t="shared" si="10"/>
        <v>2475.225982532751</v>
      </c>
      <c r="AM26" s="16">
        <f t="shared" si="11"/>
        <v>247.52259825327511</v>
      </c>
      <c r="AN26" s="17">
        <f t="shared" si="12"/>
        <v>12.376129912663757</v>
      </c>
      <c r="AO26" s="27">
        <v>4.9000000000000004</v>
      </c>
      <c r="AP26" s="13">
        <v>1.0620000000000001</v>
      </c>
      <c r="AQ26" s="15">
        <f t="shared" si="13"/>
        <v>24.347161572052403</v>
      </c>
      <c r="AR26" s="16">
        <f t="shared" si="14"/>
        <v>2.4347161572052403</v>
      </c>
      <c r="AS26" s="17">
        <f t="shared" si="15"/>
        <v>0.12173580786026202</v>
      </c>
      <c r="AT26" s="27">
        <v>1.3</v>
      </c>
      <c r="AU26" s="18" t="s">
        <v>151</v>
      </c>
    </row>
    <row r="27" spans="1:47" ht="15.75" x14ac:dyDescent="0.25">
      <c r="A27" s="9">
        <v>123240500</v>
      </c>
      <c r="B27" s="9" t="s">
        <v>156</v>
      </c>
      <c r="C27" s="9" t="s">
        <v>153</v>
      </c>
      <c r="D27" s="9" t="s">
        <v>157</v>
      </c>
      <c r="E27" s="9" t="s">
        <v>168</v>
      </c>
      <c r="F27" s="9" t="s">
        <v>154</v>
      </c>
      <c r="G27" s="9">
        <v>138</v>
      </c>
      <c r="H27" s="9">
        <v>79.099999999999994</v>
      </c>
      <c r="I27" s="9">
        <v>5</v>
      </c>
      <c r="J27" s="9">
        <v>12</v>
      </c>
      <c r="K27" s="9">
        <v>2023</v>
      </c>
      <c r="L27" s="33">
        <v>0.32291666666666669</v>
      </c>
      <c r="M27" s="9" t="s">
        <v>193</v>
      </c>
      <c r="N27" s="9">
        <v>61.291801</v>
      </c>
      <c r="O27" s="9">
        <v>149.79988900000001</v>
      </c>
      <c r="P27" s="10" t="s">
        <v>56</v>
      </c>
      <c r="Q27" s="12">
        <v>45121</v>
      </c>
      <c r="R27" s="12">
        <v>45124</v>
      </c>
      <c r="S27" s="10">
        <v>1.2E-2</v>
      </c>
      <c r="T27" s="10">
        <f t="shared" si="0"/>
        <v>1.1428571428571429E-2</v>
      </c>
      <c r="U27" s="10">
        <f t="shared" si="1"/>
        <v>437.5</v>
      </c>
      <c r="V27" s="13" t="s">
        <v>30</v>
      </c>
      <c r="W27" s="13" t="e">
        <f t="shared" si="2"/>
        <v>#VALUE!</v>
      </c>
      <c r="X27" s="14" t="e">
        <f t="shared" si="16"/>
        <v>#VALUE!</v>
      </c>
      <c r="Y27" s="13" t="e">
        <f t="shared" si="3"/>
        <v>#VALUE!</v>
      </c>
      <c r="Z27" s="27" t="s">
        <v>31</v>
      </c>
      <c r="AA27" s="13">
        <v>14.329000000000001</v>
      </c>
      <c r="AB27" s="15">
        <f t="shared" si="4"/>
        <v>6268.9375</v>
      </c>
      <c r="AC27" s="16">
        <f t="shared" si="5"/>
        <v>626.89374999999995</v>
      </c>
      <c r="AD27" s="17">
        <f t="shared" si="6"/>
        <v>31.344687499999999</v>
      </c>
      <c r="AE27" s="27">
        <v>0.9</v>
      </c>
      <c r="AF27" s="13" t="s">
        <v>30</v>
      </c>
      <c r="AG27" s="15" t="e">
        <f t="shared" si="7"/>
        <v>#VALUE!</v>
      </c>
      <c r="AH27" s="16" t="e">
        <f t="shared" si="8"/>
        <v>#VALUE!</v>
      </c>
      <c r="AI27" s="17" t="e">
        <f t="shared" si="9"/>
        <v>#VALUE!</v>
      </c>
      <c r="AJ27" s="27" t="s">
        <v>31</v>
      </c>
      <c r="AK27" s="13">
        <v>1.448</v>
      </c>
      <c r="AL27" s="15">
        <f t="shared" si="10"/>
        <v>633.5</v>
      </c>
      <c r="AM27" s="16">
        <f t="shared" si="11"/>
        <v>63.35</v>
      </c>
      <c r="AN27" s="17">
        <f t="shared" si="12"/>
        <v>3.1675000000000004</v>
      </c>
      <c r="AO27" s="27">
        <v>51</v>
      </c>
      <c r="AP27" s="13">
        <v>4.2000000000000003E-2</v>
      </c>
      <c r="AQ27" s="15">
        <f t="shared" si="13"/>
        <v>18.375</v>
      </c>
      <c r="AR27" s="16">
        <f t="shared" si="14"/>
        <v>1.8374999999999999</v>
      </c>
      <c r="AS27" s="17">
        <f t="shared" si="15"/>
        <v>9.1874999999999998E-2</v>
      </c>
      <c r="AT27" s="27">
        <v>4.5999999999999996</v>
      </c>
      <c r="AU27" s="18" t="s">
        <v>151</v>
      </c>
    </row>
    <row r="28" spans="1:47" ht="15.75" x14ac:dyDescent="0.25">
      <c r="A28" s="10">
        <v>142220053</v>
      </c>
      <c r="B28" s="9" t="s">
        <v>156</v>
      </c>
      <c r="C28" s="9" t="s">
        <v>154</v>
      </c>
      <c r="D28" s="9" t="s">
        <v>157</v>
      </c>
      <c r="E28" s="9" t="s">
        <v>168</v>
      </c>
      <c r="F28" s="9" t="s">
        <v>154</v>
      </c>
      <c r="G28" s="9">
        <v>130</v>
      </c>
      <c r="H28" s="9">
        <v>65.7</v>
      </c>
      <c r="I28" s="9">
        <v>5</v>
      </c>
      <c r="J28" s="9">
        <v>13</v>
      </c>
      <c r="K28" s="9">
        <v>2023</v>
      </c>
      <c r="L28" s="33">
        <v>0.39583333333333331</v>
      </c>
      <c r="M28" s="9" t="s">
        <v>189</v>
      </c>
      <c r="N28" s="9">
        <v>61.286074999999997</v>
      </c>
      <c r="O28" s="9">
        <v>149.78143900000001</v>
      </c>
      <c r="P28" s="10" t="s">
        <v>57</v>
      </c>
      <c r="Q28" s="12">
        <v>45121</v>
      </c>
      <c r="R28" s="12">
        <v>45124</v>
      </c>
      <c r="S28" s="10">
        <v>4.1000000000000002E-2</v>
      </c>
      <c r="T28" s="10">
        <f t="shared" si="0"/>
        <v>3.9047619047619046E-2</v>
      </c>
      <c r="U28" s="10">
        <f t="shared" si="1"/>
        <v>128.04878048780489</v>
      </c>
      <c r="V28" s="13" t="s">
        <v>30</v>
      </c>
      <c r="W28" s="13" t="e">
        <f t="shared" si="2"/>
        <v>#VALUE!</v>
      </c>
      <c r="X28" s="14" t="e">
        <f t="shared" si="16"/>
        <v>#VALUE!</v>
      </c>
      <c r="Y28" s="13" t="e">
        <f t="shared" si="3"/>
        <v>#VALUE!</v>
      </c>
      <c r="Z28" s="27" t="s">
        <v>31</v>
      </c>
      <c r="AA28" s="13">
        <v>42.677</v>
      </c>
      <c r="AB28" s="15">
        <f t="shared" si="4"/>
        <v>5464.7378048780492</v>
      </c>
      <c r="AC28" s="16">
        <f t="shared" si="5"/>
        <v>546.4737804878049</v>
      </c>
      <c r="AD28" s="17">
        <f t="shared" si="6"/>
        <v>27.323689024390248</v>
      </c>
      <c r="AE28" s="27">
        <v>0.7</v>
      </c>
      <c r="AF28" s="13" t="s">
        <v>30</v>
      </c>
      <c r="AG28" s="15" t="e">
        <f t="shared" si="7"/>
        <v>#VALUE!</v>
      </c>
      <c r="AH28" s="16" t="e">
        <f t="shared" si="8"/>
        <v>#VALUE!</v>
      </c>
      <c r="AI28" s="17" t="e">
        <f t="shared" si="9"/>
        <v>#VALUE!</v>
      </c>
      <c r="AJ28" s="27" t="s">
        <v>31</v>
      </c>
      <c r="AK28" s="13">
        <v>3.681</v>
      </c>
      <c r="AL28" s="15">
        <f t="shared" si="10"/>
        <v>471.34756097560978</v>
      </c>
      <c r="AM28" s="16">
        <f t="shared" si="11"/>
        <v>47.134756097560981</v>
      </c>
      <c r="AN28" s="17">
        <f t="shared" si="12"/>
        <v>2.356737804878049</v>
      </c>
      <c r="AO28" s="27">
        <v>16.399999999999999</v>
      </c>
      <c r="AP28" s="13">
        <v>0.107</v>
      </c>
      <c r="AQ28" s="15">
        <f t="shared" si="13"/>
        <v>13.701219512195124</v>
      </c>
      <c r="AR28" s="16">
        <f t="shared" si="14"/>
        <v>1.3701219512195124</v>
      </c>
      <c r="AS28" s="17">
        <f t="shared" si="15"/>
        <v>6.8506097560975629E-2</v>
      </c>
      <c r="AT28" s="27">
        <v>2.5</v>
      </c>
      <c r="AU28" s="18" t="s">
        <v>151</v>
      </c>
    </row>
    <row r="29" spans="1:47" ht="15.75" x14ac:dyDescent="0.25">
      <c r="A29" s="10">
        <v>142220060</v>
      </c>
      <c r="B29" s="9" t="s">
        <v>156</v>
      </c>
      <c r="C29" s="9" t="s">
        <v>154</v>
      </c>
      <c r="D29" s="9" t="s">
        <v>157</v>
      </c>
      <c r="E29" s="9" t="s">
        <v>168</v>
      </c>
      <c r="F29" s="9" t="s">
        <v>154</v>
      </c>
      <c r="G29" s="9">
        <v>131</v>
      </c>
      <c r="H29" s="9">
        <v>83.1</v>
      </c>
      <c r="I29" s="9">
        <v>5</v>
      </c>
      <c r="J29" s="9">
        <v>14</v>
      </c>
      <c r="K29" s="9">
        <v>2023</v>
      </c>
      <c r="L29" s="33">
        <v>0.45416666666666666</v>
      </c>
      <c r="M29" s="9" t="s">
        <v>191</v>
      </c>
      <c r="N29" s="9">
        <v>61.257072999999998</v>
      </c>
      <c r="O29" s="9">
        <v>149.84670499999999</v>
      </c>
      <c r="P29" s="10" t="s">
        <v>58</v>
      </c>
      <c r="Q29" s="12">
        <v>45121</v>
      </c>
      <c r="R29" s="12">
        <v>45124</v>
      </c>
      <c r="S29" s="10">
        <v>2.1000000000000001E-2</v>
      </c>
      <c r="T29" s="10">
        <f t="shared" si="0"/>
        <v>0.02</v>
      </c>
      <c r="U29" s="10">
        <f t="shared" si="1"/>
        <v>250</v>
      </c>
      <c r="V29" s="13" t="s">
        <v>30</v>
      </c>
      <c r="W29" s="13" t="e">
        <f t="shared" si="2"/>
        <v>#VALUE!</v>
      </c>
      <c r="X29" s="14" t="e">
        <f t="shared" si="16"/>
        <v>#VALUE!</v>
      </c>
      <c r="Y29" s="13" t="e">
        <f t="shared" si="3"/>
        <v>#VALUE!</v>
      </c>
      <c r="Z29" s="27" t="s">
        <v>31</v>
      </c>
      <c r="AA29" s="13">
        <v>19.805</v>
      </c>
      <c r="AB29" s="15">
        <f t="shared" si="4"/>
        <v>4951.25</v>
      </c>
      <c r="AC29" s="16">
        <f t="shared" si="5"/>
        <v>495.125</v>
      </c>
      <c r="AD29" s="17">
        <f t="shared" si="6"/>
        <v>24.756250000000001</v>
      </c>
      <c r="AE29" s="27">
        <v>0.5</v>
      </c>
      <c r="AF29" s="13">
        <v>0.38600000000000001</v>
      </c>
      <c r="AG29" s="15">
        <f t="shared" si="7"/>
        <v>96.5</v>
      </c>
      <c r="AH29" s="16">
        <f t="shared" si="8"/>
        <v>9.65</v>
      </c>
      <c r="AI29" s="17">
        <f t="shared" si="9"/>
        <v>0.48250000000000004</v>
      </c>
      <c r="AJ29" s="27">
        <v>9.1</v>
      </c>
      <c r="AK29" s="13">
        <v>4.0599999999999996</v>
      </c>
      <c r="AL29" s="15">
        <f t="shared" si="10"/>
        <v>1014.9999999999999</v>
      </c>
      <c r="AM29" s="16">
        <f t="shared" si="11"/>
        <v>101.49999999999999</v>
      </c>
      <c r="AN29" s="17">
        <f t="shared" si="12"/>
        <v>5.0749999999999993</v>
      </c>
      <c r="AO29" s="27">
        <v>43.3</v>
      </c>
      <c r="AP29" s="13">
        <v>0.53700000000000003</v>
      </c>
      <c r="AQ29" s="15">
        <f t="shared" si="13"/>
        <v>134.25</v>
      </c>
      <c r="AR29" s="16">
        <f t="shared" si="14"/>
        <v>13.425000000000001</v>
      </c>
      <c r="AS29" s="17">
        <f t="shared" si="15"/>
        <v>0.67125000000000012</v>
      </c>
      <c r="AT29" s="27">
        <v>1.1000000000000001</v>
      </c>
      <c r="AU29" s="18" t="s">
        <v>152</v>
      </c>
    </row>
    <row r="30" spans="1:47" ht="15.75" x14ac:dyDescent="0.25">
      <c r="A30" s="10">
        <v>142220065</v>
      </c>
      <c r="B30" s="9" t="s">
        <v>156</v>
      </c>
      <c r="C30" s="9" t="s">
        <v>154</v>
      </c>
      <c r="D30" s="9" t="s">
        <v>157</v>
      </c>
      <c r="E30" s="9" t="s">
        <v>168</v>
      </c>
      <c r="F30" s="9" t="s">
        <v>154</v>
      </c>
      <c r="G30" s="9">
        <v>131</v>
      </c>
      <c r="H30" s="9">
        <v>80.599999999999994</v>
      </c>
      <c r="I30" s="9">
        <v>5</v>
      </c>
      <c r="J30" s="9">
        <v>16</v>
      </c>
      <c r="K30" s="9">
        <v>2023</v>
      </c>
      <c r="L30" s="33">
        <v>0.31597222222222221</v>
      </c>
      <c r="M30" s="9" t="s">
        <v>200</v>
      </c>
      <c r="N30" s="9">
        <v>61.280515000000001</v>
      </c>
      <c r="O30" s="9">
        <v>149.77088800000001</v>
      </c>
      <c r="P30" s="10" t="s">
        <v>59</v>
      </c>
      <c r="Q30" s="12">
        <v>45121</v>
      </c>
      <c r="R30" s="12">
        <v>45124</v>
      </c>
      <c r="S30" s="10">
        <v>3.6999999999999998E-2</v>
      </c>
      <c r="T30" s="10">
        <f t="shared" si="0"/>
        <v>3.5238095238095235E-2</v>
      </c>
      <c r="U30" s="10">
        <f t="shared" si="1"/>
        <v>141.8918918918919</v>
      </c>
      <c r="V30" s="13" t="s">
        <v>30</v>
      </c>
      <c r="W30" s="13" t="e">
        <f t="shared" si="2"/>
        <v>#VALUE!</v>
      </c>
      <c r="X30" s="14" t="e">
        <f t="shared" si="16"/>
        <v>#VALUE!</v>
      </c>
      <c r="Y30" s="13" t="e">
        <f t="shared" si="3"/>
        <v>#VALUE!</v>
      </c>
      <c r="Z30" s="27" t="s">
        <v>31</v>
      </c>
      <c r="AA30" s="13">
        <v>33.564999999999998</v>
      </c>
      <c r="AB30" s="15">
        <f t="shared" si="4"/>
        <v>4762.6013513513517</v>
      </c>
      <c r="AC30" s="16">
        <f t="shared" si="5"/>
        <v>476.26013513513516</v>
      </c>
      <c r="AD30" s="17">
        <f t="shared" si="6"/>
        <v>23.81300675675676</v>
      </c>
      <c r="AE30" s="27">
        <v>0.8</v>
      </c>
      <c r="AF30" s="13">
        <v>1.0289999999999999</v>
      </c>
      <c r="AG30" s="15">
        <f t="shared" si="7"/>
        <v>146.00675675675674</v>
      </c>
      <c r="AH30" s="16">
        <f t="shared" si="8"/>
        <v>14.600675675675674</v>
      </c>
      <c r="AI30" s="17">
        <f t="shared" si="9"/>
        <v>0.73003378378378381</v>
      </c>
      <c r="AJ30" s="27">
        <v>5.5</v>
      </c>
      <c r="AK30" s="13">
        <v>36.189</v>
      </c>
      <c r="AL30" s="15">
        <f t="shared" si="10"/>
        <v>5134.9256756756758</v>
      </c>
      <c r="AM30" s="16">
        <f t="shared" si="11"/>
        <v>513.49256756756756</v>
      </c>
      <c r="AN30" s="17">
        <f t="shared" si="12"/>
        <v>25.67462837837838</v>
      </c>
      <c r="AO30" s="27">
        <v>9.5</v>
      </c>
      <c r="AP30" s="13">
        <v>0.39800000000000002</v>
      </c>
      <c r="AQ30" s="15">
        <f t="shared" si="13"/>
        <v>56.472972972972983</v>
      </c>
      <c r="AR30" s="16">
        <f t="shared" si="14"/>
        <v>5.6472972972972979</v>
      </c>
      <c r="AS30" s="17">
        <f t="shared" si="15"/>
        <v>0.2823648648648649</v>
      </c>
      <c r="AT30" s="27">
        <v>1.8</v>
      </c>
      <c r="AU30" s="18" t="s">
        <v>150</v>
      </c>
    </row>
    <row r="31" spans="1:47" ht="15.75" x14ac:dyDescent="0.25">
      <c r="A31" s="10">
        <v>142220085</v>
      </c>
      <c r="B31" s="9" t="s">
        <v>156</v>
      </c>
      <c r="C31" s="9" t="s">
        <v>154</v>
      </c>
      <c r="D31" s="9" t="s">
        <v>157</v>
      </c>
      <c r="E31" s="9" t="s">
        <v>168</v>
      </c>
      <c r="F31" s="9" t="s">
        <v>183</v>
      </c>
      <c r="G31" s="9">
        <v>134</v>
      </c>
      <c r="H31" s="9">
        <v>78.599999999999994</v>
      </c>
      <c r="I31" s="9">
        <v>5</v>
      </c>
      <c r="J31" s="9">
        <v>25</v>
      </c>
      <c r="K31" s="9">
        <v>2023</v>
      </c>
      <c r="L31" s="33">
        <v>0.34722222222222227</v>
      </c>
      <c r="M31" s="9" t="s">
        <v>201</v>
      </c>
      <c r="N31" s="9">
        <v>61.253055000000003</v>
      </c>
      <c r="O31" s="9">
        <v>149.84277700000001</v>
      </c>
      <c r="P31" s="10" t="s">
        <v>60</v>
      </c>
      <c r="Q31" s="12">
        <v>45121</v>
      </c>
      <c r="R31" s="12">
        <v>45124</v>
      </c>
      <c r="S31" s="10">
        <v>2.5000000000000001E-2</v>
      </c>
      <c r="T31" s="10">
        <f t="shared" si="0"/>
        <v>2.3809523809523808E-2</v>
      </c>
      <c r="U31" s="10">
        <f t="shared" si="1"/>
        <v>210</v>
      </c>
      <c r="V31" s="13" t="s">
        <v>30</v>
      </c>
      <c r="W31" s="13" t="e">
        <f t="shared" si="2"/>
        <v>#VALUE!</v>
      </c>
      <c r="X31" s="14" t="e">
        <f t="shared" si="16"/>
        <v>#VALUE!</v>
      </c>
      <c r="Y31" s="13" t="e">
        <f t="shared" si="3"/>
        <v>#VALUE!</v>
      </c>
      <c r="Z31" s="27" t="s">
        <v>31</v>
      </c>
      <c r="AA31" s="13">
        <v>25.113</v>
      </c>
      <c r="AB31" s="15">
        <f t="shared" si="4"/>
        <v>5273.73</v>
      </c>
      <c r="AC31" s="16">
        <f t="shared" si="5"/>
        <v>527.37299999999993</v>
      </c>
      <c r="AD31" s="17">
        <f t="shared" si="6"/>
        <v>26.368649999999999</v>
      </c>
      <c r="AE31" s="27">
        <v>1.3</v>
      </c>
      <c r="AF31" s="13" t="s">
        <v>30</v>
      </c>
      <c r="AG31" s="15" t="e">
        <f t="shared" si="7"/>
        <v>#VALUE!</v>
      </c>
      <c r="AH31" s="16" t="e">
        <f t="shared" si="8"/>
        <v>#VALUE!</v>
      </c>
      <c r="AI31" s="17" t="e">
        <f t="shared" si="9"/>
        <v>#VALUE!</v>
      </c>
      <c r="AJ31" s="27" t="s">
        <v>31</v>
      </c>
      <c r="AK31" s="13">
        <v>5.1849999999999996</v>
      </c>
      <c r="AL31" s="15">
        <f t="shared" si="10"/>
        <v>1088.8499999999999</v>
      </c>
      <c r="AM31" s="16">
        <f t="shared" si="11"/>
        <v>108.88499999999999</v>
      </c>
      <c r="AN31" s="17">
        <f t="shared" si="12"/>
        <v>5.4442500000000003</v>
      </c>
      <c r="AO31" s="27">
        <v>18.600000000000001</v>
      </c>
      <c r="AP31" s="13">
        <v>4.5999999999999999E-2</v>
      </c>
      <c r="AQ31" s="15">
        <f t="shared" si="13"/>
        <v>9.66</v>
      </c>
      <c r="AR31" s="16">
        <f t="shared" si="14"/>
        <v>0.96599999999999997</v>
      </c>
      <c r="AS31" s="17">
        <f t="shared" si="15"/>
        <v>4.8300000000000003E-2</v>
      </c>
      <c r="AT31" s="27">
        <v>5.4</v>
      </c>
      <c r="AU31" s="18" t="s">
        <v>151</v>
      </c>
    </row>
    <row r="32" spans="1:47" ht="15.75" x14ac:dyDescent="0.25">
      <c r="A32" s="10">
        <v>142220080</v>
      </c>
      <c r="B32" s="9" t="s">
        <v>156</v>
      </c>
      <c r="C32" s="9" t="s">
        <v>154</v>
      </c>
      <c r="D32" s="9" t="s">
        <v>157</v>
      </c>
      <c r="E32" s="9" t="s">
        <v>171</v>
      </c>
      <c r="F32" s="9" t="s">
        <v>154</v>
      </c>
      <c r="G32" s="9">
        <v>129</v>
      </c>
      <c r="H32" s="9">
        <v>96.1</v>
      </c>
      <c r="I32" s="9">
        <v>5</v>
      </c>
      <c r="J32" s="9">
        <v>20</v>
      </c>
      <c r="K32" s="9">
        <v>2023</v>
      </c>
      <c r="L32" s="33">
        <v>0.32291666666666669</v>
      </c>
      <c r="M32" s="9" t="s">
        <v>189</v>
      </c>
      <c r="N32" s="9">
        <v>61.286074999999997</v>
      </c>
      <c r="O32" s="9">
        <v>149.78143900000001</v>
      </c>
      <c r="P32" s="10" t="s">
        <v>61</v>
      </c>
      <c r="Q32" s="12">
        <v>45121</v>
      </c>
      <c r="R32" s="12">
        <v>45124</v>
      </c>
      <c r="S32" s="10">
        <v>4.8000000000000001E-2</v>
      </c>
      <c r="T32" s="10">
        <f t="shared" si="0"/>
        <v>4.5714285714285714E-2</v>
      </c>
      <c r="U32" s="10">
        <f t="shared" si="1"/>
        <v>109.375</v>
      </c>
      <c r="V32" s="13" t="s">
        <v>30</v>
      </c>
      <c r="W32" s="13" t="e">
        <f t="shared" si="2"/>
        <v>#VALUE!</v>
      </c>
      <c r="X32" s="14" t="e">
        <f t="shared" si="16"/>
        <v>#VALUE!</v>
      </c>
      <c r="Y32" s="13" t="e">
        <f t="shared" si="3"/>
        <v>#VALUE!</v>
      </c>
      <c r="Z32" s="27" t="s">
        <v>31</v>
      </c>
      <c r="AA32" s="13">
        <v>52.837000000000003</v>
      </c>
      <c r="AB32" s="15">
        <f t="shared" si="4"/>
        <v>5779.046875</v>
      </c>
      <c r="AC32" s="16">
        <f t="shared" si="5"/>
        <v>577.90468750000002</v>
      </c>
      <c r="AD32" s="17">
        <f t="shared" si="6"/>
        <v>28.895234375000001</v>
      </c>
      <c r="AE32" s="27">
        <v>0.5</v>
      </c>
      <c r="AF32" s="13">
        <v>1.494</v>
      </c>
      <c r="AG32" s="15">
        <f t="shared" si="7"/>
        <v>163.40625</v>
      </c>
      <c r="AH32" s="16">
        <f t="shared" si="8"/>
        <v>16.340624999999999</v>
      </c>
      <c r="AI32" s="17">
        <f t="shared" si="9"/>
        <v>0.81703124999999999</v>
      </c>
      <c r="AJ32" s="27">
        <v>165.6</v>
      </c>
      <c r="AK32" s="13">
        <v>14.548</v>
      </c>
      <c r="AL32" s="15">
        <f t="shared" si="10"/>
        <v>1591.1875</v>
      </c>
      <c r="AM32" s="16">
        <f t="shared" si="11"/>
        <v>159.11875000000001</v>
      </c>
      <c r="AN32" s="17">
        <f t="shared" si="12"/>
        <v>7.955937500000001</v>
      </c>
      <c r="AO32" s="27">
        <v>8.1999999999999993</v>
      </c>
      <c r="AP32" s="13">
        <v>1.2230000000000001</v>
      </c>
      <c r="AQ32" s="15">
        <f t="shared" si="13"/>
        <v>133.765625</v>
      </c>
      <c r="AR32" s="16">
        <f t="shared" si="14"/>
        <v>13.3765625</v>
      </c>
      <c r="AS32" s="17">
        <f t="shared" si="15"/>
        <v>0.66882812500000011</v>
      </c>
      <c r="AT32" s="27">
        <v>1.1000000000000001</v>
      </c>
      <c r="AU32" s="18" t="s">
        <v>152</v>
      </c>
    </row>
    <row r="33" spans="1:47" ht="15.75" x14ac:dyDescent="0.25">
      <c r="A33" s="10">
        <v>142220063</v>
      </c>
      <c r="B33" s="9" t="s">
        <v>156</v>
      </c>
      <c r="C33" s="9" t="s">
        <v>154</v>
      </c>
      <c r="D33" s="9" t="s">
        <v>157</v>
      </c>
      <c r="E33" s="9" t="s">
        <v>168</v>
      </c>
      <c r="F33" s="9" t="s">
        <v>183</v>
      </c>
      <c r="G33" s="9">
        <v>131</v>
      </c>
      <c r="H33" s="9">
        <v>77.5</v>
      </c>
      <c r="I33" s="9">
        <v>5</v>
      </c>
      <c r="J33" s="9">
        <v>14</v>
      </c>
      <c r="K33" s="9">
        <v>2023</v>
      </c>
      <c r="L33" s="33">
        <v>0.46736111111111112</v>
      </c>
      <c r="M33" s="9" t="s">
        <v>191</v>
      </c>
      <c r="N33" s="9">
        <v>61.257072999999998</v>
      </c>
      <c r="O33" s="9">
        <v>149.84670499999999</v>
      </c>
      <c r="P33" s="10" t="s">
        <v>62</v>
      </c>
      <c r="Q33" s="12">
        <v>45121</v>
      </c>
      <c r="R33" s="12">
        <v>45124</v>
      </c>
      <c r="S33" s="10">
        <v>2.5000000000000001E-2</v>
      </c>
      <c r="T33" s="10">
        <f t="shared" si="0"/>
        <v>2.3809523809523808E-2</v>
      </c>
      <c r="U33" s="10">
        <f t="shared" si="1"/>
        <v>210</v>
      </c>
      <c r="V33" s="13" t="s">
        <v>30</v>
      </c>
      <c r="W33" s="13" t="e">
        <f t="shared" si="2"/>
        <v>#VALUE!</v>
      </c>
      <c r="X33" s="14" t="e">
        <f t="shared" si="16"/>
        <v>#VALUE!</v>
      </c>
      <c r="Y33" s="13" t="e">
        <f t="shared" si="3"/>
        <v>#VALUE!</v>
      </c>
      <c r="Z33" s="27" t="s">
        <v>31</v>
      </c>
      <c r="AA33" s="13">
        <v>29.991</v>
      </c>
      <c r="AB33" s="15">
        <f t="shared" si="4"/>
        <v>6298.11</v>
      </c>
      <c r="AC33" s="16">
        <f t="shared" si="5"/>
        <v>629.81099999999992</v>
      </c>
      <c r="AD33" s="17">
        <f t="shared" si="6"/>
        <v>31.490549999999999</v>
      </c>
      <c r="AE33" s="27">
        <v>1.5</v>
      </c>
      <c r="AF33" s="13">
        <v>1.2669999999999999</v>
      </c>
      <c r="AG33" s="15">
        <f t="shared" si="7"/>
        <v>266.07</v>
      </c>
      <c r="AH33" s="16">
        <f t="shared" si="8"/>
        <v>26.606999999999999</v>
      </c>
      <c r="AI33" s="17">
        <f t="shared" si="9"/>
        <v>1.3303500000000001</v>
      </c>
      <c r="AJ33" s="27">
        <v>1.7</v>
      </c>
      <c r="AK33" s="13">
        <v>18.141999999999999</v>
      </c>
      <c r="AL33" s="15">
        <f t="shared" si="10"/>
        <v>3809.8199999999997</v>
      </c>
      <c r="AM33" s="16">
        <f t="shared" si="11"/>
        <v>380.98199999999997</v>
      </c>
      <c r="AN33" s="17">
        <f t="shared" si="12"/>
        <v>19.049099999999999</v>
      </c>
      <c r="AO33" s="27">
        <v>13.2</v>
      </c>
      <c r="AP33" s="13">
        <v>9.4E-2</v>
      </c>
      <c r="AQ33" s="15">
        <f t="shared" si="13"/>
        <v>19.739999999999998</v>
      </c>
      <c r="AR33" s="16">
        <f t="shared" si="14"/>
        <v>1.9739999999999998</v>
      </c>
      <c r="AS33" s="17">
        <f t="shared" si="15"/>
        <v>9.8699999999999996E-2</v>
      </c>
      <c r="AT33" s="27">
        <v>2.8</v>
      </c>
      <c r="AU33" s="18" t="s">
        <v>151</v>
      </c>
    </row>
    <row r="34" spans="1:47" ht="15.75" x14ac:dyDescent="0.25">
      <c r="A34" s="10">
        <v>142220066</v>
      </c>
      <c r="B34" s="9" t="s">
        <v>156</v>
      </c>
      <c r="C34" s="9" t="s">
        <v>154</v>
      </c>
      <c r="D34" s="9" t="s">
        <v>157</v>
      </c>
      <c r="E34" s="9" t="s">
        <v>168</v>
      </c>
      <c r="F34" s="9" t="s">
        <v>154</v>
      </c>
      <c r="G34" s="9">
        <v>130</v>
      </c>
      <c r="H34" s="9">
        <v>77.900000000000006</v>
      </c>
      <c r="I34" s="9">
        <v>5</v>
      </c>
      <c r="J34" s="9">
        <v>17</v>
      </c>
      <c r="K34" s="9">
        <v>2023</v>
      </c>
      <c r="L34" s="33">
        <v>0.25972222222222224</v>
      </c>
      <c r="M34" s="9" t="s">
        <v>189</v>
      </c>
      <c r="N34" s="9">
        <v>61.286074999999997</v>
      </c>
      <c r="O34" s="9">
        <v>149.78143900000001</v>
      </c>
      <c r="P34" s="10" t="s">
        <v>63</v>
      </c>
      <c r="Q34" s="12">
        <v>45121</v>
      </c>
      <c r="R34" s="12">
        <v>45124</v>
      </c>
      <c r="S34" s="10">
        <v>3.6999999999999998E-2</v>
      </c>
      <c r="T34" s="10">
        <f t="shared" ref="T34:T65" si="17">S34/1.05</f>
        <v>3.5238095238095235E-2</v>
      </c>
      <c r="U34" s="10">
        <f t="shared" ref="U34:U65" si="18">5/T34</f>
        <v>141.8918918918919</v>
      </c>
      <c r="V34" s="13" t="s">
        <v>30</v>
      </c>
      <c r="W34" s="13" t="e">
        <f t="shared" si="2"/>
        <v>#VALUE!</v>
      </c>
      <c r="X34" s="14" t="e">
        <f t="shared" si="16"/>
        <v>#VALUE!</v>
      </c>
      <c r="Y34" s="13" t="e">
        <f t="shared" si="3"/>
        <v>#VALUE!</v>
      </c>
      <c r="Z34" s="27" t="s">
        <v>31</v>
      </c>
      <c r="AA34" s="13">
        <v>37.171999999999997</v>
      </c>
      <c r="AB34" s="15">
        <f t="shared" si="4"/>
        <v>5274.405405405405</v>
      </c>
      <c r="AC34" s="16">
        <f t="shared" si="5"/>
        <v>527.4405405405405</v>
      </c>
      <c r="AD34" s="17">
        <f t="shared" si="6"/>
        <v>26.372027027027027</v>
      </c>
      <c r="AE34" s="27">
        <v>0.6</v>
      </c>
      <c r="AF34" s="13">
        <v>2.3E-2</v>
      </c>
      <c r="AG34" s="15">
        <f t="shared" si="7"/>
        <v>3.2635135135135136</v>
      </c>
      <c r="AH34" s="16">
        <f t="shared" si="8"/>
        <v>0.32635135135135135</v>
      </c>
      <c r="AI34" s="17">
        <f t="shared" si="9"/>
        <v>1.6317567567567567E-2</v>
      </c>
      <c r="AJ34" s="27">
        <v>124.8</v>
      </c>
      <c r="AK34" s="13">
        <v>5.5439999999999996</v>
      </c>
      <c r="AL34" s="15">
        <f t="shared" si="10"/>
        <v>786.64864864864865</v>
      </c>
      <c r="AM34" s="16">
        <f t="shared" si="11"/>
        <v>78.664864864864867</v>
      </c>
      <c r="AN34" s="17">
        <f t="shared" si="12"/>
        <v>3.9332432432432434</v>
      </c>
      <c r="AO34" s="27">
        <v>25.3</v>
      </c>
      <c r="AP34" s="13">
        <v>7.0000000000000007E-2</v>
      </c>
      <c r="AQ34" s="15">
        <f t="shared" si="13"/>
        <v>9.9324324324324333</v>
      </c>
      <c r="AR34" s="16">
        <f t="shared" si="14"/>
        <v>0.99324324324324331</v>
      </c>
      <c r="AS34" s="17">
        <f t="shared" si="15"/>
        <v>4.9662162162162168E-2</v>
      </c>
      <c r="AT34" s="27">
        <v>4.5</v>
      </c>
      <c r="AU34" s="18" t="s">
        <v>151</v>
      </c>
    </row>
    <row r="35" spans="1:47" ht="15.75" x14ac:dyDescent="0.25">
      <c r="A35" s="10">
        <v>142220069</v>
      </c>
      <c r="B35" s="9" t="s">
        <v>156</v>
      </c>
      <c r="C35" s="9" t="s">
        <v>154</v>
      </c>
      <c r="D35" s="9" t="s">
        <v>157</v>
      </c>
      <c r="E35" s="9" t="s">
        <v>168</v>
      </c>
      <c r="F35" s="9" t="s">
        <v>154</v>
      </c>
      <c r="G35" s="9">
        <v>130</v>
      </c>
      <c r="H35" s="9">
        <v>81.2</v>
      </c>
      <c r="I35" s="9">
        <v>5</v>
      </c>
      <c r="J35" s="9">
        <v>18</v>
      </c>
      <c r="K35" s="9">
        <v>2023</v>
      </c>
      <c r="L35" s="33">
        <v>0.35416666666666669</v>
      </c>
      <c r="M35" s="9" t="s">
        <v>192</v>
      </c>
      <c r="N35" s="9">
        <v>61.291825000000003</v>
      </c>
      <c r="O35" s="9">
        <v>149.747477</v>
      </c>
      <c r="P35" s="10" t="s">
        <v>64</v>
      </c>
      <c r="Q35" s="12">
        <v>45121</v>
      </c>
      <c r="R35" s="12">
        <v>45124</v>
      </c>
      <c r="S35" s="10">
        <v>3.5000000000000003E-2</v>
      </c>
      <c r="T35" s="10">
        <f t="shared" si="17"/>
        <v>3.3333333333333333E-2</v>
      </c>
      <c r="U35" s="10">
        <f t="shared" si="18"/>
        <v>150</v>
      </c>
      <c r="V35" s="13" t="s">
        <v>30</v>
      </c>
      <c r="W35" s="13" t="e">
        <f t="shared" si="2"/>
        <v>#VALUE!</v>
      </c>
      <c r="X35" s="14" t="e">
        <f t="shared" si="16"/>
        <v>#VALUE!</v>
      </c>
      <c r="Y35" s="13" t="e">
        <f t="shared" si="3"/>
        <v>#VALUE!</v>
      </c>
      <c r="Z35" s="27" t="s">
        <v>31</v>
      </c>
      <c r="AA35" s="13">
        <v>31.265000000000001</v>
      </c>
      <c r="AB35" s="15">
        <f t="shared" si="4"/>
        <v>4689.75</v>
      </c>
      <c r="AC35" s="16">
        <f t="shared" si="5"/>
        <v>468.97500000000002</v>
      </c>
      <c r="AD35" s="17">
        <f t="shared" si="6"/>
        <v>23.448750000000004</v>
      </c>
      <c r="AE35" s="27">
        <v>1.2</v>
      </c>
      <c r="AF35" s="13">
        <v>0.438</v>
      </c>
      <c r="AG35" s="15">
        <f t="shared" si="7"/>
        <v>65.7</v>
      </c>
      <c r="AH35" s="16">
        <f t="shared" si="8"/>
        <v>6.57</v>
      </c>
      <c r="AI35" s="17">
        <f t="shared" si="9"/>
        <v>0.32850000000000001</v>
      </c>
      <c r="AJ35" s="27">
        <v>12.8</v>
      </c>
      <c r="AK35" s="13">
        <v>4.9870000000000001</v>
      </c>
      <c r="AL35" s="15">
        <f t="shared" si="10"/>
        <v>748.05000000000007</v>
      </c>
      <c r="AM35" s="16">
        <f t="shared" si="11"/>
        <v>74.805000000000007</v>
      </c>
      <c r="AN35" s="17">
        <f t="shared" si="12"/>
        <v>3.7402500000000005</v>
      </c>
      <c r="AO35" s="27">
        <v>27.7</v>
      </c>
      <c r="AP35" s="13">
        <v>0.14599999999999999</v>
      </c>
      <c r="AQ35" s="15">
        <f t="shared" si="13"/>
        <v>21.9</v>
      </c>
      <c r="AR35" s="16">
        <f t="shared" si="14"/>
        <v>2.19</v>
      </c>
      <c r="AS35" s="17">
        <f t="shared" si="15"/>
        <v>0.1095</v>
      </c>
      <c r="AT35" s="27">
        <v>4</v>
      </c>
      <c r="AU35" s="18" t="s">
        <v>151</v>
      </c>
    </row>
    <row r="36" spans="1:47" ht="15.75" x14ac:dyDescent="0.25">
      <c r="A36" s="9">
        <v>142220073</v>
      </c>
      <c r="B36" s="9" t="s">
        <v>156</v>
      </c>
      <c r="C36" s="9" t="s">
        <v>154</v>
      </c>
      <c r="D36" s="9" t="s">
        <v>157</v>
      </c>
      <c r="E36" s="9" t="s">
        <v>171</v>
      </c>
      <c r="F36" s="9" t="s">
        <v>171</v>
      </c>
      <c r="G36" s="9">
        <v>125</v>
      </c>
      <c r="H36" s="9">
        <v>96.1</v>
      </c>
      <c r="I36" s="9">
        <v>5</v>
      </c>
      <c r="J36" s="9">
        <v>19</v>
      </c>
      <c r="K36" s="9">
        <v>2023</v>
      </c>
      <c r="L36" s="33">
        <v>0.34375</v>
      </c>
      <c r="M36" s="9" t="s">
        <v>199</v>
      </c>
      <c r="N36" s="9">
        <v>61.288986000000001</v>
      </c>
      <c r="O36" s="9">
        <v>149.795997</v>
      </c>
      <c r="P36" s="10" t="s">
        <v>65</v>
      </c>
      <c r="Q36" s="12">
        <v>45121</v>
      </c>
      <c r="R36" s="12">
        <v>45124</v>
      </c>
      <c r="S36" s="10">
        <v>5.5E-2</v>
      </c>
      <c r="T36" s="10">
        <f t="shared" si="17"/>
        <v>5.2380952380952382E-2</v>
      </c>
      <c r="U36" s="10">
        <f t="shared" si="18"/>
        <v>95.454545454545453</v>
      </c>
      <c r="V36" s="13" t="s">
        <v>30</v>
      </c>
      <c r="W36" s="13" t="e">
        <f t="shared" si="2"/>
        <v>#VALUE!</v>
      </c>
      <c r="X36" s="14" t="e">
        <f t="shared" si="16"/>
        <v>#VALUE!</v>
      </c>
      <c r="Y36" s="13" t="e">
        <f t="shared" si="3"/>
        <v>#VALUE!</v>
      </c>
      <c r="Z36" s="27" t="s">
        <v>31</v>
      </c>
      <c r="AA36" s="13">
        <v>61.127000000000002</v>
      </c>
      <c r="AB36" s="15">
        <f t="shared" si="4"/>
        <v>5834.85</v>
      </c>
      <c r="AC36" s="16">
        <f t="shared" si="5"/>
        <v>583.48500000000001</v>
      </c>
      <c r="AD36" s="17">
        <f t="shared" si="6"/>
        <v>29.174250000000001</v>
      </c>
      <c r="AE36" s="27">
        <v>0.4</v>
      </c>
      <c r="AF36" s="13">
        <v>1.0289999999999999</v>
      </c>
      <c r="AG36" s="15">
        <f t="shared" si="7"/>
        <v>98.222727272727269</v>
      </c>
      <c r="AH36" s="16">
        <f t="shared" si="8"/>
        <v>9.8222727272727273</v>
      </c>
      <c r="AI36" s="17">
        <f t="shared" si="9"/>
        <v>0.49111363636363636</v>
      </c>
      <c r="AJ36" s="27">
        <v>11.8</v>
      </c>
      <c r="AK36" s="13">
        <v>13.837999999999999</v>
      </c>
      <c r="AL36" s="15">
        <f t="shared" si="10"/>
        <v>1320.8999999999999</v>
      </c>
      <c r="AM36" s="16">
        <f t="shared" si="11"/>
        <v>132.08999999999997</v>
      </c>
      <c r="AN36" s="17">
        <f t="shared" si="12"/>
        <v>6.6044999999999989</v>
      </c>
      <c r="AO36" s="27">
        <v>11.8</v>
      </c>
      <c r="AP36" s="13">
        <v>2.5619999999999998</v>
      </c>
      <c r="AQ36" s="15">
        <f t="shared" si="13"/>
        <v>244.55454545454543</v>
      </c>
      <c r="AR36" s="16">
        <f t="shared" si="14"/>
        <v>24.455454545454543</v>
      </c>
      <c r="AS36" s="17">
        <f t="shared" si="15"/>
        <v>1.2227727272727273</v>
      </c>
      <c r="AT36" s="27">
        <v>0.5</v>
      </c>
      <c r="AU36" s="18" t="s">
        <v>153</v>
      </c>
    </row>
    <row r="37" spans="1:47" ht="15.75" x14ac:dyDescent="0.25">
      <c r="A37" s="10">
        <v>142220082</v>
      </c>
      <c r="B37" s="9" t="s">
        <v>156</v>
      </c>
      <c r="C37" s="9" t="s">
        <v>154</v>
      </c>
      <c r="D37" s="9" t="s">
        <v>157</v>
      </c>
      <c r="E37" s="9" t="s">
        <v>168</v>
      </c>
      <c r="F37" s="9" t="s">
        <v>183</v>
      </c>
      <c r="G37" s="9">
        <v>132</v>
      </c>
      <c r="H37" s="9">
        <v>86</v>
      </c>
      <c r="I37" s="9">
        <v>5</v>
      </c>
      <c r="J37" s="9">
        <v>23</v>
      </c>
      <c r="K37" s="9">
        <v>2023</v>
      </c>
      <c r="L37" s="33">
        <v>0.26180555555555557</v>
      </c>
      <c r="M37" s="9" t="s">
        <v>190</v>
      </c>
      <c r="N37" s="9">
        <v>61.292251999999998</v>
      </c>
      <c r="O37" s="9">
        <v>149.80597900000001</v>
      </c>
      <c r="P37" s="10" t="s">
        <v>66</v>
      </c>
      <c r="Q37" s="12">
        <v>45121</v>
      </c>
      <c r="R37" s="12">
        <v>45124</v>
      </c>
      <c r="S37" s="10">
        <v>1.0999999999999999E-2</v>
      </c>
      <c r="T37" s="10">
        <f t="shared" si="17"/>
        <v>1.0476190476190476E-2</v>
      </c>
      <c r="U37" s="10">
        <f t="shared" si="18"/>
        <v>477.27272727272731</v>
      </c>
      <c r="V37" s="13" t="s">
        <v>30</v>
      </c>
      <c r="W37" s="13" t="e">
        <f t="shared" si="2"/>
        <v>#VALUE!</v>
      </c>
      <c r="X37" s="14" t="e">
        <f t="shared" si="16"/>
        <v>#VALUE!</v>
      </c>
      <c r="Y37" s="13" t="e">
        <f t="shared" si="3"/>
        <v>#VALUE!</v>
      </c>
      <c r="Z37" s="27" t="s">
        <v>31</v>
      </c>
      <c r="AA37" s="13">
        <v>10.436999999999999</v>
      </c>
      <c r="AB37" s="15">
        <f t="shared" si="4"/>
        <v>4981.295454545455</v>
      </c>
      <c r="AC37" s="16">
        <f t="shared" si="5"/>
        <v>498.12954545454551</v>
      </c>
      <c r="AD37" s="17">
        <f t="shared" si="6"/>
        <v>24.906477272727276</v>
      </c>
      <c r="AE37" s="27">
        <v>0.8</v>
      </c>
      <c r="AF37" s="13" t="s">
        <v>30</v>
      </c>
      <c r="AG37" s="15" t="e">
        <f t="shared" si="7"/>
        <v>#VALUE!</v>
      </c>
      <c r="AH37" s="16" t="e">
        <f t="shared" si="8"/>
        <v>#VALUE!</v>
      </c>
      <c r="AI37" s="17" t="e">
        <f t="shared" si="9"/>
        <v>#VALUE!</v>
      </c>
      <c r="AJ37" s="27" t="s">
        <v>31</v>
      </c>
      <c r="AK37" s="13">
        <v>2.8559999999999999</v>
      </c>
      <c r="AL37" s="15">
        <f t="shared" si="10"/>
        <v>1363.0909090909092</v>
      </c>
      <c r="AM37" s="16">
        <f t="shared" si="11"/>
        <v>136.30909090909091</v>
      </c>
      <c r="AN37" s="17">
        <f t="shared" si="12"/>
        <v>6.8154545454545463</v>
      </c>
      <c r="AO37" s="27">
        <v>45.7</v>
      </c>
      <c r="AP37" s="13">
        <v>3.5000000000000003E-2</v>
      </c>
      <c r="AQ37" s="15">
        <f t="shared" si="13"/>
        <v>16.704545454545457</v>
      </c>
      <c r="AR37" s="16">
        <f t="shared" si="14"/>
        <v>1.6704545454545456</v>
      </c>
      <c r="AS37" s="17">
        <f t="shared" si="15"/>
        <v>8.352272727272729E-2</v>
      </c>
      <c r="AT37" s="27">
        <v>6.1</v>
      </c>
      <c r="AU37" s="18" t="s">
        <v>151</v>
      </c>
    </row>
    <row r="38" spans="1:47" ht="15.75" x14ac:dyDescent="0.25">
      <c r="A38" s="10">
        <v>142220077</v>
      </c>
      <c r="B38" s="9" t="s">
        <v>156</v>
      </c>
      <c r="C38" s="9" t="s">
        <v>154</v>
      </c>
      <c r="D38" s="9" t="s">
        <v>157</v>
      </c>
      <c r="E38" s="9" t="s">
        <v>168</v>
      </c>
      <c r="F38" s="9" t="s">
        <v>154</v>
      </c>
      <c r="G38" s="9">
        <v>130</v>
      </c>
      <c r="H38" s="9">
        <v>81</v>
      </c>
      <c r="I38" s="9">
        <v>5</v>
      </c>
      <c r="J38" s="9">
        <v>20</v>
      </c>
      <c r="K38" s="9">
        <v>2023</v>
      </c>
      <c r="L38" s="33">
        <v>0.25</v>
      </c>
      <c r="M38" s="9" t="s">
        <v>202</v>
      </c>
      <c r="N38" s="9">
        <v>61.277417</v>
      </c>
      <c r="O38" s="9">
        <v>149.77416600000001</v>
      </c>
      <c r="P38" s="10" t="s">
        <v>67</v>
      </c>
      <c r="Q38" s="12">
        <v>45121</v>
      </c>
      <c r="R38" s="12">
        <v>45124</v>
      </c>
      <c r="S38" s="10">
        <v>1.0999999999999999E-2</v>
      </c>
      <c r="T38" s="10">
        <f t="shared" si="17"/>
        <v>1.0476190476190476E-2</v>
      </c>
      <c r="U38" s="10">
        <f t="shared" si="18"/>
        <v>477.27272727272731</v>
      </c>
      <c r="V38" s="13" t="s">
        <v>30</v>
      </c>
      <c r="W38" s="13" t="e">
        <f t="shared" si="2"/>
        <v>#VALUE!</v>
      </c>
      <c r="X38" s="14" t="e">
        <f t="shared" si="16"/>
        <v>#VALUE!</v>
      </c>
      <c r="Y38" s="13" t="e">
        <f t="shared" si="3"/>
        <v>#VALUE!</v>
      </c>
      <c r="Z38" s="27" t="s">
        <v>31</v>
      </c>
      <c r="AA38" s="13">
        <v>12.007</v>
      </c>
      <c r="AB38" s="15">
        <f t="shared" si="4"/>
        <v>5730.6136363636369</v>
      </c>
      <c r="AC38" s="16">
        <f t="shared" si="5"/>
        <v>573.06136363636369</v>
      </c>
      <c r="AD38" s="17">
        <f t="shared" si="6"/>
        <v>28.653068181818185</v>
      </c>
      <c r="AE38" s="27">
        <v>1.5</v>
      </c>
      <c r="AF38" s="13" t="s">
        <v>30</v>
      </c>
      <c r="AG38" s="15" t="e">
        <f t="shared" si="7"/>
        <v>#VALUE!</v>
      </c>
      <c r="AH38" s="16" t="e">
        <f t="shared" si="8"/>
        <v>#VALUE!</v>
      </c>
      <c r="AI38" s="17" t="e">
        <f t="shared" si="9"/>
        <v>#VALUE!</v>
      </c>
      <c r="AJ38" s="27" t="s">
        <v>31</v>
      </c>
      <c r="AK38" s="13">
        <v>2.1850000000000001</v>
      </c>
      <c r="AL38" s="15">
        <f t="shared" si="10"/>
        <v>1042.8409090909092</v>
      </c>
      <c r="AM38" s="16">
        <f t="shared" si="11"/>
        <v>104.28409090909092</v>
      </c>
      <c r="AN38" s="17">
        <f t="shared" si="12"/>
        <v>5.214204545454546</v>
      </c>
      <c r="AO38" s="27">
        <v>26.5</v>
      </c>
      <c r="AP38" s="13">
        <v>0.14299999999999999</v>
      </c>
      <c r="AQ38" s="15">
        <f t="shared" si="13"/>
        <v>68.25</v>
      </c>
      <c r="AR38" s="16">
        <f t="shared" si="14"/>
        <v>6.8250000000000002</v>
      </c>
      <c r="AS38" s="17">
        <f t="shared" si="15"/>
        <v>0.34125000000000005</v>
      </c>
      <c r="AT38" s="27">
        <v>3.8</v>
      </c>
      <c r="AU38" s="18" t="s">
        <v>150</v>
      </c>
    </row>
    <row r="39" spans="1:47" ht="15.75" x14ac:dyDescent="0.25">
      <c r="A39" s="10">
        <v>142220057</v>
      </c>
      <c r="B39" s="9" t="s">
        <v>156</v>
      </c>
      <c r="C39" s="9" t="s">
        <v>154</v>
      </c>
      <c r="D39" s="9" t="s">
        <v>157</v>
      </c>
      <c r="E39" s="9" t="s">
        <v>171</v>
      </c>
      <c r="F39" s="9" t="s">
        <v>183</v>
      </c>
      <c r="G39" s="9">
        <v>124</v>
      </c>
      <c r="H39" s="9">
        <v>77.5</v>
      </c>
      <c r="I39" s="9">
        <v>5</v>
      </c>
      <c r="J39" s="9">
        <v>14</v>
      </c>
      <c r="K39" s="9">
        <v>2023</v>
      </c>
      <c r="L39" s="33">
        <v>0.30902777777777779</v>
      </c>
      <c r="M39" s="9" t="s">
        <v>188</v>
      </c>
      <c r="N39" s="9">
        <v>61.248804999999997</v>
      </c>
      <c r="O39" s="9">
        <v>149.86855800000001</v>
      </c>
      <c r="P39" s="10" t="s">
        <v>68</v>
      </c>
      <c r="Q39" s="12">
        <v>45121</v>
      </c>
      <c r="R39" s="12">
        <v>45124</v>
      </c>
      <c r="S39" s="10">
        <v>2.9000000000000001E-2</v>
      </c>
      <c r="T39" s="10">
        <f t="shared" si="17"/>
        <v>2.7619047619047619E-2</v>
      </c>
      <c r="U39" s="10">
        <f t="shared" si="18"/>
        <v>181.0344827586207</v>
      </c>
      <c r="V39" s="13" t="s">
        <v>30</v>
      </c>
      <c r="W39" s="13" t="e">
        <f t="shared" si="2"/>
        <v>#VALUE!</v>
      </c>
      <c r="X39" s="14" t="e">
        <f t="shared" si="16"/>
        <v>#VALUE!</v>
      </c>
      <c r="Y39" s="13" t="e">
        <f t="shared" si="3"/>
        <v>#VALUE!</v>
      </c>
      <c r="Z39" s="27" t="s">
        <v>31</v>
      </c>
      <c r="AA39" s="13">
        <v>31.068000000000001</v>
      </c>
      <c r="AB39" s="15">
        <f t="shared" si="4"/>
        <v>5624.3793103448279</v>
      </c>
      <c r="AC39" s="16">
        <f t="shared" si="5"/>
        <v>562.43793103448274</v>
      </c>
      <c r="AD39" s="17">
        <f t="shared" si="6"/>
        <v>28.121896551724138</v>
      </c>
      <c r="AE39" s="27">
        <v>1</v>
      </c>
      <c r="AF39" s="13" t="s">
        <v>30</v>
      </c>
      <c r="AG39" s="15" t="e">
        <f t="shared" si="7"/>
        <v>#VALUE!</v>
      </c>
      <c r="AH39" s="16" t="e">
        <f t="shared" si="8"/>
        <v>#VALUE!</v>
      </c>
      <c r="AI39" s="17" t="e">
        <f t="shared" si="9"/>
        <v>#VALUE!</v>
      </c>
      <c r="AJ39" s="27" t="s">
        <v>31</v>
      </c>
      <c r="AK39" s="13">
        <v>12.923</v>
      </c>
      <c r="AL39" s="15">
        <f t="shared" si="10"/>
        <v>2339.5086206896553</v>
      </c>
      <c r="AM39" s="16">
        <f t="shared" si="11"/>
        <v>233.95086206896553</v>
      </c>
      <c r="AN39" s="17">
        <f t="shared" si="12"/>
        <v>11.697543103448277</v>
      </c>
      <c r="AO39" s="27">
        <v>11.2</v>
      </c>
      <c r="AP39" s="13">
        <v>7.9000000000000001E-2</v>
      </c>
      <c r="AQ39" s="15">
        <f t="shared" si="13"/>
        <v>14.301724137931036</v>
      </c>
      <c r="AR39" s="16">
        <f t="shared" si="14"/>
        <v>1.4301724137931036</v>
      </c>
      <c r="AS39" s="17">
        <f t="shared" si="15"/>
        <v>7.1508620689655175E-2</v>
      </c>
      <c r="AT39" s="27">
        <v>5</v>
      </c>
      <c r="AU39" s="18" t="s">
        <v>151</v>
      </c>
    </row>
    <row r="40" spans="1:47" ht="15.75" x14ac:dyDescent="0.25">
      <c r="A40" s="10">
        <v>142220083</v>
      </c>
      <c r="B40" s="9" t="s">
        <v>156</v>
      </c>
      <c r="C40" s="9" t="s">
        <v>154</v>
      </c>
      <c r="D40" s="9" t="s">
        <v>157</v>
      </c>
      <c r="E40" s="9" t="s">
        <v>168</v>
      </c>
      <c r="F40" s="9" t="s">
        <v>154</v>
      </c>
      <c r="G40" s="9">
        <v>134</v>
      </c>
      <c r="H40" s="9">
        <v>85.4</v>
      </c>
      <c r="I40" s="9">
        <v>5</v>
      </c>
      <c r="J40" s="9">
        <v>24</v>
      </c>
      <c r="K40" s="9">
        <v>2023</v>
      </c>
      <c r="L40" s="33">
        <v>0.3263888888888889</v>
      </c>
      <c r="M40" s="9" t="s">
        <v>194</v>
      </c>
      <c r="N40" s="9">
        <v>61.254156000000002</v>
      </c>
      <c r="O40" s="9">
        <v>149.84812400000001</v>
      </c>
      <c r="P40" s="10" t="s">
        <v>69</v>
      </c>
      <c r="Q40" s="12">
        <v>45121</v>
      </c>
      <c r="R40" s="12">
        <v>45124</v>
      </c>
      <c r="S40" s="10">
        <v>8.0000000000000002E-3</v>
      </c>
      <c r="T40" s="10">
        <f t="shared" si="17"/>
        <v>7.619047619047619E-3</v>
      </c>
      <c r="U40" s="10">
        <f t="shared" si="18"/>
        <v>656.25</v>
      </c>
      <c r="V40" s="13" t="s">
        <v>30</v>
      </c>
      <c r="W40" s="13" t="e">
        <f t="shared" si="2"/>
        <v>#VALUE!</v>
      </c>
      <c r="X40" s="14" t="e">
        <f t="shared" si="16"/>
        <v>#VALUE!</v>
      </c>
      <c r="Y40" s="13" t="e">
        <f t="shared" si="3"/>
        <v>#VALUE!</v>
      </c>
      <c r="Z40" s="27" t="s">
        <v>31</v>
      </c>
      <c r="AA40" s="13">
        <v>8.4429999999999996</v>
      </c>
      <c r="AB40" s="15">
        <f t="shared" si="4"/>
        <v>5540.71875</v>
      </c>
      <c r="AC40" s="16">
        <f t="shared" si="5"/>
        <v>554.07187499999998</v>
      </c>
      <c r="AD40" s="17">
        <f t="shared" si="6"/>
        <v>27.70359375</v>
      </c>
      <c r="AE40" s="27">
        <v>1.5</v>
      </c>
      <c r="AF40" s="13" t="s">
        <v>30</v>
      </c>
      <c r="AG40" s="15" t="e">
        <f t="shared" si="7"/>
        <v>#VALUE!</v>
      </c>
      <c r="AH40" s="16" t="e">
        <f t="shared" si="8"/>
        <v>#VALUE!</v>
      </c>
      <c r="AI40" s="17" t="e">
        <f t="shared" si="9"/>
        <v>#VALUE!</v>
      </c>
      <c r="AJ40" s="27" t="s">
        <v>31</v>
      </c>
      <c r="AK40" s="13">
        <v>2.4470000000000001</v>
      </c>
      <c r="AL40" s="15">
        <f t="shared" si="10"/>
        <v>1605.84375</v>
      </c>
      <c r="AM40" s="16">
        <f t="shared" si="11"/>
        <v>160.58437499999999</v>
      </c>
      <c r="AN40" s="17">
        <f t="shared" si="12"/>
        <v>8.0292187500000001</v>
      </c>
      <c r="AO40" s="27">
        <v>32.5</v>
      </c>
      <c r="AP40" s="13">
        <v>3.9E-2</v>
      </c>
      <c r="AQ40" s="15">
        <f t="shared" si="13"/>
        <v>25.59375</v>
      </c>
      <c r="AR40" s="16">
        <f t="shared" si="14"/>
        <v>2.5593750000000002</v>
      </c>
      <c r="AS40" s="17">
        <f t="shared" si="15"/>
        <v>0.12796875000000002</v>
      </c>
      <c r="AT40" s="27">
        <v>7.4</v>
      </c>
      <c r="AU40" s="18" t="s">
        <v>151</v>
      </c>
    </row>
    <row r="41" spans="1:47" ht="15.75" x14ac:dyDescent="0.25">
      <c r="A41" s="10">
        <v>142220062</v>
      </c>
      <c r="B41" s="9" t="s">
        <v>156</v>
      </c>
      <c r="C41" s="9" t="s">
        <v>154</v>
      </c>
      <c r="D41" s="9" t="s">
        <v>157</v>
      </c>
      <c r="E41" s="9" t="s">
        <v>171</v>
      </c>
      <c r="F41" s="9" t="s">
        <v>183</v>
      </c>
      <c r="G41" s="9">
        <v>126</v>
      </c>
      <c r="H41" s="9">
        <v>84.1</v>
      </c>
      <c r="I41" s="9">
        <v>5</v>
      </c>
      <c r="J41" s="9">
        <v>14</v>
      </c>
      <c r="K41" s="9">
        <v>2023</v>
      </c>
      <c r="L41" s="33">
        <v>0.45416666666666666</v>
      </c>
      <c r="M41" s="9" t="s">
        <v>191</v>
      </c>
      <c r="N41" s="9">
        <v>61.257072999999998</v>
      </c>
      <c r="O41" s="9">
        <v>149.84670499999999</v>
      </c>
      <c r="P41" s="10" t="s">
        <v>70</v>
      </c>
      <c r="Q41" s="12">
        <v>45121</v>
      </c>
      <c r="R41" s="12">
        <v>45124</v>
      </c>
      <c r="S41" s="10">
        <v>7.3999999999999996E-2</v>
      </c>
      <c r="T41" s="10">
        <f t="shared" si="17"/>
        <v>7.047619047619047E-2</v>
      </c>
      <c r="U41" s="10">
        <f t="shared" si="18"/>
        <v>70.945945945945951</v>
      </c>
      <c r="V41" s="13" t="s">
        <v>30</v>
      </c>
      <c r="W41" s="13" t="e">
        <f t="shared" si="2"/>
        <v>#VALUE!</v>
      </c>
      <c r="X41" s="14" t="e">
        <f t="shared" si="16"/>
        <v>#VALUE!</v>
      </c>
      <c r="Y41" s="13" t="e">
        <f t="shared" si="3"/>
        <v>#VALUE!</v>
      </c>
      <c r="Z41" s="27" t="s">
        <v>31</v>
      </c>
      <c r="AA41" s="13">
        <v>53.101999999999997</v>
      </c>
      <c r="AB41" s="15">
        <f t="shared" si="4"/>
        <v>3767.3716216216217</v>
      </c>
      <c r="AC41" s="16">
        <f t="shared" si="5"/>
        <v>376.73716216216218</v>
      </c>
      <c r="AD41" s="17">
        <f t="shared" si="6"/>
        <v>18.83685810810811</v>
      </c>
      <c r="AE41" s="27">
        <v>0.7</v>
      </c>
      <c r="AF41" s="13">
        <v>0.19700000000000001</v>
      </c>
      <c r="AG41" s="15">
        <f t="shared" si="7"/>
        <v>13.976351351351353</v>
      </c>
      <c r="AH41" s="16">
        <f t="shared" si="8"/>
        <v>1.3976351351351353</v>
      </c>
      <c r="AI41" s="17">
        <f t="shared" si="9"/>
        <v>6.9881756756756772E-2</v>
      </c>
      <c r="AJ41" s="27">
        <v>91.2</v>
      </c>
      <c r="AK41" s="13">
        <v>6.1589999999999998</v>
      </c>
      <c r="AL41" s="15">
        <f t="shared" si="10"/>
        <v>436.95608108108109</v>
      </c>
      <c r="AM41" s="16">
        <f t="shared" si="11"/>
        <v>43.695608108108111</v>
      </c>
      <c r="AN41" s="17">
        <f t="shared" si="12"/>
        <v>2.1847804054054056</v>
      </c>
      <c r="AO41" s="27">
        <v>20</v>
      </c>
      <c r="AP41" s="13">
        <v>0.22900000000000001</v>
      </c>
      <c r="AQ41" s="15">
        <f t="shared" si="13"/>
        <v>16.246621621621625</v>
      </c>
      <c r="AR41" s="16">
        <f t="shared" si="14"/>
        <v>1.6246621621621624</v>
      </c>
      <c r="AS41" s="17">
        <f t="shared" si="15"/>
        <v>8.1233108108108132E-2</v>
      </c>
      <c r="AT41" s="27">
        <v>2.7</v>
      </c>
      <c r="AU41" s="18" t="s">
        <v>151</v>
      </c>
    </row>
    <row r="42" spans="1:47" ht="15.75" x14ac:dyDescent="0.25">
      <c r="A42" s="10">
        <v>142220049</v>
      </c>
      <c r="B42" s="9" t="s">
        <v>156</v>
      </c>
      <c r="C42" s="9" t="s">
        <v>154</v>
      </c>
      <c r="D42" s="9" t="s">
        <v>157</v>
      </c>
      <c r="E42" s="9" t="s">
        <v>171</v>
      </c>
      <c r="F42" s="9" t="s">
        <v>154</v>
      </c>
      <c r="G42" s="9">
        <v>126</v>
      </c>
      <c r="H42" s="9">
        <v>65.5</v>
      </c>
      <c r="I42" s="9">
        <v>5</v>
      </c>
      <c r="J42" s="9">
        <v>13</v>
      </c>
      <c r="K42" s="9">
        <v>2023</v>
      </c>
      <c r="L42" s="33">
        <v>0.28472222222222221</v>
      </c>
      <c r="M42" s="9" t="s">
        <v>192</v>
      </c>
      <c r="N42" s="9">
        <v>61.291825000000003</v>
      </c>
      <c r="O42" s="9">
        <v>149.747477</v>
      </c>
      <c r="P42" s="10" t="s">
        <v>71</v>
      </c>
      <c r="Q42" s="12">
        <v>45121</v>
      </c>
      <c r="R42" s="12">
        <v>45124</v>
      </c>
      <c r="S42" s="10">
        <v>8.2000000000000003E-2</v>
      </c>
      <c r="T42" s="10">
        <f t="shared" si="17"/>
        <v>7.8095238095238093E-2</v>
      </c>
      <c r="U42" s="10">
        <f t="shared" si="18"/>
        <v>64.024390243902445</v>
      </c>
      <c r="V42" s="13" t="s">
        <v>30</v>
      </c>
      <c r="W42" s="13" t="e">
        <f t="shared" si="2"/>
        <v>#VALUE!</v>
      </c>
      <c r="X42" s="14" t="e">
        <f t="shared" si="16"/>
        <v>#VALUE!</v>
      </c>
      <c r="Y42" s="13" t="e">
        <f t="shared" si="3"/>
        <v>#VALUE!</v>
      </c>
      <c r="Z42" s="27" t="s">
        <v>31</v>
      </c>
      <c r="AA42" s="13">
        <v>44.738</v>
      </c>
      <c r="AB42" s="15">
        <f t="shared" si="4"/>
        <v>2864.3231707317077</v>
      </c>
      <c r="AC42" s="16">
        <f t="shared" si="5"/>
        <v>286.43231707317079</v>
      </c>
      <c r="AD42" s="17">
        <f t="shared" si="6"/>
        <v>14.321615853658541</v>
      </c>
      <c r="AE42" s="27">
        <v>1.1000000000000001</v>
      </c>
      <c r="AF42" s="13">
        <v>3.2000000000000001E-2</v>
      </c>
      <c r="AG42" s="15">
        <f t="shared" si="7"/>
        <v>2.0487804878048781</v>
      </c>
      <c r="AH42" s="16">
        <f t="shared" si="8"/>
        <v>0.20487804878048782</v>
      </c>
      <c r="AI42" s="17">
        <f t="shared" si="9"/>
        <v>1.0243902439024392E-2</v>
      </c>
      <c r="AJ42" s="27">
        <v>140.9</v>
      </c>
      <c r="AK42" s="13">
        <v>6.8719999999999999</v>
      </c>
      <c r="AL42" s="15">
        <f t="shared" si="10"/>
        <v>439.97560975609758</v>
      </c>
      <c r="AM42" s="16">
        <f t="shared" si="11"/>
        <v>43.997560975609758</v>
      </c>
      <c r="AN42" s="17">
        <f t="shared" si="12"/>
        <v>2.1998780487804881</v>
      </c>
      <c r="AO42" s="27">
        <v>18.2</v>
      </c>
      <c r="AP42" s="13">
        <v>0.53900000000000003</v>
      </c>
      <c r="AQ42" s="15">
        <f t="shared" si="13"/>
        <v>34.509146341463421</v>
      </c>
      <c r="AR42" s="16">
        <f t="shared" si="14"/>
        <v>3.4509146341463421</v>
      </c>
      <c r="AS42" s="17">
        <f t="shared" si="15"/>
        <v>0.17254573170731713</v>
      </c>
      <c r="AT42" s="27">
        <v>1.3</v>
      </c>
      <c r="AU42" s="18" t="s">
        <v>151</v>
      </c>
    </row>
    <row r="43" spans="1:47" ht="15.75" x14ac:dyDescent="0.25">
      <c r="A43" s="10">
        <v>142220050</v>
      </c>
      <c r="B43" s="9" t="s">
        <v>156</v>
      </c>
      <c r="C43" s="9" t="s">
        <v>154</v>
      </c>
      <c r="D43" s="9" t="s">
        <v>157</v>
      </c>
      <c r="E43" s="9" t="s">
        <v>171</v>
      </c>
      <c r="F43" s="9" t="s">
        <v>154</v>
      </c>
      <c r="G43" s="9">
        <v>131</v>
      </c>
      <c r="H43" s="9">
        <v>73.7</v>
      </c>
      <c r="I43" s="9">
        <v>5</v>
      </c>
      <c r="J43" s="9">
        <v>13</v>
      </c>
      <c r="K43" s="9">
        <v>2023</v>
      </c>
      <c r="L43" s="33">
        <v>0.3298611111111111</v>
      </c>
      <c r="M43" s="9" t="s">
        <v>192</v>
      </c>
      <c r="N43" s="9">
        <v>61.291825000000003</v>
      </c>
      <c r="O43" s="9">
        <v>149.747477</v>
      </c>
      <c r="P43" s="10" t="s">
        <v>72</v>
      </c>
      <c r="Q43" s="12">
        <v>45121</v>
      </c>
      <c r="R43" s="12">
        <v>45124</v>
      </c>
      <c r="S43" s="10">
        <v>0.23</v>
      </c>
      <c r="T43" s="10">
        <f t="shared" si="17"/>
        <v>0.21904761904761905</v>
      </c>
      <c r="U43" s="10">
        <f t="shared" si="18"/>
        <v>22.826086956521738</v>
      </c>
      <c r="V43" s="13">
        <v>2.1120000000000001</v>
      </c>
      <c r="W43" s="13">
        <f t="shared" si="2"/>
        <v>48.208695652173915</v>
      </c>
      <c r="X43" s="14">
        <f t="shared" si="16"/>
        <v>4.8208695652173912</v>
      </c>
      <c r="Y43" s="13">
        <f t="shared" si="3"/>
        <v>0.24104347826086958</v>
      </c>
      <c r="Z43" s="27">
        <v>4</v>
      </c>
      <c r="AA43" s="13">
        <v>277.37799999999999</v>
      </c>
      <c r="AB43" s="15">
        <f t="shared" si="4"/>
        <v>6331.4543478260866</v>
      </c>
      <c r="AC43" s="16">
        <f t="shared" si="5"/>
        <v>633.14543478260862</v>
      </c>
      <c r="AD43" s="17">
        <f t="shared" si="6"/>
        <v>31.657271739130433</v>
      </c>
      <c r="AE43" s="27">
        <v>1.1000000000000001</v>
      </c>
      <c r="AF43" s="13">
        <v>0.78400000000000003</v>
      </c>
      <c r="AG43" s="15">
        <f t="shared" si="7"/>
        <v>17.895652173913042</v>
      </c>
      <c r="AH43" s="16">
        <f t="shared" si="8"/>
        <v>1.7895652173913041</v>
      </c>
      <c r="AI43" s="17">
        <f t="shared" si="9"/>
        <v>8.9478260869565215E-2</v>
      </c>
      <c r="AJ43" s="27">
        <v>11.8</v>
      </c>
      <c r="AK43" s="13">
        <v>338.67500000000001</v>
      </c>
      <c r="AL43" s="15">
        <f t="shared" si="10"/>
        <v>7730.625</v>
      </c>
      <c r="AM43" s="16">
        <f t="shared" si="11"/>
        <v>773.0625</v>
      </c>
      <c r="AN43" s="17">
        <f t="shared" si="12"/>
        <v>38.653125000000003</v>
      </c>
      <c r="AO43" s="27">
        <v>1.1000000000000001</v>
      </c>
      <c r="AP43" s="13">
        <v>2.1150000000000002</v>
      </c>
      <c r="AQ43" s="15">
        <f t="shared" si="13"/>
        <v>48.277173913043484</v>
      </c>
      <c r="AR43" s="16">
        <f t="shared" si="14"/>
        <v>4.8277173913043487</v>
      </c>
      <c r="AS43" s="17">
        <f t="shared" si="15"/>
        <v>0.24138586956521746</v>
      </c>
      <c r="AT43" s="27">
        <v>1</v>
      </c>
      <c r="AU43" s="18" t="s">
        <v>151</v>
      </c>
    </row>
    <row r="44" spans="1:47" ht="15.75" x14ac:dyDescent="0.25">
      <c r="A44" s="10">
        <v>142220070</v>
      </c>
      <c r="B44" s="9" t="s">
        <v>156</v>
      </c>
      <c r="C44" s="9" t="s">
        <v>154</v>
      </c>
      <c r="D44" s="9" t="s">
        <v>157</v>
      </c>
      <c r="E44" s="9" t="s">
        <v>168</v>
      </c>
      <c r="F44" s="9" t="s">
        <v>154</v>
      </c>
      <c r="G44" s="9">
        <v>130</v>
      </c>
      <c r="H44" s="9">
        <v>81.2</v>
      </c>
      <c r="I44" s="9">
        <v>5</v>
      </c>
      <c r="J44" s="9">
        <v>18</v>
      </c>
      <c r="K44" s="9">
        <v>2023</v>
      </c>
      <c r="L44" s="33">
        <v>0.42708333333333331</v>
      </c>
      <c r="M44" s="9" t="s">
        <v>192</v>
      </c>
      <c r="N44" s="9">
        <v>61.291825000000003</v>
      </c>
      <c r="O44" s="9">
        <v>149.747477</v>
      </c>
      <c r="P44" s="10" t="s">
        <v>73</v>
      </c>
      <c r="Q44" s="12">
        <v>45121</v>
      </c>
      <c r="R44" s="12">
        <v>45124</v>
      </c>
      <c r="S44" s="10">
        <v>7.2999999999999995E-2</v>
      </c>
      <c r="T44" s="10">
        <f t="shared" si="17"/>
        <v>6.9523809523809516E-2</v>
      </c>
      <c r="U44" s="10">
        <f t="shared" si="18"/>
        <v>71.917808219178085</v>
      </c>
      <c r="V44" s="13" t="s">
        <v>30</v>
      </c>
      <c r="W44" s="13" t="e">
        <f t="shared" si="2"/>
        <v>#VALUE!</v>
      </c>
      <c r="X44" s="14" t="e">
        <f t="shared" si="16"/>
        <v>#VALUE!</v>
      </c>
      <c r="Y44" s="13" t="e">
        <f t="shared" si="3"/>
        <v>#VALUE!</v>
      </c>
      <c r="Z44" s="27" t="s">
        <v>31</v>
      </c>
      <c r="AA44" s="13">
        <v>50.411000000000001</v>
      </c>
      <c r="AB44" s="15">
        <f t="shared" si="4"/>
        <v>3625.4486301369866</v>
      </c>
      <c r="AC44" s="16">
        <f t="shared" si="5"/>
        <v>362.54486301369866</v>
      </c>
      <c r="AD44" s="17">
        <f t="shared" si="6"/>
        <v>18.127243150684933</v>
      </c>
      <c r="AE44" s="27">
        <v>1.5</v>
      </c>
      <c r="AF44" s="13">
        <v>0.307</v>
      </c>
      <c r="AG44" s="15">
        <f t="shared" si="7"/>
        <v>22.078767123287673</v>
      </c>
      <c r="AH44" s="16">
        <f t="shared" si="8"/>
        <v>2.2078767123287673</v>
      </c>
      <c r="AI44" s="17">
        <f t="shared" si="9"/>
        <v>0.11039383561643837</v>
      </c>
      <c r="AJ44" s="27">
        <v>16.100000000000001</v>
      </c>
      <c r="AK44" s="13">
        <v>84.085999999999999</v>
      </c>
      <c r="AL44" s="15">
        <f t="shared" si="10"/>
        <v>6047.2808219178087</v>
      </c>
      <c r="AM44" s="16">
        <f t="shared" si="11"/>
        <v>604.72808219178091</v>
      </c>
      <c r="AN44" s="17">
        <f t="shared" si="12"/>
        <v>30.236404109589046</v>
      </c>
      <c r="AO44" s="27">
        <v>5.3</v>
      </c>
      <c r="AP44" s="13">
        <v>0.26</v>
      </c>
      <c r="AQ44" s="15">
        <f t="shared" si="13"/>
        <v>18.698630136986303</v>
      </c>
      <c r="AR44" s="16">
        <f t="shared" si="14"/>
        <v>1.8698630136986303</v>
      </c>
      <c r="AS44" s="17">
        <f t="shared" si="15"/>
        <v>9.3493150684931525E-2</v>
      </c>
      <c r="AT44" s="27">
        <v>2.2000000000000002</v>
      </c>
      <c r="AU44" s="18" t="s">
        <v>151</v>
      </c>
    </row>
    <row r="45" spans="1:47" ht="15.75" x14ac:dyDescent="0.25">
      <c r="A45" s="10">
        <v>142220066</v>
      </c>
      <c r="B45" s="9" t="s">
        <v>156</v>
      </c>
      <c r="C45" s="9" t="s">
        <v>154</v>
      </c>
      <c r="D45" s="9" t="s">
        <v>157</v>
      </c>
      <c r="E45" s="9" t="s">
        <v>168</v>
      </c>
      <c r="F45" s="9" t="s">
        <v>154</v>
      </c>
      <c r="G45" s="9">
        <v>130</v>
      </c>
      <c r="H45" s="9">
        <v>77.900000000000006</v>
      </c>
      <c r="I45" s="9">
        <v>5</v>
      </c>
      <c r="J45" s="9">
        <v>17</v>
      </c>
      <c r="K45" s="9">
        <v>2023</v>
      </c>
      <c r="L45" s="33">
        <v>0.25972222222222224</v>
      </c>
      <c r="M45" s="9" t="s">
        <v>189</v>
      </c>
      <c r="N45" s="9">
        <v>61.286074999999997</v>
      </c>
      <c r="O45" s="9">
        <v>149.78143900000001</v>
      </c>
      <c r="P45" s="10" t="s">
        <v>63</v>
      </c>
      <c r="Q45" s="12">
        <v>45121</v>
      </c>
      <c r="R45" s="12">
        <v>45124</v>
      </c>
      <c r="S45" s="10">
        <v>3.6999999999999998E-2</v>
      </c>
      <c r="T45" s="10">
        <f t="shared" si="17"/>
        <v>3.5238095238095235E-2</v>
      </c>
      <c r="U45" s="10">
        <f t="shared" si="18"/>
        <v>141.8918918918919</v>
      </c>
      <c r="V45" s="19" t="s">
        <v>30</v>
      </c>
      <c r="W45" s="19" t="e">
        <f t="shared" si="2"/>
        <v>#VALUE!</v>
      </c>
      <c r="X45" s="20" t="e">
        <f>W45/10</f>
        <v>#VALUE!</v>
      </c>
      <c r="Y45" s="19" t="e">
        <f>X45*0.05</f>
        <v>#VALUE!</v>
      </c>
      <c r="Z45" s="29" t="s">
        <v>31</v>
      </c>
      <c r="AA45" s="19">
        <v>37.171999999999997</v>
      </c>
      <c r="AB45" s="21">
        <f t="shared" si="4"/>
        <v>5274.405405405405</v>
      </c>
      <c r="AC45" s="22">
        <f t="shared" si="5"/>
        <v>527.4405405405405</v>
      </c>
      <c r="AD45" s="23">
        <f t="shared" si="6"/>
        <v>26.372027027027027</v>
      </c>
      <c r="AE45" s="29">
        <v>0.6</v>
      </c>
      <c r="AF45" s="19">
        <v>2.3E-2</v>
      </c>
      <c r="AG45" s="21">
        <f t="shared" si="7"/>
        <v>3.2635135135135136</v>
      </c>
      <c r="AH45" s="22">
        <f t="shared" si="8"/>
        <v>0.32635135135135135</v>
      </c>
      <c r="AI45" s="23">
        <f t="shared" si="9"/>
        <v>1.6317567567567567E-2</v>
      </c>
      <c r="AJ45" s="29">
        <v>124.8</v>
      </c>
      <c r="AK45" s="19">
        <v>5.5439999999999996</v>
      </c>
      <c r="AL45" s="21">
        <f t="shared" si="10"/>
        <v>786.64864864864865</v>
      </c>
      <c r="AM45" s="22">
        <f t="shared" si="11"/>
        <v>78.664864864864867</v>
      </c>
      <c r="AN45" s="23">
        <f t="shared" si="12"/>
        <v>3.9332432432432434</v>
      </c>
      <c r="AO45" s="29">
        <v>25.3</v>
      </c>
      <c r="AP45" s="19">
        <v>7.0000000000000007E-2</v>
      </c>
      <c r="AQ45" s="21">
        <f t="shared" si="13"/>
        <v>9.9324324324324333</v>
      </c>
      <c r="AR45" s="22">
        <f t="shared" si="14"/>
        <v>0.99324324324324331</v>
      </c>
      <c r="AS45" s="23">
        <f t="shared" si="15"/>
        <v>4.9662162162162168E-2</v>
      </c>
      <c r="AT45" s="29">
        <v>4.5</v>
      </c>
      <c r="AU45" s="18" t="s">
        <v>151</v>
      </c>
    </row>
    <row r="46" spans="1:47" ht="15.75" x14ac:dyDescent="0.25">
      <c r="A46" s="10">
        <v>142220071</v>
      </c>
      <c r="B46" s="9" t="s">
        <v>156</v>
      </c>
      <c r="C46" s="9" t="s">
        <v>154</v>
      </c>
      <c r="D46" s="9" t="s">
        <v>157</v>
      </c>
      <c r="E46" s="9" t="s">
        <v>168</v>
      </c>
      <c r="F46" s="9" t="s">
        <v>154</v>
      </c>
      <c r="G46" s="9">
        <v>133</v>
      </c>
      <c r="H46" s="9">
        <v>83.2</v>
      </c>
      <c r="I46" s="9">
        <v>5</v>
      </c>
      <c r="J46" s="9">
        <v>19</v>
      </c>
      <c r="K46" s="9">
        <v>2023</v>
      </c>
      <c r="L46" s="33">
        <v>0.24652777777777779</v>
      </c>
      <c r="M46" s="9" t="s">
        <v>203</v>
      </c>
      <c r="N46" s="9">
        <v>61.233226000000002</v>
      </c>
      <c r="O46" s="9">
        <v>149773345</v>
      </c>
      <c r="P46" s="10" t="s">
        <v>74</v>
      </c>
      <c r="Q46" s="12">
        <v>45159</v>
      </c>
      <c r="R46" s="12">
        <v>45162</v>
      </c>
      <c r="S46" s="10">
        <v>2.5999999999999999E-2</v>
      </c>
      <c r="T46" s="10">
        <f t="shared" si="17"/>
        <v>2.4761904761904759E-2</v>
      </c>
      <c r="U46" s="10">
        <f t="shared" si="18"/>
        <v>201.92307692307693</v>
      </c>
      <c r="V46" s="24">
        <v>6.4610000000000003</v>
      </c>
      <c r="W46" s="13">
        <f t="shared" si="2"/>
        <v>1304.6250000000002</v>
      </c>
      <c r="X46" s="14">
        <f t="shared" ref="X46:X109" si="19">W46/10</f>
        <v>130.46250000000003</v>
      </c>
      <c r="Y46" s="13">
        <f t="shared" ref="Y46:Y109" si="20">X46*0.05</f>
        <v>6.5231250000000021</v>
      </c>
      <c r="Z46" s="25">
        <v>2.2000000000000002</v>
      </c>
      <c r="AA46" s="13">
        <v>65.989999999999995</v>
      </c>
      <c r="AB46" s="13">
        <f t="shared" si="4"/>
        <v>13324.903846153846</v>
      </c>
      <c r="AC46" s="14">
        <f t="shared" si="5"/>
        <v>1332.4903846153845</v>
      </c>
      <c r="AD46" s="13">
        <f t="shared" si="6"/>
        <v>66.624519230769224</v>
      </c>
      <c r="AE46" s="26">
        <v>1</v>
      </c>
      <c r="AF46" s="13">
        <v>0.61199999999999999</v>
      </c>
      <c r="AG46" s="13">
        <f t="shared" si="7"/>
        <v>123.57692307692308</v>
      </c>
      <c r="AH46" s="14">
        <f t="shared" si="8"/>
        <v>12.357692307692307</v>
      </c>
      <c r="AI46" s="13">
        <f t="shared" si="9"/>
        <v>0.61788461538461537</v>
      </c>
      <c r="AJ46" s="26">
        <v>11.7</v>
      </c>
      <c r="AK46" s="13">
        <v>137.19900000000001</v>
      </c>
      <c r="AL46" s="13">
        <f t="shared" si="10"/>
        <v>27703.644230769234</v>
      </c>
      <c r="AM46" s="14">
        <f t="shared" si="11"/>
        <v>2770.3644230769232</v>
      </c>
      <c r="AN46" s="13">
        <f t="shared" si="12"/>
        <v>138.51822115384616</v>
      </c>
      <c r="AO46" s="26">
        <v>7.5</v>
      </c>
      <c r="AP46" s="13">
        <v>0.438</v>
      </c>
      <c r="AQ46" s="13">
        <f t="shared" si="13"/>
        <v>88.442307692307693</v>
      </c>
      <c r="AR46" s="14">
        <f t="shared" si="14"/>
        <v>8.8442307692307693</v>
      </c>
      <c r="AS46" s="13">
        <f t="shared" si="15"/>
        <v>0.44221153846153849</v>
      </c>
      <c r="AT46" s="26">
        <v>2.4</v>
      </c>
      <c r="AU46" s="18" t="s">
        <v>150</v>
      </c>
    </row>
    <row r="47" spans="1:47" ht="15.75" x14ac:dyDescent="0.25">
      <c r="A47" s="10">
        <v>142219911</v>
      </c>
      <c r="B47" s="9" t="s">
        <v>156</v>
      </c>
      <c r="C47" s="9" t="s">
        <v>153</v>
      </c>
      <c r="D47" s="9" t="s">
        <v>157</v>
      </c>
      <c r="E47" s="9" t="s">
        <v>168</v>
      </c>
      <c r="F47" s="9" t="s">
        <v>183</v>
      </c>
      <c r="G47" s="9">
        <v>129</v>
      </c>
      <c r="H47" s="9">
        <v>78.099999999999994</v>
      </c>
      <c r="I47" s="9">
        <v>5</v>
      </c>
      <c r="J47" s="9">
        <v>16</v>
      </c>
      <c r="K47" s="9">
        <v>2023</v>
      </c>
      <c r="L47" s="33">
        <v>0.2673611111111111</v>
      </c>
      <c r="P47" s="10" t="s">
        <v>75</v>
      </c>
      <c r="Q47" s="12">
        <v>45159</v>
      </c>
      <c r="R47" s="12">
        <v>45162</v>
      </c>
      <c r="S47" s="10">
        <v>1.0999999999999999E-2</v>
      </c>
      <c r="T47" s="10">
        <f t="shared" si="17"/>
        <v>1.0476190476190476E-2</v>
      </c>
      <c r="U47" s="10">
        <f t="shared" si="18"/>
        <v>477.27272727272731</v>
      </c>
      <c r="V47" s="24">
        <v>5.0570000000000004</v>
      </c>
      <c r="W47" s="13">
        <f t="shared" si="2"/>
        <v>2413.568181818182</v>
      </c>
      <c r="X47" s="14">
        <f t="shared" si="19"/>
        <v>241.3568181818182</v>
      </c>
      <c r="Y47" s="13">
        <f t="shared" si="20"/>
        <v>12.067840909090911</v>
      </c>
      <c r="Z47" s="25">
        <v>1</v>
      </c>
      <c r="AA47" s="13">
        <v>20.603000000000002</v>
      </c>
      <c r="AB47" s="13">
        <f t="shared" si="4"/>
        <v>9833.2500000000018</v>
      </c>
      <c r="AC47" s="14">
        <f t="shared" si="5"/>
        <v>983.32500000000016</v>
      </c>
      <c r="AD47" s="13">
        <f t="shared" si="6"/>
        <v>49.166250000000012</v>
      </c>
      <c r="AE47" s="26">
        <v>0.6</v>
      </c>
      <c r="AF47" s="13">
        <v>0.33500000000000002</v>
      </c>
      <c r="AG47" s="13">
        <f t="shared" si="7"/>
        <v>159.88636363636365</v>
      </c>
      <c r="AH47" s="14">
        <f t="shared" si="8"/>
        <v>15.988636363636365</v>
      </c>
      <c r="AI47" s="13">
        <f t="shared" si="9"/>
        <v>0.7994318181818183</v>
      </c>
      <c r="AJ47" s="26">
        <v>14.4</v>
      </c>
      <c r="AK47" s="13">
        <v>76.010999999999996</v>
      </c>
      <c r="AL47" s="13">
        <f t="shared" si="10"/>
        <v>36277.977272727272</v>
      </c>
      <c r="AM47" s="14">
        <f t="shared" si="11"/>
        <v>3627.7977272727271</v>
      </c>
      <c r="AN47" s="13">
        <f t="shared" si="12"/>
        <v>181.38988636363638</v>
      </c>
      <c r="AO47" s="26">
        <v>5.0999999999999996</v>
      </c>
      <c r="AP47" s="13">
        <v>0.41299999999999998</v>
      </c>
      <c r="AQ47" s="13">
        <f t="shared" si="13"/>
        <v>197.11363636363637</v>
      </c>
      <c r="AR47" s="14">
        <f t="shared" si="14"/>
        <v>19.711363636363636</v>
      </c>
      <c r="AS47" s="13">
        <f t="shared" si="15"/>
        <v>0.98556818181818184</v>
      </c>
      <c r="AT47" s="26">
        <v>1.3</v>
      </c>
      <c r="AU47" s="18" t="s">
        <v>152</v>
      </c>
    </row>
    <row r="48" spans="1:47" ht="15.75" x14ac:dyDescent="0.25">
      <c r="A48" s="10">
        <v>142220048</v>
      </c>
      <c r="B48" s="9" t="s">
        <v>156</v>
      </c>
      <c r="C48" s="9" t="s">
        <v>154</v>
      </c>
      <c r="D48" s="9" t="s">
        <v>157</v>
      </c>
      <c r="E48" s="9" t="s">
        <v>168</v>
      </c>
      <c r="F48" s="9" t="s">
        <v>154</v>
      </c>
      <c r="G48" s="9">
        <v>133</v>
      </c>
      <c r="H48" s="9">
        <v>74.099999999999994</v>
      </c>
      <c r="I48" s="9">
        <v>5</v>
      </c>
      <c r="J48" s="9">
        <v>13</v>
      </c>
      <c r="K48" s="9">
        <v>2023</v>
      </c>
      <c r="L48" s="33">
        <v>0.28472222222222221</v>
      </c>
      <c r="M48" s="9" t="s">
        <v>192</v>
      </c>
      <c r="N48" s="9">
        <v>61.291825000000003</v>
      </c>
      <c r="O48" s="9">
        <v>149.747477</v>
      </c>
      <c r="P48" s="10" t="s">
        <v>76</v>
      </c>
      <c r="Q48" s="12">
        <v>45159</v>
      </c>
      <c r="R48" s="12">
        <v>45162</v>
      </c>
      <c r="S48" s="10">
        <v>8.7999999999999995E-2</v>
      </c>
      <c r="T48" s="10">
        <f t="shared" si="17"/>
        <v>8.3809523809523806E-2</v>
      </c>
      <c r="U48" s="10">
        <f t="shared" si="18"/>
        <v>59.659090909090914</v>
      </c>
      <c r="V48" s="24">
        <v>3.57</v>
      </c>
      <c r="W48" s="13">
        <f t="shared" si="2"/>
        <v>212.98295454545456</v>
      </c>
      <c r="X48" s="14">
        <f t="shared" si="19"/>
        <v>21.298295454545457</v>
      </c>
      <c r="Y48" s="13">
        <f t="shared" si="20"/>
        <v>1.064914772727273</v>
      </c>
      <c r="Z48" s="25">
        <v>3.3</v>
      </c>
      <c r="AA48" s="13">
        <v>118.312</v>
      </c>
      <c r="AB48" s="13">
        <f t="shared" si="4"/>
        <v>7058.386363636364</v>
      </c>
      <c r="AC48" s="14">
        <f t="shared" si="5"/>
        <v>705.8386363636364</v>
      </c>
      <c r="AD48" s="13">
        <f t="shared" si="6"/>
        <v>35.291931818181823</v>
      </c>
      <c r="AE48" s="26">
        <v>1.4</v>
      </c>
      <c r="AF48" s="13">
        <v>0.70299999999999996</v>
      </c>
      <c r="AG48" s="13">
        <f t="shared" si="7"/>
        <v>41.940340909090907</v>
      </c>
      <c r="AH48" s="14">
        <f t="shared" si="8"/>
        <v>4.1940340909090903</v>
      </c>
      <c r="AI48" s="13">
        <f t="shared" si="9"/>
        <v>0.20970170454545453</v>
      </c>
      <c r="AJ48" s="26">
        <v>6.5</v>
      </c>
      <c r="AK48" s="13">
        <v>78.004999999999995</v>
      </c>
      <c r="AL48" s="13">
        <f t="shared" si="10"/>
        <v>4653.707386363636</v>
      </c>
      <c r="AM48" s="14">
        <f t="shared" si="11"/>
        <v>465.37073863636363</v>
      </c>
      <c r="AN48" s="13">
        <f t="shared" si="12"/>
        <v>23.268536931818183</v>
      </c>
      <c r="AO48" s="26">
        <v>8.3000000000000007</v>
      </c>
      <c r="AP48" s="13">
        <v>0.64200000000000002</v>
      </c>
      <c r="AQ48" s="13">
        <f t="shared" si="13"/>
        <v>38.301136363636367</v>
      </c>
      <c r="AR48" s="14">
        <f t="shared" si="14"/>
        <v>3.8301136363636368</v>
      </c>
      <c r="AS48" s="13">
        <f t="shared" si="15"/>
        <v>0.19150568181818184</v>
      </c>
      <c r="AT48" s="26">
        <v>1.7</v>
      </c>
      <c r="AU48" s="18" t="s">
        <v>151</v>
      </c>
    </row>
    <row r="49" spans="1:47" ht="15.75" x14ac:dyDescent="0.25">
      <c r="A49" s="10">
        <v>142220055</v>
      </c>
      <c r="B49" s="9" t="s">
        <v>156</v>
      </c>
      <c r="C49" s="9" t="s">
        <v>154</v>
      </c>
      <c r="D49" s="9" t="s">
        <v>157</v>
      </c>
      <c r="E49" s="9" t="s">
        <v>168</v>
      </c>
      <c r="F49" s="9" t="s">
        <v>154</v>
      </c>
      <c r="G49" s="9">
        <v>132</v>
      </c>
      <c r="H49" s="9">
        <v>82.2</v>
      </c>
      <c r="I49" s="9">
        <v>5</v>
      </c>
      <c r="J49" s="9">
        <v>14</v>
      </c>
      <c r="K49" s="9">
        <v>2023</v>
      </c>
      <c r="L49" s="33">
        <v>0.30902777777777779</v>
      </c>
      <c r="M49" s="9" t="s">
        <v>188</v>
      </c>
      <c r="N49" s="9">
        <v>61.248804999999997</v>
      </c>
      <c r="O49" s="9">
        <v>149.86855800000001</v>
      </c>
      <c r="P49" s="10" t="s">
        <v>77</v>
      </c>
      <c r="Q49" s="12">
        <v>45159</v>
      </c>
      <c r="R49" s="12">
        <v>45162</v>
      </c>
      <c r="S49" s="10">
        <v>4.9000000000000002E-2</v>
      </c>
      <c r="T49" s="10">
        <f t="shared" si="17"/>
        <v>4.6666666666666669E-2</v>
      </c>
      <c r="U49" s="10">
        <f t="shared" si="18"/>
        <v>107.14285714285714</v>
      </c>
      <c r="V49" s="24">
        <v>2.4340000000000002</v>
      </c>
      <c r="W49" s="13">
        <f t="shared" si="2"/>
        <v>260.78571428571428</v>
      </c>
      <c r="X49" s="14">
        <f t="shared" si="19"/>
        <v>26.078571428571429</v>
      </c>
      <c r="Y49" s="13">
        <f t="shared" si="20"/>
        <v>1.3039285714285715</v>
      </c>
      <c r="Z49" s="25">
        <v>2.6</v>
      </c>
      <c r="AA49" s="13">
        <v>62.953000000000003</v>
      </c>
      <c r="AB49" s="13">
        <f t="shared" si="4"/>
        <v>6744.9642857142853</v>
      </c>
      <c r="AC49" s="14">
        <f t="shared" si="5"/>
        <v>674.49642857142851</v>
      </c>
      <c r="AD49" s="13">
        <f t="shared" si="6"/>
        <v>33.724821428571424</v>
      </c>
      <c r="AE49" s="26">
        <v>1.1000000000000001</v>
      </c>
      <c r="AF49" s="13">
        <v>0.42399999999999999</v>
      </c>
      <c r="AG49" s="13">
        <f t="shared" si="7"/>
        <v>45.428571428571423</v>
      </c>
      <c r="AH49" s="14">
        <f t="shared" si="8"/>
        <v>4.5428571428571427</v>
      </c>
      <c r="AI49" s="13">
        <f t="shared" si="9"/>
        <v>0.22714285714285715</v>
      </c>
      <c r="AJ49" s="26">
        <v>27.2</v>
      </c>
      <c r="AK49" s="13">
        <v>57.688000000000002</v>
      </c>
      <c r="AL49" s="13">
        <f t="shared" si="10"/>
        <v>6180.8571428571431</v>
      </c>
      <c r="AM49" s="14">
        <f t="shared" si="11"/>
        <v>618.08571428571429</v>
      </c>
      <c r="AN49" s="13">
        <f t="shared" si="12"/>
        <v>30.904285714285717</v>
      </c>
      <c r="AO49" s="26">
        <v>5.7</v>
      </c>
      <c r="AP49" s="13">
        <v>0.14199999999999999</v>
      </c>
      <c r="AQ49" s="13">
        <f t="shared" si="13"/>
        <v>15.214285714285712</v>
      </c>
      <c r="AR49" s="14">
        <f t="shared" si="14"/>
        <v>1.5214285714285711</v>
      </c>
      <c r="AS49" s="13">
        <f t="shared" si="15"/>
        <v>7.6071428571428568E-2</v>
      </c>
      <c r="AT49" s="26">
        <v>2.5</v>
      </c>
      <c r="AU49" s="18" t="s">
        <v>151</v>
      </c>
    </row>
    <row r="50" spans="1:47" ht="15.75" x14ac:dyDescent="0.25">
      <c r="A50" s="10">
        <v>142220039</v>
      </c>
      <c r="B50" s="9" t="s">
        <v>156</v>
      </c>
      <c r="C50" s="9" t="s">
        <v>154</v>
      </c>
      <c r="D50" s="9" t="s">
        <v>157</v>
      </c>
      <c r="E50" s="9" t="s">
        <v>168</v>
      </c>
      <c r="F50" s="9" t="s">
        <v>154</v>
      </c>
      <c r="G50" s="9">
        <v>127</v>
      </c>
      <c r="H50" s="9">
        <v>77.599999999999994</v>
      </c>
      <c r="I50" s="9">
        <v>5</v>
      </c>
      <c r="J50" s="9">
        <v>11</v>
      </c>
      <c r="K50" s="9">
        <v>2023</v>
      </c>
      <c r="L50" s="33">
        <v>0.3923611111111111</v>
      </c>
      <c r="M50" s="9" t="s">
        <v>194</v>
      </c>
      <c r="N50" s="9">
        <v>61.254156000000002</v>
      </c>
      <c r="O50" s="9">
        <v>149.84812400000001</v>
      </c>
      <c r="P50" s="10" t="s">
        <v>78</v>
      </c>
      <c r="Q50" s="12">
        <v>45159</v>
      </c>
      <c r="R50" s="12">
        <v>45162</v>
      </c>
      <c r="S50" s="10">
        <v>5.1999999999999998E-2</v>
      </c>
      <c r="T50" s="10">
        <f t="shared" si="17"/>
        <v>4.9523809523809519E-2</v>
      </c>
      <c r="U50" s="10">
        <f t="shared" si="18"/>
        <v>100.96153846153847</v>
      </c>
      <c r="V50" s="24">
        <v>2.706</v>
      </c>
      <c r="W50" s="13">
        <f t="shared" si="2"/>
        <v>273.20192307692309</v>
      </c>
      <c r="X50" s="14">
        <f t="shared" si="19"/>
        <v>27.320192307692309</v>
      </c>
      <c r="Y50" s="13">
        <f t="shared" si="20"/>
        <v>1.3660096153846155</v>
      </c>
      <c r="Z50" s="25">
        <v>4</v>
      </c>
      <c r="AA50" s="13">
        <v>63.765000000000001</v>
      </c>
      <c r="AB50" s="13">
        <f t="shared" si="4"/>
        <v>6437.8125</v>
      </c>
      <c r="AC50" s="14">
        <f t="shared" si="5"/>
        <v>643.78125</v>
      </c>
      <c r="AD50" s="13">
        <f t="shared" si="6"/>
        <v>32.189062499999999</v>
      </c>
      <c r="AE50" s="26">
        <v>0.8</v>
      </c>
      <c r="AF50" s="13">
        <v>0.29499999999999998</v>
      </c>
      <c r="AG50" s="13">
        <f t="shared" si="7"/>
        <v>29.783653846153847</v>
      </c>
      <c r="AH50" s="14">
        <f t="shared" si="8"/>
        <v>2.9783653846153846</v>
      </c>
      <c r="AI50" s="13">
        <f t="shared" si="9"/>
        <v>0.14891826923076923</v>
      </c>
      <c r="AJ50" s="26">
        <v>24.6</v>
      </c>
      <c r="AK50" s="13">
        <v>51.881</v>
      </c>
      <c r="AL50" s="13">
        <f t="shared" si="10"/>
        <v>5237.9855769230771</v>
      </c>
      <c r="AM50" s="14">
        <f t="shared" si="11"/>
        <v>523.79855769230767</v>
      </c>
      <c r="AN50" s="13">
        <f t="shared" si="12"/>
        <v>26.189927884615386</v>
      </c>
      <c r="AO50" s="26">
        <v>10.6</v>
      </c>
      <c r="AP50" s="13">
        <v>0.20899999999999999</v>
      </c>
      <c r="AQ50" s="13">
        <f t="shared" si="13"/>
        <v>21.10096153846154</v>
      </c>
      <c r="AR50" s="14">
        <f t="shared" si="14"/>
        <v>2.110096153846154</v>
      </c>
      <c r="AS50" s="13">
        <f t="shared" si="15"/>
        <v>0.1055048076923077</v>
      </c>
      <c r="AT50" s="26">
        <v>2.8</v>
      </c>
      <c r="AU50" s="18" t="s">
        <v>151</v>
      </c>
    </row>
    <row r="51" spans="1:47" ht="15.75" x14ac:dyDescent="0.25">
      <c r="A51" s="10">
        <v>142220078</v>
      </c>
      <c r="B51" s="9" t="s">
        <v>156</v>
      </c>
      <c r="C51" s="9" t="s">
        <v>154</v>
      </c>
      <c r="D51" s="9" t="s">
        <v>157</v>
      </c>
      <c r="E51" s="9" t="s">
        <v>168</v>
      </c>
      <c r="F51" s="9" t="s">
        <v>154</v>
      </c>
      <c r="G51" s="9">
        <v>131</v>
      </c>
      <c r="H51" s="9">
        <v>75.099999999999994</v>
      </c>
      <c r="I51" s="9">
        <v>5</v>
      </c>
      <c r="J51" s="9">
        <v>20</v>
      </c>
      <c r="K51" s="9">
        <v>2023</v>
      </c>
      <c r="L51" s="33">
        <v>0.3125</v>
      </c>
      <c r="M51" s="9" t="s">
        <v>189</v>
      </c>
      <c r="N51" s="9">
        <v>61.286074999999997</v>
      </c>
      <c r="O51" s="9">
        <v>149.78143900000001</v>
      </c>
      <c r="P51" s="10" t="s">
        <v>79</v>
      </c>
      <c r="Q51" s="12">
        <v>45159</v>
      </c>
      <c r="R51" s="12">
        <v>45162</v>
      </c>
      <c r="S51" s="10">
        <v>4.7E-2</v>
      </c>
      <c r="T51" s="10">
        <f t="shared" si="17"/>
        <v>4.476190476190476E-2</v>
      </c>
      <c r="U51" s="10">
        <f t="shared" si="18"/>
        <v>111.70212765957447</v>
      </c>
      <c r="V51" s="24">
        <v>2.915</v>
      </c>
      <c r="W51" s="13">
        <f t="shared" si="2"/>
        <v>325.61170212765961</v>
      </c>
      <c r="X51" s="14">
        <f t="shared" si="19"/>
        <v>32.561170212765958</v>
      </c>
      <c r="Y51" s="13">
        <f t="shared" si="20"/>
        <v>1.6280585106382981</v>
      </c>
      <c r="Z51" s="25">
        <v>5.4</v>
      </c>
      <c r="AA51" s="13">
        <v>60.76</v>
      </c>
      <c r="AB51" s="13">
        <f t="shared" si="4"/>
        <v>6787.0212765957449</v>
      </c>
      <c r="AC51" s="14">
        <f t="shared" si="5"/>
        <v>678.70212765957444</v>
      </c>
      <c r="AD51" s="13">
        <f t="shared" si="6"/>
        <v>33.935106382978724</v>
      </c>
      <c r="AE51" s="26">
        <v>1</v>
      </c>
      <c r="AF51" s="13">
        <v>0.40799999999999997</v>
      </c>
      <c r="AG51" s="13">
        <f t="shared" si="7"/>
        <v>45.574468085106382</v>
      </c>
      <c r="AH51" s="14">
        <f t="shared" si="8"/>
        <v>4.5574468085106385</v>
      </c>
      <c r="AI51" s="13">
        <f t="shared" si="9"/>
        <v>0.22787234042553195</v>
      </c>
      <c r="AJ51" s="26">
        <v>12.6</v>
      </c>
      <c r="AK51" s="13">
        <v>57.064</v>
      </c>
      <c r="AL51" s="13">
        <f t="shared" si="10"/>
        <v>6374.1702127659573</v>
      </c>
      <c r="AM51" s="14">
        <f t="shared" si="11"/>
        <v>637.41702127659573</v>
      </c>
      <c r="AN51" s="13">
        <f t="shared" si="12"/>
        <v>31.870851063829789</v>
      </c>
      <c r="AO51" s="26">
        <v>6.6</v>
      </c>
      <c r="AP51" s="13">
        <v>0.27</v>
      </c>
      <c r="AQ51" s="13">
        <f t="shared" si="13"/>
        <v>30.159574468085111</v>
      </c>
      <c r="AR51" s="14">
        <f t="shared" si="14"/>
        <v>3.0159574468085113</v>
      </c>
      <c r="AS51" s="13">
        <f t="shared" si="15"/>
        <v>0.15079787234042558</v>
      </c>
      <c r="AT51" s="26">
        <v>1.7</v>
      </c>
      <c r="AU51" s="18" t="s">
        <v>151</v>
      </c>
    </row>
    <row r="52" spans="1:47" ht="15.75" x14ac:dyDescent="0.25">
      <c r="A52" s="10">
        <v>142220074</v>
      </c>
      <c r="B52" s="9" t="s">
        <v>156</v>
      </c>
      <c r="C52" s="9" t="s">
        <v>154</v>
      </c>
      <c r="D52" s="9" t="s">
        <v>157</v>
      </c>
      <c r="E52" s="9" t="s">
        <v>168</v>
      </c>
      <c r="F52" s="9" t="s">
        <v>154</v>
      </c>
      <c r="G52" s="9">
        <v>134</v>
      </c>
      <c r="H52" s="9">
        <v>76.900000000000006</v>
      </c>
      <c r="I52" s="9">
        <v>5</v>
      </c>
      <c r="J52" s="9">
        <v>19</v>
      </c>
      <c r="K52" s="9">
        <v>2023</v>
      </c>
      <c r="L52" s="33">
        <v>0.375</v>
      </c>
      <c r="M52" s="9" t="s">
        <v>204</v>
      </c>
      <c r="N52" s="9">
        <v>61.290277000000003</v>
      </c>
      <c r="O52" s="9">
        <v>149.79249999999999</v>
      </c>
      <c r="P52" s="10" t="s">
        <v>80</v>
      </c>
      <c r="Q52" s="12">
        <v>45159</v>
      </c>
      <c r="R52" s="12">
        <v>45162</v>
      </c>
      <c r="S52" s="10">
        <v>6.6000000000000003E-2</v>
      </c>
      <c r="T52" s="10">
        <f t="shared" si="17"/>
        <v>6.2857142857142861E-2</v>
      </c>
      <c r="U52" s="10">
        <f t="shared" si="18"/>
        <v>79.545454545454547</v>
      </c>
      <c r="V52" s="24">
        <v>3.234</v>
      </c>
      <c r="W52" s="13">
        <f t="shared" si="2"/>
        <v>257.25</v>
      </c>
      <c r="X52" s="14">
        <f t="shared" si="19"/>
        <v>25.725000000000001</v>
      </c>
      <c r="Y52" s="13">
        <f t="shared" si="20"/>
        <v>1.2862500000000001</v>
      </c>
      <c r="Z52" s="25">
        <v>2.5</v>
      </c>
      <c r="AA52" s="13">
        <v>75.626999999999995</v>
      </c>
      <c r="AB52" s="13">
        <f t="shared" si="4"/>
        <v>6015.784090909091</v>
      </c>
      <c r="AC52" s="14">
        <f t="shared" si="5"/>
        <v>601.57840909090908</v>
      </c>
      <c r="AD52" s="13">
        <f t="shared" si="6"/>
        <v>30.078920454545454</v>
      </c>
      <c r="AE52" s="26">
        <v>0.7</v>
      </c>
      <c r="AF52" s="13">
        <v>1.518</v>
      </c>
      <c r="AG52" s="13">
        <f t="shared" si="7"/>
        <v>120.75</v>
      </c>
      <c r="AH52" s="14">
        <f t="shared" si="8"/>
        <v>12.074999999999999</v>
      </c>
      <c r="AI52" s="13">
        <f t="shared" si="9"/>
        <v>0.60375000000000001</v>
      </c>
      <c r="AJ52" s="26">
        <v>5.9</v>
      </c>
      <c r="AK52" s="13">
        <v>129.886</v>
      </c>
      <c r="AL52" s="13">
        <f t="shared" si="10"/>
        <v>10331.840909090908</v>
      </c>
      <c r="AM52" s="14">
        <f t="shared" si="11"/>
        <v>1033.1840909090909</v>
      </c>
      <c r="AN52" s="13">
        <f t="shared" si="12"/>
        <v>51.659204545454543</v>
      </c>
      <c r="AO52" s="26">
        <v>4.5</v>
      </c>
      <c r="AP52" s="13">
        <v>0.89600000000000002</v>
      </c>
      <c r="AQ52" s="13">
        <f t="shared" si="13"/>
        <v>71.27272727272728</v>
      </c>
      <c r="AR52" s="14">
        <f t="shared" si="14"/>
        <v>7.1272727272727279</v>
      </c>
      <c r="AS52" s="13">
        <f t="shared" si="15"/>
        <v>0.35636363636363644</v>
      </c>
      <c r="AT52" s="26">
        <v>1.2</v>
      </c>
      <c r="AU52" s="18" t="s">
        <v>150</v>
      </c>
    </row>
    <row r="53" spans="1:47" ht="15.75" x14ac:dyDescent="0.25">
      <c r="A53" s="10">
        <v>142220067</v>
      </c>
      <c r="B53" s="9" t="s">
        <v>156</v>
      </c>
      <c r="C53" s="9" t="s">
        <v>154</v>
      </c>
      <c r="D53" s="9" t="s">
        <v>157</v>
      </c>
      <c r="E53" s="9" t="s">
        <v>171</v>
      </c>
      <c r="F53" s="9" t="s">
        <v>154</v>
      </c>
      <c r="G53" s="9">
        <v>127</v>
      </c>
      <c r="H53" s="9">
        <v>73.2</v>
      </c>
      <c r="I53" s="9">
        <v>5</v>
      </c>
      <c r="J53" s="9">
        <v>17</v>
      </c>
      <c r="K53" s="9">
        <v>2023</v>
      </c>
      <c r="L53" s="33">
        <v>0.36805555555555558</v>
      </c>
      <c r="M53" s="9" t="s">
        <v>205</v>
      </c>
      <c r="N53" s="9">
        <v>61.284630999999997</v>
      </c>
      <c r="O53" s="9">
        <v>149.767144</v>
      </c>
      <c r="P53" s="10" t="s">
        <v>81</v>
      </c>
      <c r="Q53" s="12">
        <v>45159</v>
      </c>
      <c r="R53" s="12">
        <v>45162</v>
      </c>
      <c r="S53" s="10">
        <v>0.124</v>
      </c>
      <c r="T53" s="10">
        <f t="shared" si="17"/>
        <v>0.11809523809523809</v>
      </c>
      <c r="U53" s="10">
        <f t="shared" si="18"/>
        <v>42.338709677419359</v>
      </c>
      <c r="V53" s="24">
        <v>2.9430000000000001</v>
      </c>
      <c r="W53" s="13">
        <f t="shared" si="2"/>
        <v>124.60282258064518</v>
      </c>
      <c r="X53" s="14">
        <f t="shared" si="19"/>
        <v>12.460282258064519</v>
      </c>
      <c r="Y53" s="13">
        <f t="shared" si="20"/>
        <v>0.62301411290322595</v>
      </c>
      <c r="Z53" s="25">
        <v>1.1000000000000001</v>
      </c>
      <c r="AA53" s="13">
        <v>124.279</v>
      </c>
      <c r="AB53" s="13">
        <f t="shared" si="4"/>
        <v>5261.8125</v>
      </c>
      <c r="AC53" s="14">
        <f t="shared" si="5"/>
        <v>526.18124999999998</v>
      </c>
      <c r="AD53" s="13">
        <f t="shared" si="6"/>
        <v>26.3090625</v>
      </c>
      <c r="AE53" s="26">
        <v>1.8</v>
      </c>
      <c r="AF53" s="13">
        <v>0.91</v>
      </c>
      <c r="AG53" s="13">
        <f t="shared" si="7"/>
        <v>38.528225806451616</v>
      </c>
      <c r="AH53" s="14">
        <f t="shared" si="8"/>
        <v>3.8528225806451615</v>
      </c>
      <c r="AI53" s="13">
        <f t="shared" si="9"/>
        <v>0.19264112903225808</v>
      </c>
      <c r="AJ53" s="26">
        <v>9.1999999999999993</v>
      </c>
      <c r="AK53" s="13">
        <v>117.247</v>
      </c>
      <c r="AL53" s="13">
        <f t="shared" si="10"/>
        <v>4964.0866935483873</v>
      </c>
      <c r="AM53" s="14">
        <f t="shared" si="11"/>
        <v>496.40866935483871</v>
      </c>
      <c r="AN53" s="13">
        <f t="shared" si="12"/>
        <v>24.820433467741935</v>
      </c>
      <c r="AO53" s="26">
        <v>5.3</v>
      </c>
      <c r="AP53" s="13">
        <v>0.56999999999999995</v>
      </c>
      <c r="AQ53" s="13">
        <f t="shared" si="13"/>
        <v>24.133064516129032</v>
      </c>
      <c r="AR53" s="14">
        <f t="shared" si="14"/>
        <v>2.413306451612903</v>
      </c>
      <c r="AS53" s="13">
        <f t="shared" si="15"/>
        <v>0.12066532258064516</v>
      </c>
      <c r="AT53" s="26">
        <v>2.1</v>
      </c>
      <c r="AU53" s="18" t="s">
        <v>151</v>
      </c>
    </row>
    <row r="54" spans="1:47" ht="15.75" x14ac:dyDescent="0.25">
      <c r="A54" s="10">
        <v>142220046</v>
      </c>
      <c r="B54" s="9" t="s">
        <v>156</v>
      </c>
      <c r="C54" s="9" t="s">
        <v>154</v>
      </c>
      <c r="D54" s="9" t="s">
        <v>157</v>
      </c>
      <c r="E54" s="9" t="s">
        <v>171</v>
      </c>
      <c r="F54" s="9" t="s">
        <v>183</v>
      </c>
      <c r="G54" s="9">
        <v>133</v>
      </c>
      <c r="H54" s="9">
        <v>114.7</v>
      </c>
      <c r="I54" s="9">
        <v>5</v>
      </c>
      <c r="J54" s="9">
        <v>12</v>
      </c>
      <c r="K54" s="9">
        <v>2023</v>
      </c>
      <c r="L54" s="33">
        <v>0.34027777777777773</v>
      </c>
      <c r="M54" s="9" t="s">
        <v>193</v>
      </c>
      <c r="N54" s="9">
        <v>61.291801</v>
      </c>
      <c r="O54" s="9">
        <v>149.79988900000001</v>
      </c>
      <c r="P54" s="10" t="s">
        <v>82</v>
      </c>
      <c r="Q54" s="12">
        <v>45159</v>
      </c>
      <c r="R54" s="12">
        <v>45162</v>
      </c>
      <c r="S54" s="10">
        <v>0.153</v>
      </c>
      <c r="T54" s="10">
        <f t="shared" si="17"/>
        <v>0.14571428571428571</v>
      </c>
      <c r="U54" s="10">
        <f t="shared" si="18"/>
        <v>34.313725490196077</v>
      </c>
      <c r="V54" s="24">
        <v>1.8149999999999999</v>
      </c>
      <c r="W54" s="13">
        <f t="shared" si="2"/>
        <v>62.279411764705877</v>
      </c>
      <c r="X54" s="14">
        <f t="shared" si="19"/>
        <v>6.2279411764705879</v>
      </c>
      <c r="Y54" s="13">
        <f t="shared" si="20"/>
        <v>0.31139705882352942</v>
      </c>
      <c r="Z54" s="25">
        <v>2.7</v>
      </c>
      <c r="AA54" s="13">
        <v>140.25</v>
      </c>
      <c r="AB54" s="13">
        <f t="shared" si="4"/>
        <v>4812.5</v>
      </c>
      <c r="AC54" s="14">
        <f t="shared" si="5"/>
        <v>481.25</v>
      </c>
      <c r="AD54" s="13">
        <f t="shared" si="6"/>
        <v>24.0625</v>
      </c>
      <c r="AE54" s="26">
        <v>0.9</v>
      </c>
      <c r="AF54" s="13">
        <v>2.9289999999999998</v>
      </c>
      <c r="AG54" s="13">
        <f t="shared" si="7"/>
        <v>100.50490196078431</v>
      </c>
      <c r="AH54" s="14">
        <f t="shared" si="8"/>
        <v>10.050490196078432</v>
      </c>
      <c r="AI54" s="13">
        <f t="shared" si="9"/>
        <v>0.5025245098039216</v>
      </c>
      <c r="AJ54" s="26">
        <v>3.9</v>
      </c>
      <c r="AK54" s="13">
        <v>148.64599999999999</v>
      </c>
      <c r="AL54" s="13">
        <f t="shared" si="10"/>
        <v>5100.5980392156853</v>
      </c>
      <c r="AM54" s="14">
        <f t="shared" si="11"/>
        <v>510.05980392156852</v>
      </c>
      <c r="AN54" s="13">
        <f t="shared" si="12"/>
        <v>25.502990196078429</v>
      </c>
      <c r="AO54" s="26">
        <v>4.5999999999999996</v>
      </c>
      <c r="AP54" s="13">
        <v>2.2050000000000001</v>
      </c>
      <c r="AQ54" s="13">
        <f t="shared" si="13"/>
        <v>75.661764705882348</v>
      </c>
      <c r="AR54" s="14">
        <f t="shared" si="14"/>
        <v>7.5661764705882346</v>
      </c>
      <c r="AS54" s="13">
        <f t="shared" si="15"/>
        <v>0.37830882352941175</v>
      </c>
      <c r="AT54" s="26">
        <v>0.9</v>
      </c>
      <c r="AU54" s="18" t="s">
        <v>150</v>
      </c>
    </row>
    <row r="55" spans="1:47" ht="15.75" x14ac:dyDescent="0.25">
      <c r="A55" s="30">
        <v>123240460</v>
      </c>
      <c r="B55" s="9" t="s">
        <v>206</v>
      </c>
      <c r="C55" s="9" t="s">
        <v>154</v>
      </c>
      <c r="D55" s="9" t="s">
        <v>157</v>
      </c>
      <c r="E55" s="9" t="s">
        <v>168</v>
      </c>
      <c r="F55" s="9" t="s">
        <v>154</v>
      </c>
      <c r="G55" s="9">
        <v>130</v>
      </c>
      <c r="H55" s="9">
        <v>75.7</v>
      </c>
      <c r="I55" s="9">
        <v>4</v>
      </c>
      <c r="J55" s="9">
        <v>26</v>
      </c>
      <c r="K55" s="9">
        <v>2022</v>
      </c>
      <c r="L55" s="33">
        <v>0.25694444444444448</v>
      </c>
      <c r="M55" s="9" t="s">
        <v>207</v>
      </c>
      <c r="N55" s="10">
        <v>39.167185000000003</v>
      </c>
      <c r="O55" s="10">
        <v>-86.515050500000001</v>
      </c>
      <c r="P55" s="10" t="s">
        <v>83</v>
      </c>
      <c r="Q55" s="12">
        <v>45159</v>
      </c>
      <c r="R55" s="12">
        <v>45162</v>
      </c>
      <c r="S55" s="10">
        <v>7.2999999999999995E-2</v>
      </c>
      <c r="T55" s="10">
        <f t="shared" si="17"/>
        <v>6.9523809523809516E-2</v>
      </c>
      <c r="U55" s="10">
        <f t="shared" si="18"/>
        <v>71.917808219178085</v>
      </c>
      <c r="V55" s="24">
        <v>2.496</v>
      </c>
      <c r="W55" s="13">
        <f t="shared" si="2"/>
        <v>179.50684931506851</v>
      </c>
      <c r="X55" s="14">
        <f t="shared" si="19"/>
        <v>17.950684931506849</v>
      </c>
      <c r="Y55" s="13">
        <f t="shared" si="20"/>
        <v>0.89753424657534253</v>
      </c>
      <c r="Z55" s="25">
        <v>4.0999999999999996</v>
      </c>
      <c r="AA55" s="13">
        <v>88.488</v>
      </c>
      <c r="AB55" s="13">
        <f t="shared" si="4"/>
        <v>6363.8630136986303</v>
      </c>
      <c r="AC55" s="14">
        <f t="shared" si="5"/>
        <v>636.38630136986308</v>
      </c>
      <c r="AD55" s="13">
        <f t="shared" si="6"/>
        <v>31.819315068493154</v>
      </c>
      <c r="AE55" s="26">
        <v>1.5</v>
      </c>
      <c r="AF55" s="13">
        <v>0.39500000000000002</v>
      </c>
      <c r="AG55" s="13">
        <f t="shared" si="7"/>
        <v>28.407534246575345</v>
      </c>
      <c r="AH55" s="14">
        <f t="shared" si="8"/>
        <v>2.8407534246575343</v>
      </c>
      <c r="AI55" s="13">
        <f t="shared" si="9"/>
        <v>0.14203767123287672</v>
      </c>
      <c r="AJ55" s="26">
        <v>5.7</v>
      </c>
      <c r="AK55" s="13">
        <v>83.730999999999995</v>
      </c>
      <c r="AL55" s="13">
        <f t="shared" si="10"/>
        <v>6021.75</v>
      </c>
      <c r="AM55" s="14">
        <f t="shared" si="11"/>
        <v>602.17499999999995</v>
      </c>
      <c r="AN55" s="13">
        <f t="shared" si="12"/>
        <v>30.108750000000001</v>
      </c>
      <c r="AO55" s="26">
        <v>9.3000000000000007</v>
      </c>
      <c r="AP55" s="13">
        <v>0.34899999999999998</v>
      </c>
      <c r="AQ55" s="13">
        <f t="shared" si="13"/>
        <v>25.099315068493151</v>
      </c>
      <c r="AR55" s="14">
        <f t="shared" si="14"/>
        <v>2.5099315068493153</v>
      </c>
      <c r="AS55" s="13">
        <f t="shared" si="15"/>
        <v>0.12549657534246578</v>
      </c>
      <c r="AT55" s="26">
        <v>1.5</v>
      </c>
      <c r="AU55" s="18" t="s">
        <v>151</v>
      </c>
    </row>
    <row r="56" spans="1:47" ht="15.75" x14ac:dyDescent="0.25">
      <c r="A56" s="30">
        <v>123240462</v>
      </c>
      <c r="B56" s="9" t="s">
        <v>206</v>
      </c>
      <c r="C56" s="9" t="s">
        <v>154</v>
      </c>
      <c r="D56" s="9" t="s">
        <v>157</v>
      </c>
      <c r="E56" s="9" t="s">
        <v>168</v>
      </c>
      <c r="F56" s="9" t="s">
        <v>154</v>
      </c>
      <c r="G56" s="9">
        <v>123</v>
      </c>
      <c r="H56" s="9">
        <v>70</v>
      </c>
      <c r="I56" s="9">
        <v>4</v>
      </c>
      <c r="J56" s="9">
        <v>26</v>
      </c>
      <c r="K56" s="9">
        <v>2022</v>
      </c>
      <c r="L56" s="33">
        <v>0.34513888888888888</v>
      </c>
      <c r="M56" s="9" t="s">
        <v>207</v>
      </c>
      <c r="N56" s="10">
        <v>39.167185000000003</v>
      </c>
      <c r="O56" s="10">
        <v>-86.515050500000001</v>
      </c>
      <c r="P56" s="10" t="s">
        <v>84</v>
      </c>
      <c r="Q56" s="12">
        <v>45159</v>
      </c>
      <c r="R56" s="12">
        <v>45162</v>
      </c>
      <c r="S56" s="10">
        <v>7.0000000000000007E-2</v>
      </c>
      <c r="T56" s="10">
        <f t="shared" si="17"/>
        <v>6.6666666666666666E-2</v>
      </c>
      <c r="U56" s="10">
        <f t="shared" si="18"/>
        <v>75</v>
      </c>
      <c r="V56" s="24">
        <v>2.7730000000000001</v>
      </c>
      <c r="W56" s="13">
        <f t="shared" si="2"/>
        <v>207.97500000000002</v>
      </c>
      <c r="X56" s="14">
        <f t="shared" si="19"/>
        <v>20.797500000000003</v>
      </c>
      <c r="Y56" s="13">
        <f t="shared" si="20"/>
        <v>1.0398750000000001</v>
      </c>
      <c r="Z56" s="25">
        <v>3.7</v>
      </c>
      <c r="AA56" s="13">
        <v>77.103999999999999</v>
      </c>
      <c r="AB56" s="13">
        <f t="shared" si="4"/>
        <v>5782.8</v>
      </c>
      <c r="AC56" s="14">
        <f t="shared" si="5"/>
        <v>578.28</v>
      </c>
      <c r="AD56" s="13">
        <f t="shared" si="6"/>
        <v>28.914000000000001</v>
      </c>
      <c r="AE56" s="26">
        <v>0.8</v>
      </c>
      <c r="AF56" s="13">
        <v>0.498</v>
      </c>
      <c r="AG56" s="13">
        <f t="shared" si="7"/>
        <v>37.35</v>
      </c>
      <c r="AH56" s="14">
        <f t="shared" si="8"/>
        <v>3.7350000000000003</v>
      </c>
      <c r="AI56" s="13">
        <f t="shared" si="9"/>
        <v>0.18675000000000003</v>
      </c>
      <c r="AJ56" s="26">
        <v>12.6</v>
      </c>
      <c r="AK56" s="13">
        <v>70.058999999999997</v>
      </c>
      <c r="AL56" s="13">
        <f t="shared" si="10"/>
        <v>5254.4250000000002</v>
      </c>
      <c r="AM56" s="14">
        <f t="shared" si="11"/>
        <v>525.4425</v>
      </c>
      <c r="AN56" s="13">
        <f t="shared" si="12"/>
        <v>26.272125000000003</v>
      </c>
      <c r="AO56" s="26">
        <v>7.1</v>
      </c>
      <c r="AP56" s="13">
        <v>1.653</v>
      </c>
      <c r="AQ56" s="13">
        <f t="shared" si="13"/>
        <v>123.97500000000001</v>
      </c>
      <c r="AR56" s="14">
        <f t="shared" si="14"/>
        <v>12.397500000000001</v>
      </c>
      <c r="AS56" s="13">
        <f t="shared" si="15"/>
        <v>0.61987500000000006</v>
      </c>
      <c r="AT56" s="26">
        <v>1.2</v>
      </c>
      <c r="AU56" s="18" t="s">
        <v>152</v>
      </c>
    </row>
    <row r="57" spans="1:47" ht="15.75" x14ac:dyDescent="0.25">
      <c r="A57" s="30">
        <v>123240224</v>
      </c>
      <c r="B57" s="9" t="s">
        <v>206</v>
      </c>
      <c r="C57" s="9" t="s">
        <v>153</v>
      </c>
      <c r="D57" s="9" t="s">
        <v>157</v>
      </c>
      <c r="E57" s="9" t="s">
        <v>168</v>
      </c>
      <c r="F57" s="9" t="s">
        <v>154</v>
      </c>
      <c r="G57" s="9">
        <v>132</v>
      </c>
      <c r="H57" s="9">
        <v>68.3</v>
      </c>
      <c r="I57" s="9">
        <v>4</v>
      </c>
      <c r="J57" s="9">
        <v>27</v>
      </c>
      <c r="K57" s="9">
        <v>2022</v>
      </c>
      <c r="L57" s="33">
        <v>0.30555555555555552</v>
      </c>
      <c r="M57" s="9" t="s">
        <v>208</v>
      </c>
      <c r="N57" s="9">
        <v>39.166864500000003</v>
      </c>
      <c r="O57" s="9">
        <v>-86.521461799999997</v>
      </c>
      <c r="P57" s="10" t="s">
        <v>85</v>
      </c>
      <c r="Q57" s="12">
        <v>45159</v>
      </c>
      <c r="R57" s="12">
        <v>45162</v>
      </c>
      <c r="S57" s="10">
        <v>8.8999999999999996E-2</v>
      </c>
      <c r="T57" s="10">
        <f t="shared" si="17"/>
        <v>8.4761904761904761E-2</v>
      </c>
      <c r="U57" s="10">
        <f t="shared" si="18"/>
        <v>58.988764044943821</v>
      </c>
      <c r="V57" s="24">
        <v>1.8520000000000001</v>
      </c>
      <c r="W57" s="13">
        <f t="shared" si="2"/>
        <v>109.24719101123596</v>
      </c>
      <c r="X57" s="14">
        <f t="shared" si="19"/>
        <v>10.924719101123596</v>
      </c>
      <c r="Y57" s="13">
        <f t="shared" si="20"/>
        <v>0.54623595505617983</v>
      </c>
      <c r="Z57" s="25">
        <v>2.8</v>
      </c>
      <c r="AA57" s="13">
        <v>64.94</v>
      </c>
      <c r="AB57" s="13">
        <f t="shared" si="4"/>
        <v>3830.7303370786517</v>
      </c>
      <c r="AC57" s="14">
        <f t="shared" si="5"/>
        <v>383.07303370786519</v>
      </c>
      <c r="AD57" s="13">
        <f t="shared" si="6"/>
        <v>19.15365168539326</v>
      </c>
      <c r="AE57" s="26">
        <v>0.5</v>
      </c>
      <c r="AF57" s="13">
        <v>0.49</v>
      </c>
      <c r="AG57" s="13">
        <f t="shared" si="7"/>
        <v>28.90449438202247</v>
      </c>
      <c r="AH57" s="14">
        <f t="shared" si="8"/>
        <v>2.8904494382022472</v>
      </c>
      <c r="AI57" s="13">
        <f t="shared" si="9"/>
        <v>0.14452247191011236</v>
      </c>
      <c r="AJ57" s="26">
        <v>7.8</v>
      </c>
      <c r="AK57" s="13">
        <v>96.542000000000002</v>
      </c>
      <c r="AL57" s="13">
        <f t="shared" si="10"/>
        <v>5694.8932584269669</v>
      </c>
      <c r="AM57" s="14">
        <f t="shared" si="11"/>
        <v>569.48932584269664</v>
      </c>
      <c r="AN57" s="13">
        <f t="shared" si="12"/>
        <v>28.474466292134835</v>
      </c>
      <c r="AO57" s="26">
        <v>6.2</v>
      </c>
      <c r="AP57" s="13">
        <v>0.54400000000000004</v>
      </c>
      <c r="AQ57" s="13">
        <f t="shared" si="13"/>
        <v>32.08988764044944</v>
      </c>
      <c r="AR57" s="14">
        <f t="shared" si="14"/>
        <v>3.2089887640449439</v>
      </c>
      <c r="AS57" s="13">
        <f t="shared" si="15"/>
        <v>0.16044943820224722</v>
      </c>
      <c r="AT57" s="26">
        <v>0.8</v>
      </c>
      <c r="AU57" s="18" t="s">
        <v>151</v>
      </c>
    </row>
    <row r="58" spans="1:47" ht="15.75" x14ac:dyDescent="0.25">
      <c r="A58" s="30">
        <v>123240458</v>
      </c>
      <c r="B58" s="9" t="s">
        <v>206</v>
      </c>
      <c r="C58" s="9" t="s">
        <v>154</v>
      </c>
      <c r="D58" s="9" t="s">
        <v>157</v>
      </c>
      <c r="E58" s="9" t="s">
        <v>168</v>
      </c>
      <c r="F58" s="9" t="s">
        <v>154</v>
      </c>
      <c r="G58" s="9">
        <v>128</v>
      </c>
      <c r="H58" s="9">
        <v>71</v>
      </c>
      <c r="I58" s="9">
        <v>4</v>
      </c>
      <c r="J58" s="9">
        <v>24</v>
      </c>
      <c r="K58" s="9">
        <v>2022</v>
      </c>
      <c r="L58" s="33">
        <v>0.26041666666666669</v>
      </c>
      <c r="M58" s="9" t="s">
        <v>209</v>
      </c>
      <c r="N58" s="10">
        <v>39.168486299999998</v>
      </c>
      <c r="O58" s="10">
        <v>-86.510833500000004</v>
      </c>
      <c r="P58" s="10">
        <v>40458</v>
      </c>
      <c r="Q58" s="12">
        <v>45159</v>
      </c>
      <c r="R58" s="12">
        <v>45162</v>
      </c>
      <c r="S58" s="10">
        <v>0.111</v>
      </c>
      <c r="T58" s="10">
        <f t="shared" si="17"/>
        <v>0.10571428571428571</v>
      </c>
      <c r="U58" s="10">
        <f t="shared" si="18"/>
        <v>47.297297297297298</v>
      </c>
      <c r="V58" s="24">
        <v>5.87</v>
      </c>
      <c r="W58" s="13">
        <f t="shared" si="2"/>
        <v>277.63513513513516</v>
      </c>
      <c r="X58" s="14">
        <f t="shared" si="19"/>
        <v>27.763513513513516</v>
      </c>
      <c r="Y58" s="13">
        <f t="shared" si="20"/>
        <v>1.3881756756756758</v>
      </c>
      <c r="Z58" s="25">
        <v>2.8</v>
      </c>
      <c r="AA58" s="13">
        <v>79.63</v>
      </c>
      <c r="AB58" s="13">
        <f t="shared" si="4"/>
        <v>3766.2837837837837</v>
      </c>
      <c r="AC58" s="14">
        <f t="shared" si="5"/>
        <v>376.62837837837839</v>
      </c>
      <c r="AD58" s="13">
        <f t="shared" si="6"/>
        <v>18.831418918918921</v>
      </c>
      <c r="AE58" s="26">
        <v>1.5</v>
      </c>
      <c r="AF58" s="13">
        <v>0.24099999999999999</v>
      </c>
      <c r="AG58" s="13">
        <f t="shared" si="7"/>
        <v>11.398648648648649</v>
      </c>
      <c r="AH58" s="14">
        <f t="shared" si="8"/>
        <v>1.1398648648648648</v>
      </c>
      <c r="AI58" s="13">
        <f t="shared" si="9"/>
        <v>5.6993243243243244E-2</v>
      </c>
      <c r="AJ58" s="26">
        <v>17.3</v>
      </c>
      <c r="AK58" s="13">
        <v>117.321</v>
      </c>
      <c r="AL58" s="13">
        <f t="shared" si="10"/>
        <v>5548.9662162162158</v>
      </c>
      <c r="AM58" s="14">
        <f t="shared" si="11"/>
        <v>554.89662162162153</v>
      </c>
      <c r="AN58" s="13">
        <f t="shared" si="12"/>
        <v>27.744831081081077</v>
      </c>
      <c r="AO58" s="26">
        <v>6.4</v>
      </c>
      <c r="AP58" s="13">
        <v>0.49299999999999999</v>
      </c>
      <c r="AQ58" s="13">
        <f t="shared" si="13"/>
        <v>23.317567567567568</v>
      </c>
      <c r="AR58" s="14">
        <f t="shared" si="14"/>
        <v>2.3317567567567568</v>
      </c>
      <c r="AS58" s="13">
        <f t="shared" si="15"/>
        <v>0.11658783783783784</v>
      </c>
      <c r="AT58" s="26">
        <v>2.7</v>
      </c>
      <c r="AU58" s="18" t="s">
        <v>151</v>
      </c>
    </row>
    <row r="59" spans="1:47" ht="15.75" x14ac:dyDescent="0.25">
      <c r="A59" s="30">
        <v>141268581</v>
      </c>
      <c r="B59" s="9" t="s">
        <v>206</v>
      </c>
      <c r="C59" s="9" t="s">
        <v>153</v>
      </c>
      <c r="D59" s="9" t="s">
        <v>157</v>
      </c>
      <c r="E59" s="9" t="s">
        <v>168</v>
      </c>
      <c r="F59" s="9" t="s">
        <v>154</v>
      </c>
      <c r="G59" s="9">
        <v>131</v>
      </c>
      <c r="H59" s="9">
        <v>78.400000000000006</v>
      </c>
      <c r="I59" s="9">
        <v>4</v>
      </c>
      <c r="J59" s="9">
        <v>29</v>
      </c>
      <c r="K59" s="9">
        <v>2022</v>
      </c>
      <c r="L59" s="33">
        <v>0.2722222222222222</v>
      </c>
      <c r="M59" s="9" t="s">
        <v>210</v>
      </c>
      <c r="N59" s="10">
        <v>39.166681699999998</v>
      </c>
      <c r="O59" s="10">
        <v>-86.514668299999997</v>
      </c>
      <c r="P59" s="10" t="s">
        <v>86</v>
      </c>
      <c r="Q59" s="12">
        <v>45159</v>
      </c>
      <c r="R59" s="12">
        <v>45162</v>
      </c>
      <c r="S59" s="10">
        <v>2.7E-2</v>
      </c>
      <c r="T59" s="10">
        <f t="shared" si="17"/>
        <v>2.5714285714285714E-2</v>
      </c>
      <c r="U59" s="10">
        <f t="shared" si="18"/>
        <v>194.44444444444446</v>
      </c>
      <c r="V59" s="24">
        <v>2.419</v>
      </c>
      <c r="W59" s="13">
        <f t="shared" si="2"/>
        <v>470.36111111111114</v>
      </c>
      <c r="X59" s="14">
        <f t="shared" si="19"/>
        <v>47.036111111111111</v>
      </c>
      <c r="Y59" s="13">
        <f t="shared" si="20"/>
        <v>2.3518055555555555</v>
      </c>
      <c r="Z59" s="25">
        <v>2.1</v>
      </c>
      <c r="AA59" s="13">
        <v>62.622</v>
      </c>
      <c r="AB59" s="13">
        <f t="shared" si="4"/>
        <v>12176.5</v>
      </c>
      <c r="AC59" s="14">
        <f t="shared" si="5"/>
        <v>1217.6500000000001</v>
      </c>
      <c r="AD59" s="13">
        <f t="shared" si="6"/>
        <v>60.882500000000007</v>
      </c>
      <c r="AE59" s="26">
        <v>0.8</v>
      </c>
      <c r="AF59" s="13">
        <v>0.17299999999999999</v>
      </c>
      <c r="AG59" s="13">
        <f t="shared" si="7"/>
        <v>33.638888888888886</v>
      </c>
      <c r="AH59" s="14">
        <f t="shared" si="8"/>
        <v>3.3638888888888885</v>
      </c>
      <c r="AI59" s="13">
        <f t="shared" si="9"/>
        <v>0.16819444444444442</v>
      </c>
      <c r="AJ59" s="26">
        <v>20.8</v>
      </c>
      <c r="AK59" s="13">
        <v>54.875999999999998</v>
      </c>
      <c r="AL59" s="13">
        <f t="shared" si="10"/>
        <v>10670.333333333334</v>
      </c>
      <c r="AM59" s="14">
        <f t="shared" si="11"/>
        <v>1067.0333333333333</v>
      </c>
      <c r="AN59" s="13">
        <f t="shared" si="12"/>
        <v>53.351666666666667</v>
      </c>
      <c r="AO59" s="26">
        <v>4.3</v>
      </c>
      <c r="AP59" s="13">
        <v>0.378</v>
      </c>
      <c r="AQ59" s="13">
        <f t="shared" si="13"/>
        <v>73.5</v>
      </c>
      <c r="AR59" s="14">
        <f t="shared" si="14"/>
        <v>7.35</v>
      </c>
      <c r="AS59" s="13">
        <f t="shared" si="15"/>
        <v>0.36749999999999999</v>
      </c>
      <c r="AT59" s="26">
        <v>0.9</v>
      </c>
      <c r="AU59" s="18" t="s">
        <v>150</v>
      </c>
    </row>
    <row r="60" spans="1:47" ht="15.75" x14ac:dyDescent="0.25">
      <c r="A60" s="30">
        <v>123240464</v>
      </c>
      <c r="B60" s="9" t="s">
        <v>206</v>
      </c>
      <c r="C60" s="9" t="s">
        <v>154</v>
      </c>
      <c r="D60" s="9" t="s">
        <v>157</v>
      </c>
      <c r="E60" s="9" t="s">
        <v>168</v>
      </c>
      <c r="F60" s="9" t="s">
        <v>154</v>
      </c>
      <c r="G60" s="9">
        <v>122</v>
      </c>
      <c r="H60" s="9">
        <v>71.900000000000006</v>
      </c>
      <c r="I60" s="9">
        <v>4</v>
      </c>
      <c r="J60" s="9">
        <v>27</v>
      </c>
      <c r="K60" s="9">
        <v>2022</v>
      </c>
      <c r="L60" s="33">
        <v>0.26041666666666669</v>
      </c>
      <c r="M60" s="9" t="s">
        <v>208</v>
      </c>
      <c r="N60" s="9">
        <v>39.166864500000003</v>
      </c>
      <c r="O60" s="9">
        <v>-86.521461799999997</v>
      </c>
      <c r="P60" s="10" t="s">
        <v>87</v>
      </c>
      <c r="Q60" s="12">
        <v>45159</v>
      </c>
      <c r="R60" s="12">
        <v>45162</v>
      </c>
      <c r="S60" s="10">
        <v>4.5999999999999999E-2</v>
      </c>
      <c r="T60" s="10">
        <f t="shared" si="17"/>
        <v>4.3809523809523805E-2</v>
      </c>
      <c r="U60" s="10">
        <f t="shared" si="18"/>
        <v>114.1304347826087</v>
      </c>
      <c r="V60" s="24">
        <v>3.2989999999999999</v>
      </c>
      <c r="W60" s="13">
        <f t="shared" si="2"/>
        <v>376.51630434782612</v>
      </c>
      <c r="X60" s="14">
        <f t="shared" si="19"/>
        <v>37.651630434782611</v>
      </c>
      <c r="Y60" s="13">
        <f t="shared" si="20"/>
        <v>1.8825815217391306</v>
      </c>
      <c r="Z60" s="25">
        <v>2.5</v>
      </c>
      <c r="AA60" s="13">
        <v>79.588999999999999</v>
      </c>
      <c r="AB60" s="13">
        <f t="shared" si="4"/>
        <v>9083.527173913044</v>
      </c>
      <c r="AC60" s="14">
        <f t="shared" si="5"/>
        <v>908.3527173913044</v>
      </c>
      <c r="AD60" s="13">
        <f t="shared" si="6"/>
        <v>45.417635869565224</v>
      </c>
      <c r="AE60" s="26">
        <v>0.5</v>
      </c>
      <c r="AF60" s="13">
        <v>1.6459999999999999</v>
      </c>
      <c r="AG60" s="13">
        <f t="shared" si="7"/>
        <v>187.85869565217391</v>
      </c>
      <c r="AH60" s="14">
        <f t="shared" si="8"/>
        <v>18.785869565217389</v>
      </c>
      <c r="AI60" s="13">
        <f t="shared" si="9"/>
        <v>0.93929347826086951</v>
      </c>
      <c r="AJ60" s="26">
        <v>3.8</v>
      </c>
      <c r="AK60" s="13">
        <v>137.91300000000001</v>
      </c>
      <c r="AL60" s="13">
        <f t="shared" si="10"/>
        <v>15740.070652173916</v>
      </c>
      <c r="AM60" s="14">
        <f t="shared" si="11"/>
        <v>1574.0070652173915</v>
      </c>
      <c r="AN60" s="13">
        <f t="shared" si="12"/>
        <v>78.700353260869576</v>
      </c>
      <c r="AO60" s="26">
        <v>10.1</v>
      </c>
      <c r="AP60" s="13">
        <v>1.0329999999999999</v>
      </c>
      <c r="AQ60" s="13">
        <f t="shared" si="13"/>
        <v>117.89673913043478</v>
      </c>
      <c r="AR60" s="14">
        <f t="shared" si="14"/>
        <v>11.789673913043478</v>
      </c>
      <c r="AS60" s="13">
        <f t="shared" si="15"/>
        <v>0.58948369565217396</v>
      </c>
      <c r="AT60" s="26">
        <v>1.7</v>
      </c>
      <c r="AU60" s="18" t="s">
        <v>152</v>
      </c>
    </row>
    <row r="61" spans="1:47" ht="15.75" x14ac:dyDescent="0.25">
      <c r="A61" s="30">
        <v>123240463</v>
      </c>
      <c r="B61" s="9" t="s">
        <v>206</v>
      </c>
      <c r="C61" s="9" t="s">
        <v>154</v>
      </c>
      <c r="D61" s="9" t="s">
        <v>157</v>
      </c>
      <c r="E61" s="9" t="s">
        <v>168</v>
      </c>
      <c r="F61" s="9" t="s">
        <v>154</v>
      </c>
      <c r="G61" s="9">
        <v>130</v>
      </c>
      <c r="H61" s="9">
        <v>73.3</v>
      </c>
      <c r="I61" s="9">
        <v>4</v>
      </c>
      <c r="J61" s="9">
        <v>27</v>
      </c>
      <c r="K61" s="9">
        <v>2022</v>
      </c>
      <c r="L61" s="33">
        <v>0.26041666666666669</v>
      </c>
      <c r="M61" s="9" t="s">
        <v>208</v>
      </c>
      <c r="N61" s="9">
        <v>39.166864500000003</v>
      </c>
      <c r="O61" s="9">
        <v>-86.521461799999997</v>
      </c>
      <c r="P61" s="10" t="s">
        <v>88</v>
      </c>
      <c r="Q61" s="12">
        <v>45159</v>
      </c>
      <c r="R61" s="12">
        <v>45162</v>
      </c>
      <c r="S61" s="10">
        <v>7.0000000000000001E-3</v>
      </c>
      <c r="T61" s="10">
        <f t="shared" si="17"/>
        <v>6.6666666666666662E-3</v>
      </c>
      <c r="U61" s="10">
        <f t="shared" si="18"/>
        <v>750</v>
      </c>
      <c r="V61" s="24">
        <v>0.98899999999999999</v>
      </c>
      <c r="W61" s="13">
        <f t="shared" si="2"/>
        <v>741.75</v>
      </c>
      <c r="X61" s="14">
        <f t="shared" si="19"/>
        <v>74.174999999999997</v>
      </c>
      <c r="Y61" s="13">
        <f t="shared" si="20"/>
        <v>3.7087500000000002</v>
      </c>
      <c r="Z61" s="25">
        <v>50.9</v>
      </c>
      <c r="AA61" s="13">
        <v>58.482999999999997</v>
      </c>
      <c r="AB61" s="13">
        <f t="shared" si="4"/>
        <v>43862.25</v>
      </c>
      <c r="AC61" s="14">
        <f t="shared" si="5"/>
        <v>4386.2250000000004</v>
      </c>
      <c r="AD61" s="13">
        <f t="shared" si="6"/>
        <v>219.31125000000003</v>
      </c>
      <c r="AE61" s="26">
        <v>9.8000000000000007</v>
      </c>
      <c r="AF61" s="13">
        <v>0.73599999999999999</v>
      </c>
      <c r="AG61" s="13">
        <f t="shared" si="7"/>
        <v>552</v>
      </c>
      <c r="AH61" s="14">
        <f t="shared" si="8"/>
        <v>55.2</v>
      </c>
      <c r="AI61" s="13">
        <f t="shared" si="9"/>
        <v>2.7600000000000002</v>
      </c>
      <c r="AJ61" s="26">
        <v>15.8</v>
      </c>
      <c r="AK61" s="13">
        <v>40.064</v>
      </c>
      <c r="AL61" s="13">
        <f t="shared" si="10"/>
        <v>30048</v>
      </c>
      <c r="AM61" s="14">
        <f t="shared" si="11"/>
        <v>3004.8</v>
      </c>
      <c r="AN61" s="13">
        <f t="shared" si="12"/>
        <v>150.24</v>
      </c>
      <c r="AO61" s="26">
        <v>16.899999999999999</v>
      </c>
      <c r="AP61" s="13">
        <v>0.27200000000000002</v>
      </c>
      <c r="AQ61" s="13">
        <f t="shared" si="13"/>
        <v>204.00000000000003</v>
      </c>
      <c r="AR61" s="14">
        <f t="shared" si="14"/>
        <v>20.400000000000002</v>
      </c>
      <c r="AS61" s="13">
        <f t="shared" si="15"/>
        <v>1.0200000000000002</v>
      </c>
      <c r="AT61" s="27">
        <v>10.9</v>
      </c>
      <c r="AU61" s="18" t="s">
        <v>153</v>
      </c>
    </row>
    <row r="62" spans="1:47" ht="15.75" x14ac:dyDescent="0.25">
      <c r="A62" s="30">
        <v>123240409</v>
      </c>
      <c r="B62" s="9" t="s">
        <v>206</v>
      </c>
      <c r="C62" s="9" t="s">
        <v>154</v>
      </c>
      <c r="D62" s="9" t="s">
        <v>157</v>
      </c>
      <c r="E62" s="9" t="s">
        <v>171</v>
      </c>
      <c r="F62" s="9" t="s">
        <v>183</v>
      </c>
      <c r="G62" s="9">
        <v>124</v>
      </c>
      <c r="H62" s="9">
        <v>82.2</v>
      </c>
      <c r="I62" s="9">
        <v>3</v>
      </c>
      <c r="J62" s="9">
        <v>30</v>
      </c>
      <c r="K62" s="9">
        <v>2022</v>
      </c>
      <c r="L62" s="33">
        <v>0.41875000000000001</v>
      </c>
      <c r="M62" s="9" t="s">
        <v>211</v>
      </c>
      <c r="N62" s="9">
        <v>39.170736900000001</v>
      </c>
      <c r="O62" s="9">
        <v>-86.521564499999997</v>
      </c>
      <c r="P62" s="10">
        <v>40409</v>
      </c>
      <c r="Q62" s="12">
        <v>45159</v>
      </c>
      <c r="R62" s="12">
        <v>45162</v>
      </c>
      <c r="S62" s="10">
        <v>0.17199999999999999</v>
      </c>
      <c r="T62" s="10">
        <f t="shared" si="17"/>
        <v>0.16380952380952379</v>
      </c>
      <c r="U62" s="10">
        <f t="shared" si="18"/>
        <v>30.52325581395349</v>
      </c>
      <c r="V62" s="24">
        <v>58.633000000000003</v>
      </c>
      <c r="W62" s="13">
        <f t="shared" si="2"/>
        <v>1789.6700581395351</v>
      </c>
      <c r="X62" s="14">
        <f t="shared" si="19"/>
        <v>178.96700581395351</v>
      </c>
      <c r="Y62" s="13">
        <f t="shared" si="20"/>
        <v>8.9483502906976753</v>
      </c>
      <c r="Z62" s="25">
        <v>1</v>
      </c>
      <c r="AA62" s="13">
        <v>139.26400000000001</v>
      </c>
      <c r="AB62" s="13">
        <f t="shared" si="4"/>
        <v>4250.7906976744189</v>
      </c>
      <c r="AC62" s="14">
        <f t="shared" si="5"/>
        <v>425.07906976744187</v>
      </c>
      <c r="AD62" s="13">
        <f t="shared" si="6"/>
        <v>21.253953488372094</v>
      </c>
      <c r="AE62" s="26">
        <v>0.5</v>
      </c>
      <c r="AF62" s="13">
        <v>1.0469999999999999</v>
      </c>
      <c r="AG62" s="13">
        <f t="shared" si="7"/>
        <v>31.957848837209301</v>
      </c>
      <c r="AH62" s="14">
        <f t="shared" si="8"/>
        <v>3.1957848837209299</v>
      </c>
      <c r="AI62" s="13">
        <f t="shared" si="9"/>
        <v>0.15978924418604651</v>
      </c>
      <c r="AJ62" s="26">
        <v>6.1</v>
      </c>
      <c r="AK62" s="13">
        <v>112.39</v>
      </c>
      <c r="AL62" s="13">
        <f t="shared" si="10"/>
        <v>3430.5087209302328</v>
      </c>
      <c r="AM62" s="14">
        <f t="shared" si="11"/>
        <v>343.05087209302326</v>
      </c>
      <c r="AN62" s="13">
        <f t="shared" si="12"/>
        <v>17.152543604651164</v>
      </c>
      <c r="AO62" s="26">
        <v>7.2</v>
      </c>
      <c r="AP62" s="13">
        <v>0.91100000000000003</v>
      </c>
      <c r="AQ62" s="13">
        <f t="shared" si="13"/>
        <v>27.806686046511629</v>
      </c>
      <c r="AR62" s="14">
        <f t="shared" si="14"/>
        <v>2.7806686046511628</v>
      </c>
      <c r="AS62" s="13">
        <f t="shared" si="15"/>
        <v>0.13903343023255815</v>
      </c>
      <c r="AT62" s="26">
        <v>1.1000000000000001</v>
      </c>
      <c r="AU62" s="18" t="s">
        <v>151</v>
      </c>
    </row>
    <row r="63" spans="1:47" ht="15.75" x14ac:dyDescent="0.25">
      <c r="A63" s="30">
        <v>123240407</v>
      </c>
      <c r="B63" s="9" t="s">
        <v>206</v>
      </c>
      <c r="C63" s="9" t="s">
        <v>154</v>
      </c>
      <c r="D63" s="9" t="s">
        <v>157</v>
      </c>
      <c r="E63" s="9" t="s">
        <v>171</v>
      </c>
      <c r="F63" s="9" t="s">
        <v>180</v>
      </c>
      <c r="G63" s="9">
        <v>124</v>
      </c>
      <c r="H63" s="9">
        <v>73.7</v>
      </c>
      <c r="I63" s="9">
        <v>3</v>
      </c>
      <c r="J63" s="9">
        <v>30</v>
      </c>
      <c r="K63" s="9">
        <v>2022</v>
      </c>
      <c r="L63" s="33">
        <v>0.31597222222222221</v>
      </c>
      <c r="M63" s="9" t="s">
        <v>211</v>
      </c>
      <c r="N63" s="9">
        <v>39.170736900000001</v>
      </c>
      <c r="O63" s="9">
        <v>-86.521564499999997</v>
      </c>
      <c r="P63" s="10">
        <v>40407</v>
      </c>
      <c r="Q63" s="12">
        <v>45159</v>
      </c>
      <c r="R63" s="12">
        <v>45162</v>
      </c>
      <c r="S63" s="10">
        <v>0.10299999999999999</v>
      </c>
      <c r="T63" s="10">
        <f t="shared" si="17"/>
        <v>9.8095238095238083E-2</v>
      </c>
      <c r="U63" s="10">
        <f t="shared" si="18"/>
        <v>50.970873786407772</v>
      </c>
      <c r="V63" s="24">
        <v>5.1349999999999998</v>
      </c>
      <c r="W63" s="13">
        <f t="shared" si="2"/>
        <v>261.73543689320388</v>
      </c>
      <c r="X63" s="14">
        <f t="shared" si="19"/>
        <v>26.17354368932039</v>
      </c>
      <c r="Y63" s="13">
        <f t="shared" si="20"/>
        <v>1.3086771844660197</v>
      </c>
      <c r="Z63" s="25">
        <v>1.3</v>
      </c>
      <c r="AA63" s="13">
        <v>127.812</v>
      </c>
      <c r="AB63" s="13">
        <f t="shared" si="4"/>
        <v>6514.6893203883501</v>
      </c>
      <c r="AC63" s="14">
        <f t="shared" si="5"/>
        <v>651.46893203883496</v>
      </c>
      <c r="AD63" s="13">
        <f t="shared" si="6"/>
        <v>32.573446601941747</v>
      </c>
      <c r="AE63" s="26">
        <v>0.8</v>
      </c>
      <c r="AF63" s="13">
        <v>1.1399999999999999</v>
      </c>
      <c r="AG63" s="13">
        <f t="shared" si="7"/>
        <v>58.106796116504853</v>
      </c>
      <c r="AH63" s="14">
        <f t="shared" si="8"/>
        <v>5.8106796116504853</v>
      </c>
      <c r="AI63" s="13">
        <f t="shared" si="9"/>
        <v>0.29053398058252428</v>
      </c>
      <c r="AJ63" s="26">
        <v>6.2</v>
      </c>
      <c r="AK63" s="13">
        <v>123.053</v>
      </c>
      <c r="AL63" s="13">
        <f t="shared" si="10"/>
        <v>6272.1189320388357</v>
      </c>
      <c r="AM63" s="14">
        <f t="shared" si="11"/>
        <v>627.21189320388362</v>
      </c>
      <c r="AN63" s="13">
        <f t="shared" si="12"/>
        <v>31.360594660194181</v>
      </c>
      <c r="AO63" s="26">
        <v>6.3</v>
      </c>
      <c r="AP63" s="13">
        <v>0.54100000000000004</v>
      </c>
      <c r="AQ63" s="13">
        <f t="shared" si="13"/>
        <v>27.575242718446606</v>
      </c>
      <c r="AR63" s="14">
        <f t="shared" si="14"/>
        <v>2.7575242718446606</v>
      </c>
      <c r="AS63" s="13">
        <f t="shared" si="15"/>
        <v>0.13787621359223304</v>
      </c>
      <c r="AT63" s="26">
        <v>0.7</v>
      </c>
      <c r="AU63" s="18" t="s">
        <v>151</v>
      </c>
    </row>
    <row r="64" spans="1:47" ht="15.75" x14ac:dyDescent="0.25">
      <c r="A64" s="30">
        <v>123240248</v>
      </c>
      <c r="B64" s="9" t="s">
        <v>206</v>
      </c>
      <c r="C64" s="9" t="s">
        <v>153</v>
      </c>
      <c r="D64" s="9" t="s">
        <v>157</v>
      </c>
      <c r="E64" s="9" t="s">
        <v>168</v>
      </c>
      <c r="F64" s="9" t="s">
        <v>154</v>
      </c>
      <c r="G64" s="9">
        <v>128</v>
      </c>
      <c r="H64" s="9">
        <v>72.099999999999994</v>
      </c>
      <c r="I64" s="9">
        <v>4</v>
      </c>
      <c r="J64" s="9">
        <v>24</v>
      </c>
      <c r="K64" s="9">
        <v>2022</v>
      </c>
      <c r="L64" s="33">
        <v>0.26041666666666669</v>
      </c>
      <c r="M64" s="9" t="s">
        <v>209</v>
      </c>
      <c r="N64" s="10">
        <v>39.168486299999998</v>
      </c>
      <c r="O64" s="10">
        <v>-86.510833500000004</v>
      </c>
      <c r="P64" s="10">
        <v>40248</v>
      </c>
      <c r="Q64" s="12">
        <v>45159</v>
      </c>
      <c r="R64" s="12">
        <v>45162</v>
      </c>
      <c r="S64" s="10">
        <v>0.11799999999999999</v>
      </c>
      <c r="T64" s="10">
        <f t="shared" si="17"/>
        <v>0.11238095238095237</v>
      </c>
      <c r="U64" s="10">
        <f t="shared" si="18"/>
        <v>44.491525423728817</v>
      </c>
      <c r="V64" s="24">
        <v>4.8659999999999997</v>
      </c>
      <c r="W64" s="13">
        <f t="shared" si="2"/>
        <v>216.49576271186442</v>
      </c>
      <c r="X64" s="14">
        <f t="shared" si="19"/>
        <v>21.64957627118644</v>
      </c>
      <c r="Y64" s="13">
        <f t="shared" si="20"/>
        <v>1.082478813559322</v>
      </c>
      <c r="Z64" s="25">
        <v>2.2999999999999998</v>
      </c>
      <c r="AA64" s="13">
        <v>110.94499999999999</v>
      </c>
      <c r="AB64" s="13">
        <f t="shared" si="4"/>
        <v>4936.1122881355932</v>
      </c>
      <c r="AC64" s="14">
        <f t="shared" si="5"/>
        <v>493.61122881355931</v>
      </c>
      <c r="AD64" s="13">
        <f t="shared" si="6"/>
        <v>24.680561440677966</v>
      </c>
      <c r="AE64" s="26">
        <v>1</v>
      </c>
      <c r="AF64" s="13">
        <v>0.31900000000000001</v>
      </c>
      <c r="AG64" s="13">
        <f t="shared" si="7"/>
        <v>14.192796610169493</v>
      </c>
      <c r="AH64" s="14">
        <f t="shared" si="8"/>
        <v>1.4192796610169494</v>
      </c>
      <c r="AI64" s="13">
        <f t="shared" si="9"/>
        <v>7.0963983050847473E-2</v>
      </c>
      <c r="AJ64" s="26">
        <v>18.399999999999999</v>
      </c>
      <c r="AK64" s="13">
        <v>159.63999999999999</v>
      </c>
      <c r="AL64" s="13">
        <f t="shared" si="10"/>
        <v>7102.6271186440681</v>
      </c>
      <c r="AM64" s="14">
        <f t="shared" si="11"/>
        <v>710.26271186440681</v>
      </c>
      <c r="AN64" s="13">
        <f t="shared" si="12"/>
        <v>35.513135593220341</v>
      </c>
      <c r="AO64" s="26">
        <v>3.9</v>
      </c>
      <c r="AP64" s="13">
        <v>0.46400000000000002</v>
      </c>
      <c r="AQ64" s="13">
        <f t="shared" si="13"/>
        <v>20.644067796610173</v>
      </c>
      <c r="AR64" s="14">
        <f t="shared" si="14"/>
        <v>2.0644067796610175</v>
      </c>
      <c r="AS64" s="13">
        <f t="shared" si="15"/>
        <v>0.10322033898305089</v>
      </c>
      <c r="AT64" s="26">
        <v>1.3</v>
      </c>
      <c r="AU64" s="18" t="s">
        <v>151</v>
      </c>
    </row>
    <row r="65" spans="1:47" ht="15.75" x14ac:dyDescent="0.25">
      <c r="A65" s="30">
        <v>123240406</v>
      </c>
      <c r="B65" s="9" t="s">
        <v>206</v>
      </c>
      <c r="C65" s="9" t="s">
        <v>154</v>
      </c>
      <c r="D65" s="9" t="s">
        <v>157</v>
      </c>
      <c r="E65" s="9" t="s">
        <v>171</v>
      </c>
      <c r="F65" s="9" t="s">
        <v>180</v>
      </c>
      <c r="G65" s="9">
        <v>121</v>
      </c>
      <c r="H65" s="9">
        <v>79.400000000000006</v>
      </c>
      <c r="I65" s="9">
        <v>3</v>
      </c>
      <c r="J65" s="9">
        <v>30</v>
      </c>
      <c r="K65" s="9">
        <v>2022</v>
      </c>
      <c r="L65" s="33">
        <v>0.31597222222222221</v>
      </c>
      <c r="M65" s="9" t="s">
        <v>211</v>
      </c>
      <c r="N65" s="9">
        <v>39.170736900000001</v>
      </c>
      <c r="O65" s="9">
        <v>-86.521564499999997</v>
      </c>
      <c r="P65" s="10">
        <v>40406</v>
      </c>
      <c r="Q65" s="12">
        <v>45159</v>
      </c>
      <c r="R65" s="12">
        <v>45162</v>
      </c>
      <c r="S65" s="10">
        <v>0.11600000000000001</v>
      </c>
      <c r="T65" s="10">
        <f t="shared" si="17"/>
        <v>0.11047619047619048</v>
      </c>
      <c r="U65" s="10">
        <f t="shared" si="18"/>
        <v>45.258620689655174</v>
      </c>
      <c r="V65" s="24">
        <v>3.6560000000000001</v>
      </c>
      <c r="W65" s="13">
        <f t="shared" si="2"/>
        <v>165.46551724137933</v>
      </c>
      <c r="X65" s="14">
        <f t="shared" si="19"/>
        <v>16.546551724137935</v>
      </c>
      <c r="Y65" s="13">
        <f t="shared" si="20"/>
        <v>0.82732758620689673</v>
      </c>
      <c r="Z65" s="25">
        <v>1.9</v>
      </c>
      <c r="AA65" s="13">
        <v>166.148</v>
      </c>
      <c r="AB65" s="13">
        <f t="shared" si="4"/>
        <v>7519.6293103448279</v>
      </c>
      <c r="AC65" s="14">
        <f t="shared" si="5"/>
        <v>751.96293103448284</v>
      </c>
      <c r="AD65" s="13">
        <f t="shared" si="6"/>
        <v>37.598146551724142</v>
      </c>
      <c r="AE65" s="26">
        <v>1.3</v>
      </c>
      <c r="AF65" s="13">
        <v>0.52400000000000002</v>
      </c>
      <c r="AG65" s="13">
        <f t="shared" si="7"/>
        <v>23.715517241379313</v>
      </c>
      <c r="AH65" s="14">
        <f t="shared" si="8"/>
        <v>2.3715517241379311</v>
      </c>
      <c r="AI65" s="13">
        <f t="shared" si="9"/>
        <v>0.11857758620689657</v>
      </c>
      <c r="AJ65" s="26">
        <v>10.7</v>
      </c>
      <c r="AK65" s="13">
        <v>40.228999999999999</v>
      </c>
      <c r="AL65" s="13">
        <f t="shared" si="10"/>
        <v>1820.7090517241379</v>
      </c>
      <c r="AM65" s="14">
        <f t="shared" si="11"/>
        <v>182.0709051724138</v>
      </c>
      <c r="AN65" s="13">
        <f t="shared" si="12"/>
        <v>9.1035452586206898</v>
      </c>
      <c r="AO65" s="26">
        <v>11.7</v>
      </c>
      <c r="AP65" s="13">
        <v>0.67400000000000004</v>
      </c>
      <c r="AQ65" s="13">
        <f t="shared" si="13"/>
        <v>30.504310344827591</v>
      </c>
      <c r="AR65" s="14">
        <f t="shared" si="14"/>
        <v>3.050431034482759</v>
      </c>
      <c r="AS65" s="13">
        <f t="shared" si="15"/>
        <v>0.15252155172413795</v>
      </c>
      <c r="AT65" s="26">
        <v>1</v>
      </c>
      <c r="AU65" s="18" t="s">
        <v>151</v>
      </c>
    </row>
    <row r="66" spans="1:47" ht="15.75" x14ac:dyDescent="0.25">
      <c r="A66" s="30">
        <v>123240408</v>
      </c>
      <c r="B66" s="9" t="s">
        <v>206</v>
      </c>
      <c r="C66" s="9" t="s">
        <v>154</v>
      </c>
      <c r="D66" s="9" t="s">
        <v>157</v>
      </c>
      <c r="E66" s="9" t="s">
        <v>171</v>
      </c>
      <c r="F66" s="9" t="s">
        <v>183</v>
      </c>
      <c r="G66" s="9">
        <v>129</v>
      </c>
      <c r="H66" s="9">
        <v>84.7</v>
      </c>
      <c r="I66" s="9">
        <v>3</v>
      </c>
      <c r="J66" s="9">
        <v>30</v>
      </c>
      <c r="K66" s="9">
        <v>2022</v>
      </c>
      <c r="L66" s="33">
        <v>0.40625</v>
      </c>
      <c r="M66" s="9" t="s">
        <v>211</v>
      </c>
      <c r="N66" s="9">
        <v>39.170736900000001</v>
      </c>
      <c r="O66" s="9">
        <v>-86.521564499999997</v>
      </c>
      <c r="P66" s="10">
        <v>40408</v>
      </c>
      <c r="Q66" s="12">
        <v>45159</v>
      </c>
      <c r="R66" s="12">
        <v>45162</v>
      </c>
      <c r="S66" s="10">
        <v>7.2999999999999995E-2</v>
      </c>
      <c r="T66" s="10">
        <f t="shared" ref="T66:T98" si="21">S66/1.05</f>
        <v>6.9523809523809516E-2</v>
      </c>
      <c r="U66" s="10">
        <f t="shared" ref="U66:U98" si="22">5/T66</f>
        <v>71.917808219178085</v>
      </c>
      <c r="V66" s="24">
        <v>4.125</v>
      </c>
      <c r="W66" s="13">
        <f t="shared" ref="W66:W129" si="23">V66*U66</f>
        <v>296.66095890410958</v>
      </c>
      <c r="X66" s="14">
        <f t="shared" si="19"/>
        <v>29.666095890410958</v>
      </c>
      <c r="Y66" s="13">
        <f t="shared" si="20"/>
        <v>1.483304794520548</v>
      </c>
      <c r="Z66" s="25">
        <v>2.9</v>
      </c>
      <c r="AA66" s="13">
        <v>105.063</v>
      </c>
      <c r="AB66" s="13">
        <f t="shared" ref="AB66:AB129" si="24">AA66*U66</f>
        <v>7555.9006849315074</v>
      </c>
      <c r="AC66" s="14">
        <f t="shared" ref="AC66:AC129" si="25">AB66/10</f>
        <v>755.59006849315074</v>
      </c>
      <c r="AD66" s="13">
        <f t="shared" ref="AD66:AD129" si="26">AC66*0.05</f>
        <v>37.779503424657541</v>
      </c>
      <c r="AE66" s="26">
        <v>2.8</v>
      </c>
      <c r="AF66" s="13">
        <v>0.85099999999999998</v>
      </c>
      <c r="AG66" s="13">
        <f t="shared" ref="AG66:AG129" si="27">AF66*U66</f>
        <v>61.202054794520549</v>
      </c>
      <c r="AH66" s="14">
        <f t="shared" ref="AH66:AH129" si="28">AG66/10</f>
        <v>6.1202054794520553</v>
      </c>
      <c r="AI66" s="13">
        <f t="shared" ref="AI66:AI129" si="29">AH66*0.05</f>
        <v>0.30601027397260278</v>
      </c>
      <c r="AJ66" s="26">
        <v>8.8000000000000007</v>
      </c>
      <c r="AK66" s="13">
        <v>59.808</v>
      </c>
      <c r="AL66" s="13">
        <f t="shared" ref="AL66:AL129" si="30">AK66*U66</f>
        <v>4301.2602739726026</v>
      </c>
      <c r="AM66" s="14">
        <f t="shared" ref="AM66:AM129" si="31">AL66/10</f>
        <v>430.12602739726026</v>
      </c>
      <c r="AN66" s="13">
        <f t="shared" ref="AN66:AN129" si="32">AM66*0.05</f>
        <v>21.506301369863014</v>
      </c>
      <c r="AO66" s="26">
        <v>10.9</v>
      </c>
      <c r="AP66" s="13">
        <v>0.27200000000000002</v>
      </c>
      <c r="AQ66" s="13">
        <f t="shared" ref="AQ66:AQ129" si="33">AP66*U66</f>
        <v>19.56164383561644</v>
      </c>
      <c r="AR66" s="14">
        <f t="shared" ref="AR66:AR129" si="34">AQ66/10</f>
        <v>1.956164383561644</v>
      </c>
      <c r="AS66" s="13">
        <f t="shared" ref="AS66:AS129" si="35">AR66*0.05</f>
        <v>9.7808219178082204E-2</v>
      </c>
      <c r="AT66" s="26">
        <v>2.1</v>
      </c>
      <c r="AU66" s="18" t="s">
        <v>151</v>
      </c>
    </row>
    <row r="67" spans="1:47" ht="15.75" x14ac:dyDescent="0.25">
      <c r="A67" s="30">
        <v>123240237</v>
      </c>
      <c r="B67" s="9" t="s">
        <v>206</v>
      </c>
      <c r="C67" s="9" t="s">
        <v>153</v>
      </c>
      <c r="D67" s="9" t="s">
        <v>175</v>
      </c>
      <c r="E67" s="9" t="s">
        <v>168</v>
      </c>
      <c r="F67" s="9" t="s">
        <v>154</v>
      </c>
      <c r="G67" s="9" t="s">
        <v>213</v>
      </c>
      <c r="H67" s="9">
        <v>76.400000000000006</v>
      </c>
      <c r="I67" s="9">
        <v>6</v>
      </c>
      <c r="J67" s="9">
        <v>16</v>
      </c>
      <c r="K67" s="9">
        <v>2022</v>
      </c>
      <c r="L67" s="33">
        <v>0.27083333333333331</v>
      </c>
      <c r="M67" s="9" t="s">
        <v>212</v>
      </c>
      <c r="N67" s="9">
        <v>39.168188100000002</v>
      </c>
      <c r="O67" s="9">
        <v>-86.519249299999998</v>
      </c>
      <c r="P67" s="10" t="s">
        <v>89</v>
      </c>
      <c r="Q67" s="12">
        <v>45159</v>
      </c>
      <c r="R67" s="12">
        <v>45162</v>
      </c>
      <c r="S67" s="10">
        <v>3.5000000000000003E-2</v>
      </c>
      <c r="T67" s="10">
        <f t="shared" si="21"/>
        <v>3.3333333333333333E-2</v>
      </c>
      <c r="U67" s="10">
        <f t="shared" si="22"/>
        <v>150</v>
      </c>
      <c r="V67" s="24">
        <v>2.855</v>
      </c>
      <c r="W67" s="13">
        <f t="shared" si="23"/>
        <v>428.25</v>
      </c>
      <c r="X67" s="14">
        <f t="shared" si="19"/>
        <v>42.825000000000003</v>
      </c>
      <c r="Y67" s="13">
        <f t="shared" si="20"/>
        <v>2.1412500000000003</v>
      </c>
      <c r="Z67" s="25">
        <v>2.8</v>
      </c>
      <c r="AA67" s="13">
        <v>47.796999999999997</v>
      </c>
      <c r="AB67" s="13">
        <f t="shared" si="24"/>
        <v>7169.5499999999993</v>
      </c>
      <c r="AC67" s="14">
        <f t="shared" si="25"/>
        <v>716.95499999999993</v>
      </c>
      <c r="AD67" s="13">
        <f t="shared" si="26"/>
        <v>35.847749999999998</v>
      </c>
      <c r="AE67" s="26">
        <v>1.1000000000000001</v>
      </c>
      <c r="AF67" s="13">
        <v>0.20699999999999999</v>
      </c>
      <c r="AG67" s="13">
        <f t="shared" si="27"/>
        <v>31.049999999999997</v>
      </c>
      <c r="AH67" s="14">
        <f t="shared" si="28"/>
        <v>3.1049999999999995</v>
      </c>
      <c r="AI67" s="13">
        <f t="shared" si="29"/>
        <v>0.15525</v>
      </c>
      <c r="AJ67" s="26">
        <v>7.4</v>
      </c>
      <c r="AK67" s="13">
        <v>56.356999999999999</v>
      </c>
      <c r="AL67" s="13">
        <f t="shared" si="30"/>
        <v>8453.5499999999993</v>
      </c>
      <c r="AM67" s="14">
        <f t="shared" si="31"/>
        <v>845.3549999999999</v>
      </c>
      <c r="AN67" s="13">
        <f t="shared" si="32"/>
        <v>42.267749999999999</v>
      </c>
      <c r="AO67" s="26">
        <v>8.4</v>
      </c>
      <c r="AP67" s="13">
        <v>1.08</v>
      </c>
      <c r="AQ67" s="13">
        <f t="shared" si="33"/>
        <v>162</v>
      </c>
      <c r="AR67" s="14">
        <f t="shared" si="34"/>
        <v>16.2</v>
      </c>
      <c r="AS67" s="13">
        <f t="shared" si="35"/>
        <v>0.81</v>
      </c>
      <c r="AT67" s="26">
        <v>2.2000000000000002</v>
      </c>
      <c r="AU67" s="18" t="s">
        <v>152</v>
      </c>
    </row>
    <row r="68" spans="1:47" ht="15.75" x14ac:dyDescent="0.25">
      <c r="A68" s="30">
        <v>122216794</v>
      </c>
      <c r="B68" s="9" t="s">
        <v>206</v>
      </c>
      <c r="C68" s="9" t="s">
        <v>154</v>
      </c>
      <c r="D68" s="9" t="s">
        <v>157</v>
      </c>
      <c r="E68" s="9" t="s">
        <v>171</v>
      </c>
      <c r="F68" s="9" t="s">
        <v>154</v>
      </c>
      <c r="G68" s="9">
        <v>127</v>
      </c>
      <c r="H68" s="9">
        <v>72.400000000000006</v>
      </c>
      <c r="I68" s="9">
        <v>3</v>
      </c>
      <c r="J68" s="9">
        <v>24</v>
      </c>
      <c r="K68" s="9">
        <v>2022</v>
      </c>
      <c r="L68" s="33">
        <v>0.31597222222222221</v>
      </c>
      <c r="M68" s="9" t="s">
        <v>207</v>
      </c>
      <c r="N68" s="10">
        <v>39.167185000000003</v>
      </c>
      <c r="O68" s="10">
        <v>-86.515050500000001</v>
      </c>
      <c r="P68" s="10">
        <v>16794</v>
      </c>
      <c r="Q68" s="12">
        <v>45159</v>
      </c>
      <c r="R68" s="12">
        <v>45162</v>
      </c>
      <c r="S68" s="10">
        <v>2.9000000000000001E-2</v>
      </c>
      <c r="T68" s="10">
        <f t="shared" si="21"/>
        <v>2.7619047619047619E-2</v>
      </c>
      <c r="U68" s="10">
        <f t="shared" si="22"/>
        <v>181.0344827586207</v>
      </c>
      <c r="V68" s="24">
        <v>2.2949999999999999</v>
      </c>
      <c r="W68" s="13">
        <f t="shared" si="23"/>
        <v>415.47413793103448</v>
      </c>
      <c r="X68" s="14">
        <f t="shared" si="19"/>
        <v>41.547413793103445</v>
      </c>
      <c r="Y68" s="13">
        <f t="shared" si="20"/>
        <v>2.0773706896551722</v>
      </c>
      <c r="Z68" s="25">
        <v>2.1</v>
      </c>
      <c r="AA68" s="13">
        <v>43.076000000000001</v>
      </c>
      <c r="AB68" s="13">
        <f t="shared" si="24"/>
        <v>7798.2413793103451</v>
      </c>
      <c r="AC68" s="14">
        <f t="shared" si="25"/>
        <v>779.82413793103456</v>
      </c>
      <c r="AD68" s="13">
        <f t="shared" si="26"/>
        <v>38.991206896551731</v>
      </c>
      <c r="AE68" s="26">
        <v>1</v>
      </c>
      <c r="AF68" s="13">
        <v>0.214</v>
      </c>
      <c r="AG68" s="13">
        <f t="shared" si="27"/>
        <v>38.741379310344826</v>
      </c>
      <c r="AH68" s="14">
        <f t="shared" si="28"/>
        <v>3.8741379310344826</v>
      </c>
      <c r="AI68" s="13">
        <f t="shared" si="29"/>
        <v>0.19370689655172413</v>
      </c>
      <c r="AJ68" s="26">
        <v>15.7</v>
      </c>
      <c r="AK68" s="13">
        <v>28.506</v>
      </c>
      <c r="AL68" s="13">
        <f t="shared" si="30"/>
        <v>5160.5689655172418</v>
      </c>
      <c r="AM68" s="14">
        <f t="shared" si="31"/>
        <v>516.05689655172421</v>
      </c>
      <c r="AN68" s="13">
        <f t="shared" si="32"/>
        <v>25.802844827586213</v>
      </c>
      <c r="AO68" s="26">
        <v>11.2</v>
      </c>
      <c r="AP68" s="13">
        <v>0.14099999999999999</v>
      </c>
      <c r="AQ68" s="13">
        <f t="shared" si="33"/>
        <v>25.525862068965516</v>
      </c>
      <c r="AR68" s="14">
        <f t="shared" si="34"/>
        <v>2.5525862068965517</v>
      </c>
      <c r="AS68" s="13">
        <f t="shared" si="35"/>
        <v>0.12762931034482758</v>
      </c>
      <c r="AT68" s="26">
        <v>1.4</v>
      </c>
      <c r="AU68" s="18" t="s">
        <v>151</v>
      </c>
    </row>
    <row r="69" spans="1:47" ht="15.75" x14ac:dyDescent="0.25">
      <c r="A69" s="30">
        <v>123240401</v>
      </c>
      <c r="B69" s="9" t="s">
        <v>206</v>
      </c>
      <c r="C69" s="9" t="s">
        <v>154</v>
      </c>
      <c r="D69" s="9" t="s">
        <v>157</v>
      </c>
      <c r="E69" s="9" t="s">
        <v>168</v>
      </c>
      <c r="F69" s="9" t="s">
        <v>183</v>
      </c>
      <c r="G69" s="9">
        <v>129</v>
      </c>
      <c r="H69" s="9">
        <v>80.599999999999994</v>
      </c>
      <c r="I69" s="9">
        <v>3</v>
      </c>
      <c r="J69" s="9">
        <v>28</v>
      </c>
      <c r="K69" s="9">
        <v>2022</v>
      </c>
      <c r="L69" s="33">
        <v>0.31041666666666667</v>
      </c>
      <c r="M69" s="9" t="s">
        <v>214</v>
      </c>
      <c r="N69" s="10">
        <v>39.167416299999999</v>
      </c>
      <c r="O69" s="10">
        <v>-86.517539200000002</v>
      </c>
      <c r="P69" s="10" t="s">
        <v>90</v>
      </c>
      <c r="Q69" s="12">
        <v>45159</v>
      </c>
      <c r="R69" s="12">
        <v>45162</v>
      </c>
      <c r="S69" s="10">
        <v>1.7999999999999999E-2</v>
      </c>
      <c r="T69" s="10">
        <f t="shared" si="21"/>
        <v>1.714285714285714E-2</v>
      </c>
      <c r="U69" s="10">
        <f t="shared" si="22"/>
        <v>291.66666666666669</v>
      </c>
      <c r="V69" s="24">
        <v>1.86</v>
      </c>
      <c r="W69" s="13">
        <f t="shared" si="23"/>
        <v>542.50000000000011</v>
      </c>
      <c r="X69" s="14">
        <f t="shared" si="19"/>
        <v>54.250000000000014</v>
      </c>
      <c r="Y69" s="13">
        <f t="shared" si="20"/>
        <v>2.7125000000000008</v>
      </c>
      <c r="Z69" s="25">
        <v>5</v>
      </c>
      <c r="AA69" s="13">
        <v>47.08</v>
      </c>
      <c r="AB69" s="13">
        <f t="shared" si="24"/>
        <v>13731.666666666668</v>
      </c>
      <c r="AC69" s="14">
        <f t="shared" si="25"/>
        <v>1373.1666666666667</v>
      </c>
      <c r="AD69" s="13">
        <f t="shared" si="26"/>
        <v>68.658333333333346</v>
      </c>
      <c r="AE69" s="26">
        <v>1.1000000000000001</v>
      </c>
      <c r="AF69" s="13">
        <v>0.22800000000000001</v>
      </c>
      <c r="AG69" s="13">
        <f t="shared" si="27"/>
        <v>66.5</v>
      </c>
      <c r="AH69" s="14">
        <f t="shared" si="28"/>
        <v>6.65</v>
      </c>
      <c r="AI69" s="13">
        <f t="shared" si="29"/>
        <v>0.33250000000000002</v>
      </c>
      <c r="AJ69" s="26">
        <v>26.1</v>
      </c>
      <c r="AK69" s="13">
        <v>17.065999999999999</v>
      </c>
      <c r="AL69" s="13">
        <f t="shared" si="30"/>
        <v>4977.583333333333</v>
      </c>
      <c r="AM69" s="14">
        <f t="shared" si="31"/>
        <v>497.75833333333333</v>
      </c>
      <c r="AN69" s="13">
        <f t="shared" si="32"/>
        <v>24.887916666666669</v>
      </c>
      <c r="AO69" s="26">
        <v>13.2</v>
      </c>
      <c r="AP69" s="13">
        <v>0.32</v>
      </c>
      <c r="AQ69" s="13">
        <f t="shared" si="33"/>
        <v>93.333333333333343</v>
      </c>
      <c r="AR69" s="14">
        <f t="shared" si="34"/>
        <v>9.3333333333333339</v>
      </c>
      <c r="AS69" s="13">
        <f t="shared" si="35"/>
        <v>0.46666666666666673</v>
      </c>
      <c r="AT69" s="26">
        <v>2</v>
      </c>
      <c r="AU69" s="18" t="s">
        <v>150</v>
      </c>
    </row>
    <row r="70" spans="1:47" ht="15.75" x14ac:dyDescent="0.25">
      <c r="A70" s="30">
        <v>123240403</v>
      </c>
      <c r="B70" s="9" t="s">
        <v>206</v>
      </c>
      <c r="C70" s="9" t="s">
        <v>154</v>
      </c>
      <c r="D70" s="9" t="s">
        <v>157</v>
      </c>
      <c r="E70" s="9" t="s">
        <v>171</v>
      </c>
      <c r="F70" s="9" t="s">
        <v>154</v>
      </c>
      <c r="G70" s="9">
        <v>119</v>
      </c>
      <c r="H70" s="9">
        <v>71.099999999999994</v>
      </c>
      <c r="I70" s="9">
        <v>3</v>
      </c>
      <c r="J70" s="9">
        <v>29</v>
      </c>
      <c r="K70" s="9">
        <v>2022</v>
      </c>
      <c r="L70" s="33">
        <v>0.30555555555555552</v>
      </c>
      <c r="M70" s="9" t="s">
        <v>211</v>
      </c>
      <c r="N70" s="9">
        <v>39.170736900000001</v>
      </c>
      <c r="O70" s="9">
        <v>-86.521564499999997</v>
      </c>
      <c r="P70" s="10">
        <v>40403</v>
      </c>
      <c r="Q70" s="12">
        <v>45159</v>
      </c>
      <c r="R70" s="12">
        <v>45162</v>
      </c>
      <c r="S70" s="10">
        <v>2.3E-2</v>
      </c>
      <c r="T70" s="10">
        <f t="shared" si="21"/>
        <v>2.1904761904761903E-2</v>
      </c>
      <c r="U70" s="10">
        <f t="shared" si="22"/>
        <v>228.2608695652174</v>
      </c>
      <c r="V70" s="24">
        <v>3.2229999999999999</v>
      </c>
      <c r="W70" s="13">
        <f t="shared" si="23"/>
        <v>735.68478260869563</v>
      </c>
      <c r="X70" s="14">
        <f t="shared" si="19"/>
        <v>73.568478260869568</v>
      </c>
      <c r="Y70" s="13">
        <f t="shared" si="20"/>
        <v>3.6784239130434786</v>
      </c>
      <c r="Z70" s="25">
        <v>1.3</v>
      </c>
      <c r="AA70" s="13">
        <v>59.317</v>
      </c>
      <c r="AB70" s="13">
        <f t="shared" si="24"/>
        <v>13539.75</v>
      </c>
      <c r="AC70" s="14">
        <f t="shared" si="25"/>
        <v>1353.9749999999999</v>
      </c>
      <c r="AD70" s="13">
        <f t="shared" si="26"/>
        <v>67.698750000000004</v>
      </c>
      <c r="AE70" s="26">
        <v>0.7</v>
      </c>
      <c r="AF70" s="13">
        <v>0.39500000000000002</v>
      </c>
      <c r="AG70" s="13">
        <f t="shared" si="27"/>
        <v>90.163043478260875</v>
      </c>
      <c r="AH70" s="14">
        <f t="shared" si="28"/>
        <v>9.0163043478260878</v>
      </c>
      <c r="AI70" s="13">
        <f t="shared" si="29"/>
        <v>0.45081521739130442</v>
      </c>
      <c r="AJ70" s="26">
        <v>5.3</v>
      </c>
      <c r="AK70" s="13">
        <v>51.84</v>
      </c>
      <c r="AL70" s="13">
        <f t="shared" si="30"/>
        <v>11833.043478260872</v>
      </c>
      <c r="AM70" s="14">
        <f t="shared" si="31"/>
        <v>1183.3043478260872</v>
      </c>
      <c r="AN70" s="13">
        <f t="shared" si="32"/>
        <v>59.165217391304367</v>
      </c>
      <c r="AO70" s="26">
        <v>7.7</v>
      </c>
      <c r="AP70" s="13">
        <v>0.33400000000000002</v>
      </c>
      <c r="AQ70" s="13">
        <f t="shared" si="33"/>
        <v>76.239130434782624</v>
      </c>
      <c r="AR70" s="14">
        <f t="shared" si="34"/>
        <v>7.6239130434782627</v>
      </c>
      <c r="AS70" s="13">
        <f t="shared" si="35"/>
        <v>0.38119565217391316</v>
      </c>
      <c r="AT70" s="26">
        <v>2.4</v>
      </c>
      <c r="AU70" s="18" t="s">
        <v>150</v>
      </c>
    </row>
    <row r="71" spans="1:47" ht="15.75" x14ac:dyDescent="0.25">
      <c r="A71" s="30">
        <v>122216795</v>
      </c>
      <c r="B71" s="9" t="s">
        <v>206</v>
      </c>
      <c r="C71" s="9" t="s">
        <v>154</v>
      </c>
      <c r="D71" s="9" t="s">
        <v>157</v>
      </c>
      <c r="E71" s="9" t="s">
        <v>171</v>
      </c>
      <c r="F71" s="9" t="s">
        <v>183</v>
      </c>
      <c r="G71" s="9">
        <v>122</v>
      </c>
      <c r="H71" s="9">
        <v>80.7</v>
      </c>
      <c r="I71" s="9">
        <v>3</v>
      </c>
      <c r="J71" s="9">
        <v>25</v>
      </c>
      <c r="K71" s="9">
        <v>2022</v>
      </c>
      <c r="L71" s="33">
        <v>0.27777777777777779</v>
      </c>
      <c r="M71" s="9" t="s">
        <v>214</v>
      </c>
      <c r="N71" s="10">
        <v>39.167416299999999</v>
      </c>
      <c r="O71" s="10">
        <v>-86.517539200000002</v>
      </c>
      <c r="P71" s="10">
        <v>16795</v>
      </c>
      <c r="Q71" s="12">
        <v>45159</v>
      </c>
      <c r="R71" s="12">
        <v>45162</v>
      </c>
      <c r="S71" s="10">
        <v>0.08</v>
      </c>
      <c r="T71" s="10">
        <f t="shared" si="21"/>
        <v>7.6190476190476183E-2</v>
      </c>
      <c r="U71" s="10">
        <f t="shared" si="22"/>
        <v>65.625</v>
      </c>
      <c r="V71" s="24">
        <v>3.0110000000000001</v>
      </c>
      <c r="W71" s="13">
        <f t="shared" si="23"/>
        <v>197.59687500000001</v>
      </c>
      <c r="X71" s="14">
        <f t="shared" si="19"/>
        <v>19.759687500000002</v>
      </c>
      <c r="Y71" s="13">
        <f t="shared" si="20"/>
        <v>0.98798437500000014</v>
      </c>
      <c r="Z71" s="25">
        <v>2.5</v>
      </c>
      <c r="AA71" s="13">
        <v>77.953000000000003</v>
      </c>
      <c r="AB71" s="13">
        <f t="shared" si="24"/>
        <v>5115.6656250000005</v>
      </c>
      <c r="AC71" s="14">
        <f t="shared" si="25"/>
        <v>511.56656250000003</v>
      </c>
      <c r="AD71" s="13">
        <f t="shared" si="26"/>
        <v>25.578328125000002</v>
      </c>
      <c r="AE71" s="26">
        <v>1.2</v>
      </c>
      <c r="AF71" s="13">
        <v>0.97499999999999998</v>
      </c>
      <c r="AG71" s="13">
        <f t="shared" si="27"/>
        <v>63.984375</v>
      </c>
      <c r="AH71" s="14">
        <f t="shared" si="28"/>
        <v>6.3984375</v>
      </c>
      <c r="AI71" s="13">
        <f t="shared" si="29"/>
        <v>0.31992187500000002</v>
      </c>
      <c r="AJ71" s="26">
        <v>8.1</v>
      </c>
      <c r="AK71" s="13">
        <v>31.003</v>
      </c>
      <c r="AL71" s="13">
        <f t="shared" si="30"/>
        <v>2034.5718750000001</v>
      </c>
      <c r="AM71" s="14">
        <f t="shared" si="31"/>
        <v>203.4571875</v>
      </c>
      <c r="AN71" s="13">
        <f t="shared" si="32"/>
        <v>10.172859375000002</v>
      </c>
      <c r="AO71" s="26">
        <v>10.8</v>
      </c>
      <c r="AP71" s="13">
        <v>2.589</v>
      </c>
      <c r="AQ71" s="13">
        <f t="shared" si="33"/>
        <v>169.90312499999999</v>
      </c>
      <c r="AR71" s="14">
        <f t="shared" si="34"/>
        <v>16.990312499999998</v>
      </c>
      <c r="AS71" s="13">
        <f t="shared" si="35"/>
        <v>0.849515625</v>
      </c>
      <c r="AT71" s="26">
        <v>1.7</v>
      </c>
      <c r="AU71" s="18" t="s">
        <v>152</v>
      </c>
    </row>
    <row r="72" spans="1:47" ht="15.75" x14ac:dyDescent="0.25">
      <c r="A72" s="30">
        <v>122216796</v>
      </c>
      <c r="B72" s="9" t="s">
        <v>206</v>
      </c>
      <c r="C72" s="9" t="s">
        <v>154</v>
      </c>
      <c r="D72" s="9" t="s">
        <v>157</v>
      </c>
      <c r="E72" s="9" t="s">
        <v>171</v>
      </c>
      <c r="F72" s="9" t="s">
        <v>154</v>
      </c>
      <c r="G72" s="9">
        <v>129</v>
      </c>
      <c r="H72" s="9">
        <v>79.8</v>
      </c>
      <c r="I72" s="9">
        <v>3</v>
      </c>
      <c r="J72" s="9">
        <v>27</v>
      </c>
      <c r="K72" s="9">
        <v>2022</v>
      </c>
      <c r="L72" s="33">
        <v>0.2986111111111111</v>
      </c>
      <c r="M72" s="9" t="s">
        <v>208</v>
      </c>
      <c r="N72" s="9">
        <v>39.166864500000003</v>
      </c>
      <c r="O72" s="9">
        <v>-86.521461799999997</v>
      </c>
      <c r="P72" s="10">
        <v>16796</v>
      </c>
      <c r="Q72" s="12">
        <v>45159</v>
      </c>
      <c r="R72" s="12">
        <v>45162</v>
      </c>
      <c r="S72" s="10">
        <v>0.106</v>
      </c>
      <c r="T72" s="10">
        <f t="shared" si="21"/>
        <v>0.10095238095238095</v>
      </c>
      <c r="U72" s="10">
        <f t="shared" si="22"/>
        <v>49.528301886792455</v>
      </c>
      <c r="V72" s="24">
        <v>5.1420000000000003</v>
      </c>
      <c r="W72" s="13">
        <f t="shared" si="23"/>
        <v>254.67452830188682</v>
      </c>
      <c r="X72" s="14">
        <f t="shared" si="19"/>
        <v>25.467452830188684</v>
      </c>
      <c r="Y72" s="13">
        <f t="shared" si="20"/>
        <v>1.2733726415094342</v>
      </c>
      <c r="Z72" s="25">
        <v>1.9</v>
      </c>
      <c r="AA72" s="13">
        <v>135.00800000000001</v>
      </c>
      <c r="AB72" s="13">
        <f t="shared" si="24"/>
        <v>6686.7169811320764</v>
      </c>
      <c r="AC72" s="14">
        <f t="shared" si="25"/>
        <v>668.67169811320764</v>
      </c>
      <c r="AD72" s="13">
        <f t="shared" si="26"/>
        <v>33.433584905660382</v>
      </c>
      <c r="AE72" s="26">
        <v>1.3</v>
      </c>
      <c r="AF72" s="13">
        <v>0.89900000000000002</v>
      </c>
      <c r="AG72" s="13">
        <f t="shared" si="27"/>
        <v>44.525943396226417</v>
      </c>
      <c r="AH72" s="14">
        <f t="shared" si="28"/>
        <v>4.4525943396226415</v>
      </c>
      <c r="AI72" s="13">
        <f t="shared" si="29"/>
        <v>0.2226297169811321</v>
      </c>
      <c r="AJ72" s="26">
        <v>18.899999999999999</v>
      </c>
      <c r="AK72" s="13">
        <v>59.036000000000001</v>
      </c>
      <c r="AL72" s="13">
        <f t="shared" si="30"/>
        <v>2923.9528301886794</v>
      </c>
      <c r="AM72" s="14">
        <f t="shared" si="31"/>
        <v>292.39528301886793</v>
      </c>
      <c r="AN72" s="13">
        <f t="shared" si="32"/>
        <v>14.619764150943396</v>
      </c>
      <c r="AO72" s="26">
        <v>7.9</v>
      </c>
      <c r="AP72" s="13">
        <v>0.85399999999999998</v>
      </c>
      <c r="AQ72" s="13">
        <f t="shared" si="33"/>
        <v>42.297169811320757</v>
      </c>
      <c r="AR72" s="14">
        <f t="shared" si="34"/>
        <v>4.2297169811320758</v>
      </c>
      <c r="AS72" s="13">
        <f t="shared" si="35"/>
        <v>0.21148584905660381</v>
      </c>
      <c r="AT72" s="26">
        <v>1</v>
      </c>
      <c r="AU72" s="18" t="s">
        <v>151</v>
      </c>
    </row>
    <row r="73" spans="1:47" ht="15.75" x14ac:dyDescent="0.25">
      <c r="A73" s="30">
        <v>122216797</v>
      </c>
      <c r="B73" s="9" t="s">
        <v>206</v>
      </c>
      <c r="C73" s="9" t="s">
        <v>154</v>
      </c>
      <c r="D73" s="9" t="s">
        <v>157</v>
      </c>
      <c r="E73" s="9" t="s">
        <v>171</v>
      </c>
      <c r="F73" s="9" t="s">
        <v>154</v>
      </c>
      <c r="G73" s="9">
        <v>124</v>
      </c>
      <c r="H73" s="9">
        <v>77.2</v>
      </c>
      <c r="I73" s="9">
        <v>3</v>
      </c>
      <c r="J73" s="9">
        <v>25</v>
      </c>
      <c r="K73" s="9">
        <v>2022</v>
      </c>
      <c r="L73" s="33">
        <v>0.32291666666666669</v>
      </c>
      <c r="M73" s="9" t="s">
        <v>214</v>
      </c>
      <c r="N73" s="10">
        <v>39.167416299999999</v>
      </c>
      <c r="O73" s="10">
        <v>-86.517539200000002</v>
      </c>
      <c r="P73" s="10">
        <v>16797</v>
      </c>
      <c r="Q73" s="12">
        <v>45159</v>
      </c>
      <c r="R73" s="12">
        <v>45162</v>
      </c>
      <c r="S73" s="10">
        <v>7.4999999999999997E-2</v>
      </c>
      <c r="T73" s="10">
        <f t="shared" si="21"/>
        <v>7.1428571428571425E-2</v>
      </c>
      <c r="U73" s="10">
        <f t="shared" si="22"/>
        <v>70</v>
      </c>
      <c r="V73" s="24">
        <v>4.0730000000000004</v>
      </c>
      <c r="W73" s="13">
        <f t="shared" si="23"/>
        <v>285.11</v>
      </c>
      <c r="X73" s="14">
        <f t="shared" si="19"/>
        <v>28.511000000000003</v>
      </c>
      <c r="Y73" s="13">
        <f t="shared" si="20"/>
        <v>1.4255500000000003</v>
      </c>
      <c r="Z73" s="25">
        <v>1.8</v>
      </c>
      <c r="AA73" s="13">
        <v>76.653999999999996</v>
      </c>
      <c r="AB73" s="13">
        <f t="shared" si="24"/>
        <v>5365.78</v>
      </c>
      <c r="AC73" s="14">
        <f t="shared" si="25"/>
        <v>536.57799999999997</v>
      </c>
      <c r="AD73" s="13">
        <f t="shared" si="26"/>
        <v>26.828900000000001</v>
      </c>
      <c r="AE73" s="26">
        <v>1.2</v>
      </c>
      <c r="AF73" s="13">
        <v>0.372</v>
      </c>
      <c r="AG73" s="13">
        <f t="shared" si="27"/>
        <v>26.04</v>
      </c>
      <c r="AH73" s="14">
        <f t="shared" si="28"/>
        <v>2.6040000000000001</v>
      </c>
      <c r="AI73" s="13">
        <f t="shared" si="29"/>
        <v>0.13020000000000001</v>
      </c>
      <c r="AJ73" s="26">
        <v>12.5</v>
      </c>
      <c r="AK73" s="13">
        <v>45.027999999999999</v>
      </c>
      <c r="AL73" s="13">
        <f t="shared" si="30"/>
        <v>3151.96</v>
      </c>
      <c r="AM73" s="14">
        <f t="shared" si="31"/>
        <v>315.19600000000003</v>
      </c>
      <c r="AN73" s="13">
        <f t="shared" si="32"/>
        <v>15.759800000000002</v>
      </c>
      <c r="AO73" s="26">
        <v>13</v>
      </c>
      <c r="AP73" s="13">
        <v>0.33</v>
      </c>
      <c r="AQ73" s="13">
        <f t="shared" si="33"/>
        <v>23.1</v>
      </c>
      <c r="AR73" s="14">
        <f t="shared" si="34"/>
        <v>2.31</v>
      </c>
      <c r="AS73" s="13">
        <f t="shared" si="35"/>
        <v>0.11550000000000001</v>
      </c>
      <c r="AT73" s="26">
        <v>2.4</v>
      </c>
      <c r="AU73" s="18" t="s">
        <v>151</v>
      </c>
    </row>
    <row r="74" spans="1:47" ht="15.75" x14ac:dyDescent="0.25">
      <c r="A74" s="30">
        <v>122216798</v>
      </c>
      <c r="B74" s="9" t="s">
        <v>206</v>
      </c>
      <c r="C74" s="9" t="s">
        <v>154</v>
      </c>
      <c r="D74" s="9" t="s">
        <v>157</v>
      </c>
      <c r="E74" s="9" t="s">
        <v>171</v>
      </c>
      <c r="F74" s="9" t="s">
        <v>183</v>
      </c>
      <c r="G74" s="9">
        <v>122</v>
      </c>
      <c r="H74" s="9">
        <v>78</v>
      </c>
      <c r="I74" s="9">
        <v>3</v>
      </c>
      <c r="J74" s="9">
        <v>25</v>
      </c>
      <c r="K74" s="9">
        <v>2022</v>
      </c>
      <c r="L74" s="33">
        <v>0.33333333333333331</v>
      </c>
      <c r="M74" s="9" t="s">
        <v>214</v>
      </c>
      <c r="N74" s="10">
        <v>39.167416299999999</v>
      </c>
      <c r="O74" s="10">
        <v>-86.517539200000002</v>
      </c>
      <c r="P74" s="10">
        <v>16798</v>
      </c>
      <c r="Q74" s="12">
        <v>45159</v>
      </c>
      <c r="R74" s="12">
        <v>45162</v>
      </c>
      <c r="S74" s="10">
        <v>4.8000000000000001E-2</v>
      </c>
      <c r="T74" s="10">
        <f t="shared" si="21"/>
        <v>4.5714285714285714E-2</v>
      </c>
      <c r="U74" s="10">
        <f t="shared" si="22"/>
        <v>109.375</v>
      </c>
      <c r="V74" s="24">
        <v>3.173</v>
      </c>
      <c r="W74" s="13">
        <f t="shared" si="23"/>
        <v>347.046875</v>
      </c>
      <c r="X74" s="14">
        <f t="shared" si="19"/>
        <v>34.704687499999999</v>
      </c>
      <c r="Y74" s="13">
        <f t="shared" si="20"/>
        <v>1.7352343750000001</v>
      </c>
      <c r="Z74" s="25">
        <v>3.9</v>
      </c>
      <c r="AA74" s="13">
        <v>69.807000000000002</v>
      </c>
      <c r="AB74" s="13">
        <f t="shared" si="24"/>
        <v>7635.140625</v>
      </c>
      <c r="AC74" s="14">
        <f t="shared" si="25"/>
        <v>763.51406250000002</v>
      </c>
      <c r="AD74" s="13">
        <f t="shared" si="26"/>
        <v>38.175703125000005</v>
      </c>
      <c r="AE74" s="26">
        <v>0.7</v>
      </c>
      <c r="AF74" s="13">
        <v>0.248</v>
      </c>
      <c r="AG74" s="13">
        <f t="shared" si="27"/>
        <v>27.125</v>
      </c>
      <c r="AH74" s="14">
        <f t="shared" si="28"/>
        <v>2.7124999999999999</v>
      </c>
      <c r="AI74" s="13">
        <f t="shared" si="29"/>
        <v>0.135625</v>
      </c>
      <c r="AJ74" s="26">
        <v>16.899999999999999</v>
      </c>
      <c r="AK74" s="13">
        <v>42.317999999999998</v>
      </c>
      <c r="AL74" s="13">
        <f t="shared" si="30"/>
        <v>4628.53125</v>
      </c>
      <c r="AM74" s="14">
        <f t="shared" si="31"/>
        <v>462.85312499999998</v>
      </c>
      <c r="AN74" s="13">
        <f t="shared" si="32"/>
        <v>23.142656250000002</v>
      </c>
      <c r="AO74" s="26">
        <v>10</v>
      </c>
      <c r="AP74" s="13">
        <v>0.35799999999999998</v>
      </c>
      <c r="AQ74" s="13">
        <f t="shared" si="33"/>
        <v>39.15625</v>
      </c>
      <c r="AR74" s="14">
        <f t="shared" si="34"/>
        <v>3.9156249999999999</v>
      </c>
      <c r="AS74" s="13">
        <f t="shared" si="35"/>
        <v>0.19578125000000002</v>
      </c>
      <c r="AT74" s="26">
        <v>0.7</v>
      </c>
      <c r="AU74" s="18" t="s">
        <v>151</v>
      </c>
    </row>
    <row r="75" spans="1:47" ht="15.75" x14ac:dyDescent="0.25">
      <c r="A75" s="30">
        <v>122216799</v>
      </c>
      <c r="B75" s="9" t="s">
        <v>206</v>
      </c>
      <c r="C75" s="9" t="s">
        <v>154</v>
      </c>
      <c r="D75" s="9" t="s">
        <v>157</v>
      </c>
      <c r="E75" s="9" t="s">
        <v>171</v>
      </c>
      <c r="F75" s="9" t="s">
        <v>154</v>
      </c>
      <c r="G75" s="9">
        <v>121</v>
      </c>
      <c r="H75" s="9">
        <v>71.5</v>
      </c>
      <c r="I75" s="9">
        <v>3</v>
      </c>
      <c r="J75" s="9">
        <v>25</v>
      </c>
      <c r="K75" s="9">
        <v>2022</v>
      </c>
      <c r="L75" s="33">
        <v>0.34027777777777773</v>
      </c>
      <c r="M75" s="9" t="s">
        <v>214</v>
      </c>
      <c r="N75" s="10">
        <v>39.167416299999999</v>
      </c>
      <c r="O75" s="10">
        <v>-86.517539200000002</v>
      </c>
      <c r="P75" s="10">
        <v>16799</v>
      </c>
      <c r="Q75" s="12">
        <v>45159</v>
      </c>
      <c r="R75" s="12">
        <v>45162</v>
      </c>
      <c r="S75" s="10">
        <v>4.8000000000000001E-2</v>
      </c>
      <c r="T75" s="10">
        <f t="shared" si="21"/>
        <v>4.5714285714285714E-2</v>
      </c>
      <c r="U75" s="10">
        <f t="shared" si="22"/>
        <v>109.375</v>
      </c>
      <c r="V75" s="24">
        <v>2.9929999999999999</v>
      </c>
      <c r="W75" s="13">
        <f t="shared" si="23"/>
        <v>327.359375</v>
      </c>
      <c r="X75" s="14">
        <f t="shared" si="19"/>
        <v>32.735937499999999</v>
      </c>
      <c r="Y75" s="13">
        <f t="shared" si="20"/>
        <v>1.6367968749999999</v>
      </c>
      <c r="Z75" s="25">
        <v>55.7</v>
      </c>
      <c r="AA75" s="13">
        <v>44.994</v>
      </c>
      <c r="AB75" s="13">
        <f t="shared" si="24"/>
        <v>4921.21875</v>
      </c>
      <c r="AC75" s="14">
        <f t="shared" si="25"/>
        <v>492.12187499999999</v>
      </c>
      <c r="AD75" s="13">
        <f t="shared" si="26"/>
        <v>24.606093749999999</v>
      </c>
      <c r="AE75" s="26">
        <v>25.6</v>
      </c>
      <c r="AF75" s="13">
        <v>0.36299999999999999</v>
      </c>
      <c r="AG75" s="13">
        <f t="shared" si="27"/>
        <v>39.703125</v>
      </c>
      <c r="AH75" s="14">
        <f t="shared" si="28"/>
        <v>3.9703124999999999</v>
      </c>
      <c r="AI75" s="13">
        <f t="shared" si="29"/>
        <v>0.198515625</v>
      </c>
      <c r="AJ75" s="26">
        <v>16.399999999999999</v>
      </c>
      <c r="AK75" s="13">
        <v>23.535</v>
      </c>
      <c r="AL75" s="13">
        <f t="shared" si="30"/>
        <v>2574.140625</v>
      </c>
      <c r="AM75" s="14">
        <f t="shared" si="31"/>
        <v>257.4140625</v>
      </c>
      <c r="AN75" s="13">
        <f t="shared" si="32"/>
        <v>12.870703125</v>
      </c>
      <c r="AO75" s="26">
        <v>20.9</v>
      </c>
      <c r="AP75" s="13">
        <v>0.249</v>
      </c>
      <c r="AQ75" s="13">
        <f t="shared" si="33"/>
        <v>27.234375</v>
      </c>
      <c r="AR75" s="14">
        <f t="shared" si="34"/>
        <v>2.7234375000000002</v>
      </c>
      <c r="AS75" s="13">
        <f t="shared" si="35"/>
        <v>0.13617187500000003</v>
      </c>
      <c r="AT75" s="26">
        <v>27.6</v>
      </c>
      <c r="AU75" s="18" t="s">
        <v>151</v>
      </c>
    </row>
    <row r="76" spans="1:47" ht="15.75" x14ac:dyDescent="0.25">
      <c r="A76" s="30">
        <v>122216792</v>
      </c>
      <c r="B76" s="9" t="s">
        <v>206</v>
      </c>
      <c r="C76" s="9" t="s">
        <v>154</v>
      </c>
      <c r="D76" s="9" t="s">
        <v>157</v>
      </c>
      <c r="E76" s="9" t="s">
        <v>175</v>
      </c>
      <c r="F76" s="9" t="s">
        <v>183</v>
      </c>
      <c r="G76" s="9">
        <v>128</v>
      </c>
      <c r="H76" s="9">
        <v>77.599999999999994</v>
      </c>
      <c r="I76" s="9">
        <v>3</v>
      </c>
      <c r="J76" s="9">
        <v>23</v>
      </c>
      <c r="K76" s="9">
        <v>2022</v>
      </c>
      <c r="L76" s="33">
        <v>0.3125</v>
      </c>
      <c r="M76" s="9" t="s">
        <v>214</v>
      </c>
      <c r="N76" s="10">
        <v>39.167416299999999</v>
      </c>
      <c r="O76" s="10">
        <v>-86.517539200000002</v>
      </c>
      <c r="P76" s="10">
        <v>16792</v>
      </c>
      <c r="Q76" s="12">
        <v>45159</v>
      </c>
      <c r="R76" s="12">
        <v>45162</v>
      </c>
      <c r="S76" s="10">
        <v>2.3E-2</v>
      </c>
      <c r="T76" s="10">
        <f t="shared" si="21"/>
        <v>2.1904761904761903E-2</v>
      </c>
      <c r="U76" s="10">
        <f t="shared" si="22"/>
        <v>228.2608695652174</v>
      </c>
      <c r="V76" s="24">
        <v>3.0110000000000001</v>
      </c>
      <c r="W76" s="13">
        <f t="shared" si="23"/>
        <v>687.29347826086962</v>
      </c>
      <c r="X76" s="14">
        <f t="shared" si="19"/>
        <v>68.729347826086965</v>
      </c>
      <c r="Y76" s="13">
        <f t="shared" si="20"/>
        <v>3.4364673913043484</v>
      </c>
      <c r="Z76" s="25">
        <v>3.9</v>
      </c>
      <c r="AA76" s="13">
        <v>35.418999999999997</v>
      </c>
      <c r="AB76" s="13">
        <f t="shared" si="24"/>
        <v>8084.771739130435</v>
      </c>
      <c r="AC76" s="14">
        <f t="shared" si="25"/>
        <v>808.47717391304354</v>
      </c>
      <c r="AD76" s="13">
        <f t="shared" si="26"/>
        <v>40.423858695652179</v>
      </c>
      <c r="AE76" s="26">
        <v>1.4</v>
      </c>
      <c r="AF76" s="13">
        <v>0.27200000000000002</v>
      </c>
      <c r="AG76" s="13">
        <f t="shared" si="27"/>
        <v>62.08695652173914</v>
      </c>
      <c r="AH76" s="14">
        <f t="shared" si="28"/>
        <v>6.2086956521739136</v>
      </c>
      <c r="AI76" s="13">
        <f t="shared" si="29"/>
        <v>0.31043478260869573</v>
      </c>
      <c r="AJ76" s="26">
        <v>36.200000000000003</v>
      </c>
      <c r="AK76" s="13">
        <v>29.239000000000001</v>
      </c>
      <c r="AL76" s="13">
        <f t="shared" si="30"/>
        <v>6674.1195652173919</v>
      </c>
      <c r="AM76" s="14">
        <f t="shared" si="31"/>
        <v>667.41195652173917</v>
      </c>
      <c r="AN76" s="13">
        <f t="shared" si="32"/>
        <v>33.370597826086957</v>
      </c>
      <c r="AO76" s="26">
        <v>8.9</v>
      </c>
      <c r="AP76" s="13">
        <v>0.36799999999999999</v>
      </c>
      <c r="AQ76" s="13">
        <f t="shared" si="33"/>
        <v>84</v>
      </c>
      <c r="AR76" s="14">
        <f t="shared" si="34"/>
        <v>8.4</v>
      </c>
      <c r="AS76" s="13">
        <f t="shared" si="35"/>
        <v>0.42000000000000004</v>
      </c>
      <c r="AT76" s="26">
        <v>1.6</v>
      </c>
      <c r="AU76" s="18" t="s">
        <v>150</v>
      </c>
    </row>
    <row r="77" spans="1:47" ht="15.75" x14ac:dyDescent="0.25">
      <c r="A77" s="30">
        <v>122216791</v>
      </c>
      <c r="B77" s="9" t="s">
        <v>206</v>
      </c>
      <c r="C77" s="9" t="s">
        <v>154</v>
      </c>
      <c r="D77" s="9" t="s">
        <v>157</v>
      </c>
      <c r="E77" s="9" t="s">
        <v>175</v>
      </c>
      <c r="F77" s="9" t="s">
        <v>154</v>
      </c>
      <c r="G77" s="9">
        <v>133</v>
      </c>
      <c r="H77" s="9">
        <v>78.2</v>
      </c>
      <c r="I77" s="9">
        <v>3</v>
      </c>
      <c r="J77" s="9">
        <v>21</v>
      </c>
      <c r="K77" s="9">
        <v>2022</v>
      </c>
      <c r="L77" s="33">
        <v>0.3263888888888889</v>
      </c>
      <c r="M77" s="9" t="s">
        <v>210</v>
      </c>
      <c r="N77" s="10">
        <v>39.166681699999998</v>
      </c>
      <c r="O77" s="10">
        <v>-86.514668299999997</v>
      </c>
      <c r="P77" s="10">
        <v>16791</v>
      </c>
      <c r="Q77" s="12">
        <v>45159</v>
      </c>
      <c r="R77" s="12">
        <v>45162</v>
      </c>
      <c r="S77" s="10">
        <v>0.03</v>
      </c>
      <c r="T77" s="10">
        <f t="shared" si="21"/>
        <v>2.8571428571428571E-2</v>
      </c>
      <c r="U77" s="10">
        <f t="shared" si="22"/>
        <v>175</v>
      </c>
      <c r="V77" s="24">
        <v>3.778</v>
      </c>
      <c r="W77" s="13">
        <f t="shared" si="23"/>
        <v>661.15</v>
      </c>
      <c r="X77" s="14">
        <f t="shared" si="19"/>
        <v>66.114999999999995</v>
      </c>
      <c r="Y77" s="13">
        <f t="shared" si="20"/>
        <v>3.3057499999999997</v>
      </c>
      <c r="Z77" s="25">
        <v>3.7</v>
      </c>
      <c r="AA77" s="13">
        <v>46.701999999999998</v>
      </c>
      <c r="AB77" s="13">
        <f t="shared" si="24"/>
        <v>8172.8499999999995</v>
      </c>
      <c r="AC77" s="14">
        <f t="shared" si="25"/>
        <v>817.28499999999997</v>
      </c>
      <c r="AD77" s="13">
        <f t="shared" si="26"/>
        <v>40.864249999999998</v>
      </c>
      <c r="AE77" s="26">
        <v>1</v>
      </c>
      <c r="AF77" s="13">
        <v>0.23</v>
      </c>
      <c r="AG77" s="13">
        <f t="shared" si="27"/>
        <v>40.25</v>
      </c>
      <c r="AH77" s="14">
        <f t="shared" si="28"/>
        <v>4.0250000000000004</v>
      </c>
      <c r="AI77" s="13">
        <f t="shared" si="29"/>
        <v>0.20125000000000004</v>
      </c>
      <c r="AJ77" s="26">
        <v>30.5</v>
      </c>
      <c r="AK77" s="13">
        <v>26.716999999999999</v>
      </c>
      <c r="AL77" s="13">
        <f t="shared" si="30"/>
        <v>4675.4749999999995</v>
      </c>
      <c r="AM77" s="14">
        <f t="shared" si="31"/>
        <v>467.54749999999996</v>
      </c>
      <c r="AN77" s="13">
        <f t="shared" si="32"/>
        <v>23.377375000000001</v>
      </c>
      <c r="AO77" s="26">
        <v>12.3</v>
      </c>
      <c r="AP77" s="13">
        <v>0.253</v>
      </c>
      <c r="AQ77" s="13">
        <f t="shared" si="33"/>
        <v>44.274999999999999</v>
      </c>
      <c r="AR77" s="14">
        <f t="shared" si="34"/>
        <v>4.4275000000000002</v>
      </c>
      <c r="AS77" s="13">
        <f t="shared" si="35"/>
        <v>0.22137500000000002</v>
      </c>
      <c r="AT77" s="26">
        <v>1.3</v>
      </c>
      <c r="AU77" s="18" t="s">
        <v>151</v>
      </c>
    </row>
    <row r="78" spans="1:47" ht="15.75" x14ac:dyDescent="0.25">
      <c r="A78" s="30">
        <v>122216788</v>
      </c>
      <c r="B78" s="9" t="s">
        <v>206</v>
      </c>
      <c r="C78" s="9" t="s">
        <v>154</v>
      </c>
      <c r="D78" s="9" t="s">
        <v>157</v>
      </c>
      <c r="E78" s="9" t="s">
        <v>171</v>
      </c>
      <c r="F78" s="9" t="s">
        <v>183</v>
      </c>
      <c r="G78" s="9">
        <v>124</v>
      </c>
      <c r="H78" s="9">
        <v>77.400000000000006</v>
      </c>
      <c r="I78" s="9">
        <v>3</v>
      </c>
      <c r="J78" s="9">
        <v>19</v>
      </c>
      <c r="K78" s="9">
        <v>2022</v>
      </c>
      <c r="L78" s="33">
        <v>0.32291666666666669</v>
      </c>
      <c r="M78" s="9" t="s">
        <v>215</v>
      </c>
      <c r="N78" s="9">
        <v>39.1703799</v>
      </c>
      <c r="O78" s="9">
        <v>-86.515921599999999</v>
      </c>
      <c r="P78" s="10">
        <v>16788</v>
      </c>
      <c r="Q78" s="12">
        <v>45159</v>
      </c>
      <c r="R78" s="12">
        <v>45162</v>
      </c>
      <c r="S78" s="10">
        <v>3.1E-2</v>
      </c>
      <c r="T78" s="10">
        <f t="shared" si="21"/>
        <v>2.9523809523809522E-2</v>
      </c>
      <c r="U78" s="10">
        <f t="shared" si="22"/>
        <v>169.35483870967744</v>
      </c>
      <c r="V78" s="24">
        <v>3.1150000000000002</v>
      </c>
      <c r="W78" s="13">
        <f t="shared" si="23"/>
        <v>527.54032258064524</v>
      </c>
      <c r="X78" s="14">
        <f t="shared" si="19"/>
        <v>52.754032258064527</v>
      </c>
      <c r="Y78" s="13">
        <f t="shared" si="20"/>
        <v>2.6377016129032267</v>
      </c>
      <c r="Z78" s="25">
        <v>4.9000000000000004</v>
      </c>
      <c r="AA78" s="13">
        <v>63.744</v>
      </c>
      <c r="AB78" s="13">
        <f t="shared" si="24"/>
        <v>10795.354838709678</v>
      </c>
      <c r="AC78" s="14">
        <f t="shared" si="25"/>
        <v>1079.5354838709677</v>
      </c>
      <c r="AD78" s="13">
        <f t="shared" si="26"/>
        <v>53.976774193548387</v>
      </c>
      <c r="AE78" s="26">
        <v>1.3</v>
      </c>
      <c r="AF78" s="13">
        <v>0.16500000000000001</v>
      </c>
      <c r="AG78" s="13">
        <f t="shared" si="27"/>
        <v>27.943548387096779</v>
      </c>
      <c r="AH78" s="14">
        <f t="shared" si="28"/>
        <v>2.7943548387096779</v>
      </c>
      <c r="AI78" s="13">
        <f t="shared" si="29"/>
        <v>0.13971774193548389</v>
      </c>
      <c r="AJ78" s="26">
        <v>24.9</v>
      </c>
      <c r="AK78" s="13">
        <v>20.818999999999999</v>
      </c>
      <c r="AL78" s="13">
        <f t="shared" si="30"/>
        <v>3525.7983870967746</v>
      </c>
      <c r="AM78" s="14">
        <f t="shared" si="31"/>
        <v>352.57983870967746</v>
      </c>
      <c r="AN78" s="13">
        <f t="shared" si="32"/>
        <v>17.628991935483874</v>
      </c>
      <c r="AO78" s="26">
        <v>10.9</v>
      </c>
      <c r="AP78" s="13">
        <v>0.49199999999999999</v>
      </c>
      <c r="AQ78" s="13">
        <f t="shared" si="33"/>
        <v>83.322580645161295</v>
      </c>
      <c r="AR78" s="14">
        <f t="shared" si="34"/>
        <v>8.3322580645161288</v>
      </c>
      <c r="AS78" s="13">
        <f t="shared" si="35"/>
        <v>0.41661290322580646</v>
      </c>
      <c r="AT78" s="26">
        <v>1.1000000000000001</v>
      </c>
      <c r="AU78" s="18" t="s">
        <v>150</v>
      </c>
    </row>
    <row r="79" spans="1:47" ht="15.75" x14ac:dyDescent="0.25">
      <c r="A79" s="30">
        <v>122216790</v>
      </c>
      <c r="B79" s="9" t="s">
        <v>206</v>
      </c>
      <c r="C79" s="9" t="s">
        <v>154</v>
      </c>
      <c r="D79" s="9" t="s">
        <v>157</v>
      </c>
      <c r="E79" s="9" t="s">
        <v>168</v>
      </c>
      <c r="F79" s="9" t="s">
        <v>154</v>
      </c>
      <c r="G79" s="9">
        <v>127</v>
      </c>
      <c r="H79" s="9">
        <v>79.400000000000006</v>
      </c>
      <c r="I79" s="9">
        <v>3</v>
      </c>
      <c r="J79" s="9">
        <v>21</v>
      </c>
      <c r="K79" s="9">
        <v>2022</v>
      </c>
      <c r="L79" s="33">
        <v>0.30208333333333331</v>
      </c>
      <c r="M79" s="9" t="s">
        <v>210</v>
      </c>
      <c r="N79" s="10">
        <v>39.166681699999998</v>
      </c>
      <c r="O79" s="10">
        <v>-86.514668299999997</v>
      </c>
      <c r="P79" s="10">
        <v>16790</v>
      </c>
      <c r="Q79" s="12">
        <v>45159</v>
      </c>
      <c r="R79" s="12">
        <v>45162</v>
      </c>
      <c r="S79" s="10">
        <v>3.6999999999999998E-2</v>
      </c>
      <c r="T79" s="10">
        <f t="shared" si="21"/>
        <v>3.5238095238095235E-2</v>
      </c>
      <c r="U79" s="10">
        <f t="shared" si="22"/>
        <v>141.8918918918919</v>
      </c>
      <c r="V79" s="24">
        <v>3.4470000000000001</v>
      </c>
      <c r="W79" s="13">
        <f t="shared" si="23"/>
        <v>489.10135135135141</v>
      </c>
      <c r="X79" s="14">
        <f t="shared" si="19"/>
        <v>48.910135135135143</v>
      </c>
      <c r="Y79" s="13">
        <f t="shared" si="20"/>
        <v>2.4455067567567572</v>
      </c>
      <c r="Z79" s="25">
        <v>2.2999999999999998</v>
      </c>
      <c r="AA79" s="13">
        <v>53.93</v>
      </c>
      <c r="AB79" s="13">
        <f t="shared" si="24"/>
        <v>7652.22972972973</v>
      </c>
      <c r="AC79" s="14">
        <f t="shared" si="25"/>
        <v>765.22297297297303</v>
      </c>
      <c r="AD79" s="13">
        <f t="shared" si="26"/>
        <v>38.26114864864865</v>
      </c>
      <c r="AE79" s="26">
        <v>0.3</v>
      </c>
      <c r="AF79" s="13">
        <v>0.20799999999999999</v>
      </c>
      <c r="AG79" s="13">
        <f t="shared" si="27"/>
        <v>29.513513513513516</v>
      </c>
      <c r="AH79" s="14">
        <f t="shared" si="28"/>
        <v>2.9513513513513514</v>
      </c>
      <c r="AI79" s="13">
        <f t="shared" si="29"/>
        <v>0.14756756756756759</v>
      </c>
      <c r="AJ79" s="26">
        <v>12.6</v>
      </c>
      <c r="AK79" s="13">
        <v>41.920999999999999</v>
      </c>
      <c r="AL79" s="13">
        <f t="shared" si="30"/>
        <v>5948.25</v>
      </c>
      <c r="AM79" s="14">
        <f t="shared" si="31"/>
        <v>594.82500000000005</v>
      </c>
      <c r="AN79" s="13">
        <f t="shared" si="32"/>
        <v>29.741250000000004</v>
      </c>
      <c r="AO79" s="26">
        <v>11</v>
      </c>
      <c r="AP79" s="13">
        <v>0.254</v>
      </c>
      <c r="AQ79" s="13">
        <f t="shared" si="33"/>
        <v>36.04054054054054</v>
      </c>
      <c r="AR79" s="14">
        <f t="shared" si="34"/>
        <v>3.6040540540540542</v>
      </c>
      <c r="AS79" s="13">
        <f t="shared" si="35"/>
        <v>0.18020270270270272</v>
      </c>
      <c r="AT79" s="26">
        <v>1.6</v>
      </c>
      <c r="AU79" s="18" t="s">
        <v>151</v>
      </c>
    </row>
    <row r="80" spans="1:47" ht="15.75" x14ac:dyDescent="0.25">
      <c r="A80" s="30">
        <v>123240225</v>
      </c>
      <c r="B80" s="9" t="s">
        <v>206</v>
      </c>
      <c r="C80" s="9" t="s">
        <v>153</v>
      </c>
      <c r="D80" s="9" t="s">
        <v>157</v>
      </c>
      <c r="E80" s="9" t="s">
        <v>171</v>
      </c>
      <c r="F80" s="9" t="s">
        <v>183</v>
      </c>
      <c r="G80" s="9">
        <v>123</v>
      </c>
      <c r="H80" s="9">
        <v>73</v>
      </c>
      <c r="I80" s="9">
        <v>3</v>
      </c>
      <c r="J80" s="9">
        <v>19</v>
      </c>
      <c r="K80" s="9">
        <v>2022</v>
      </c>
      <c r="L80" s="33">
        <v>0.3298611111111111</v>
      </c>
      <c r="M80" s="9" t="s">
        <v>215</v>
      </c>
      <c r="N80" s="9">
        <v>39.1703799</v>
      </c>
      <c r="O80" s="9">
        <v>-86.515921599999999</v>
      </c>
      <c r="P80" s="10">
        <v>40225</v>
      </c>
      <c r="Q80" s="12">
        <v>45159</v>
      </c>
      <c r="R80" s="12">
        <v>45162</v>
      </c>
      <c r="S80" s="10">
        <v>4.1000000000000002E-2</v>
      </c>
      <c r="T80" s="10">
        <f t="shared" si="21"/>
        <v>3.9047619047619046E-2</v>
      </c>
      <c r="U80" s="10">
        <f t="shared" si="22"/>
        <v>128.04878048780489</v>
      </c>
      <c r="V80" s="24">
        <v>4.3019999999999996</v>
      </c>
      <c r="W80" s="13">
        <f t="shared" si="23"/>
        <v>550.86585365853659</v>
      </c>
      <c r="X80" s="14">
        <f t="shared" si="19"/>
        <v>55.086585365853658</v>
      </c>
      <c r="Y80" s="13">
        <f t="shared" si="20"/>
        <v>2.754329268292683</v>
      </c>
      <c r="Z80" s="25">
        <v>3.5</v>
      </c>
      <c r="AA80" s="13">
        <v>72.344999999999999</v>
      </c>
      <c r="AB80" s="13">
        <f t="shared" si="24"/>
        <v>9263.6890243902453</v>
      </c>
      <c r="AC80" s="14">
        <f t="shared" si="25"/>
        <v>926.36890243902451</v>
      </c>
      <c r="AD80" s="13">
        <f t="shared" si="26"/>
        <v>46.318445121951228</v>
      </c>
      <c r="AE80" s="26">
        <v>1.2</v>
      </c>
      <c r="AF80" s="13">
        <v>0.186</v>
      </c>
      <c r="AG80" s="13">
        <f t="shared" si="27"/>
        <v>23.81707317073171</v>
      </c>
      <c r="AH80" s="14">
        <f t="shared" si="28"/>
        <v>2.3817073170731708</v>
      </c>
      <c r="AI80" s="13">
        <f t="shared" si="29"/>
        <v>0.11908536585365855</v>
      </c>
      <c r="AJ80" s="26">
        <v>20.9</v>
      </c>
      <c r="AK80" s="13">
        <v>27.175999999999998</v>
      </c>
      <c r="AL80" s="13">
        <f t="shared" si="30"/>
        <v>3479.8536585365855</v>
      </c>
      <c r="AM80" s="14">
        <f t="shared" si="31"/>
        <v>347.98536585365855</v>
      </c>
      <c r="AN80" s="13">
        <f t="shared" si="32"/>
        <v>17.39926829268293</v>
      </c>
      <c r="AO80" s="26">
        <v>5.3</v>
      </c>
      <c r="AP80" s="13">
        <v>1.31</v>
      </c>
      <c r="AQ80" s="13">
        <f t="shared" si="33"/>
        <v>167.74390243902442</v>
      </c>
      <c r="AR80" s="14">
        <f t="shared" si="34"/>
        <v>16.774390243902442</v>
      </c>
      <c r="AS80" s="13">
        <f t="shared" si="35"/>
        <v>0.83871951219512209</v>
      </c>
      <c r="AT80" s="26">
        <v>2.2999999999999998</v>
      </c>
      <c r="AU80" s="18" t="s">
        <v>152</v>
      </c>
    </row>
    <row r="81" spans="1:47" ht="15.75" x14ac:dyDescent="0.25">
      <c r="A81" s="30">
        <v>122216785</v>
      </c>
      <c r="B81" s="9" t="s">
        <v>206</v>
      </c>
      <c r="C81" s="9" t="s">
        <v>154</v>
      </c>
      <c r="D81" s="9" t="s">
        <v>157</v>
      </c>
      <c r="E81" s="9" t="s">
        <v>171</v>
      </c>
      <c r="F81" s="9" t="s">
        <v>171</v>
      </c>
      <c r="G81" s="9">
        <v>122</v>
      </c>
      <c r="H81" s="9">
        <v>78.400000000000006</v>
      </c>
      <c r="I81" s="9">
        <v>3</v>
      </c>
      <c r="J81" s="9">
        <v>18</v>
      </c>
      <c r="K81" s="9">
        <v>2022</v>
      </c>
      <c r="L81" s="33">
        <v>0.36458333333333331</v>
      </c>
      <c r="M81" s="9" t="s">
        <v>216</v>
      </c>
      <c r="N81" s="9">
        <v>39.1652512</v>
      </c>
      <c r="O81" s="9">
        <v>-86.508253999999994</v>
      </c>
      <c r="P81" s="10">
        <v>16785</v>
      </c>
      <c r="Q81" s="12">
        <v>45159</v>
      </c>
      <c r="R81" s="12">
        <v>45162</v>
      </c>
      <c r="S81" s="10">
        <v>4.7E-2</v>
      </c>
      <c r="T81" s="10">
        <f t="shared" si="21"/>
        <v>4.476190476190476E-2</v>
      </c>
      <c r="U81" s="10">
        <f t="shared" si="22"/>
        <v>111.70212765957447</v>
      </c>
      <c r="V81" s="24">
        <v>4.6779999999999999</v>
      </c>
      <c r="W81" s="13">
        <f t="shared" si="23"/>
        <v>522.54255319148933</v>
      </c>
      <c r="X81" s="14">
        <f t="shared" si="19"/>
        <v>52.254255319148932</v>
      </c>
      <c r="Y81" s="13">
        <f t="shared" si="20"/>
        <v>2.6127127659574469</v>
      </c>
      <c r="Z81" s="25">
        <v>2.8</v>
      </c>
      <c r="AA81" s="13">
        <v>41.454999999999998</v>
      </c>
      <c r="AB81" s="13">
        <f t="shared" si="24"/>
        <v>4630.6117021276596</v>
      </c>
      <c r="AC81" s="14">
        <f t="shared" si="25"/>
        <v>463.06117021276594</v>
      </c>
      <c r="AD81" s="13">
        <f t="shared" si="26"/>
        <v>23.153058510638299</v>
      </c>
      <c r="AE81" s="26">
        <v>1.6</v>
      </c>
      <c r="AF81" s="13">
        <v>0.26100000000000001</v>
      </c>
      <c r="AG81" s="13">
        <f t="shared" si="27"/>
        <v>29.154255319148938</v>
      </c>
      <c r="AH81" s="14">
        <f t="shared" si="28"/>
        <v>2.9154255319148938</v>
      </c>
      <c r="AI81" s="13">
        <f t="shared" si="29"/>
        <v>0.14577127659574471</v>
      </c>
      <c r="AJ81" s="26">
        <v>18.100000000000001</v>
      </c>
      <c r="AK81" s="13">
        <v>14.853999999999999</v>
      </c>
      <c r="AL81" s="13">
        <f t="shared" si="30"/>
        <v>1659.2234042553191</v>
      </c>
      <c r="AM81" s="14">
        <f t="shared" si="31"/>
        <v>165.9223404255319</v>
      </c>
      <c r="AN81" s="13">
        <f t="shared" si="32"/>
        <v>8.2961170212765953</v>
      </c>
      <c r="AO81" s="26">
        <v>22.7</v>
      </c>
      <c r="AP81" s="13">
        <v>0.48</v>
      </c>
      <c r="AQ81" s="13">
        <f t="shared" si="33"/>
        <v>53.617021276595743</v>
      </c>
      <c r="AR81" s="14">
        <f t="shared" si="34"/>
        <v>5.3617021276595747</v>
      </c>
      <c r="AS81" s="13">
        <f t="shared" si="35"/>
        <v>0.26808510638297872</v>
      </c>
      <c r="AT81" s="26">
        <v>2.4</v>
      </c>
      <c r="AU81" s="18" t="s">
        <v>150</v>
      </c>
    </row>
    <row r="82" spans="1:47" ht="15.75" x14ac:dyDescent="0.25">
      <c r="A82" s="30">
        <v>122216786</v>
      </c>
      <c r="B82" s="9" t="s">
        <v>206</v>
      </c>
      <c r="C82" s="9" t="s">
        <v>154</v>
      </c>
      <c r="D82" s="9" t="s">
        <v>157</v>
      </c>
      <c r="E82" s="9" t="s">
        <v>168</v>
      </c>
      <c r="F82" s="9" t="s">
        <v>183</v>
      </c>
      <c r="G82" s="9">
        <v>125</v>
      </c>
      <c r="H82" s="9">
        <v>69.5</v>
      </c>
      <c r="I82" s="9">
        <v>3</v>
      </c>
      <c r="J82" s="9">
        <v>18</v>
      </c>
      <c r="K82" s="9">
        <v>2022</v>
      </c>
      <c r="L82" s="33">
        <v>0.37152777777777773</v>
      </c>
      <c r="M82" s="9" t="s">
        <v>216</v>
      </c>
      <c r="N82" s="9">
        <v>39.1652512</v>
      </c>
      <c r="O82" s="9">
        <v>-86.508253999999994</v>
      </c>
      <c r="P82" s="10">
        <v>16786</v>
      </c>
      <c r="Q82" s="12">
        <v>45159</v>
      </c>
      <c r="R82" s="12">
        <v>45162</v>
      </c>
      <c r="S82" s="10">
        <v>3.3000000000000002E-2</v>
      </c>
      <c r="T82" s="10">
        <f t="shared" si="21"/>
        <v>3.1428571428571431E-2</v>
      </c>
      <c r="U82" s="10">
        <f t="shared" si="22"/>
        <v>159.09090909090909</v>
      </c>
      <c r="V82" s="24">
        <v>5.2210000000000001</v>
      </c>
      <c r="W82" s="13">
        <f t="shared" si="23"/>
        <v>830.61363636363637</v>
      </c>
      <c r="X82" s="14">
        <f t="shared" si="19"/>
        <v>83.061363636363637</v>
      </c>
      <c r="Y82" s="13">
        <f t="shared" si="20"/>
        <v>4.153068181818182</v>
      </c>
      <c r="Z82" s="25">
        <v>1</v>
      </c>
      <c r="AA82" s="13">
        <v>62.174999999999997</v>
      </c>
      <c r="AB82" s="13">
        <f t="shared" si="24"/>
        <v>9891.4772727272721</v>
      </c>
      <c r="AC82" s="14">
        <f t="shared" si="25"/>
        <v>989.14772727272725</v>
      </c>
      <c r="AD82" s="13">
        <f t="shared" si="26"/>
        <v>49.457386363636367</v>
      </c>
      <c r="AE82" s="26">
        <v>0.7</v>
      </c>
      <c r="AF82" s="13">
        <v>0.193</v>
      </c>
      <c r="AG82" s="13">
        <f t="shared" si="27"/>
        <v>30.704545454545457</v>
      </c>
      <c r="AH82" s="14">
        <f t="shared" si="28"/>
        <v>3.0704545454545458</v>
      </c>
      <c r="AI82" s="13">
        <f t="shared" si="29"/>
        <v>0.15352272727272731</v>
      </c>
      <c r="AJ82" s="26">
        <v>23.4</v>
      </c>
      <c r="AK82" s="13">
        <v>57.421999999999997</v>
      </c>
      <c r="AL82" s="13">
        <f t="shared" si="30"/>
        <v>9135.318181818182</v>
      </c>
      <c r="AM82" s="14">
        <f t="shared" si="31"/>
        <v>913.53181818181815</v>
      </c>
      <c r="AN82" s="13">
        <f t="shared" si="32"/>
        <v>45.676590909090912</v>
      </c>
      <c r="AO82" s="26">
        <v>2.2999999999999998</v>
      </c>
      <c r="AP82" s="13">
        <v>1.159</v>
      </c>
      <c r="AQ82" s="13">
        <f t="shared" si="33"/>
        <v>184.38636363636365</v>
      </c>
      <c r="AR82" s="14">
        <f t="shared" si="34"/>
        <v>18.438636363636366</v>
      </c>
      <c r="AS82" s="13">
        <f t="shared" si="35"/>
        <v>0.92193181818181835</v>
      </c>
      <c r="AT82" s="26">
        <v>0.8</v>
      </c>
      <c r="AU82" s="18" t="s">
        <v>152</v>
      </c>
    </row>
    <row r="83" spans="1:47" ht="15.75" x14ac:dyDescent="0.25">
      <c r="A83" s="30">
        <v>122216784</v>
      </c>
      <c r="B83" s="9" t="s">
        <v>206</v>
      </c>
      <c r="C83" s="9" t="s">
        <v>154</v>
      </c>
      <c r="D83" s="9" t="s">
        <v>157</v>
      </c>
      <c r="E83" s="9" t="s">
        <v>171</v>
      </c>
      <c r="F83" s="9" t="s">
        <v>180</v>
      </c>
      <c r="G83" s="9">
        <v>125</v>
      </c>
      <c r="H83" s="9">
        <v>73.400000000000006</v>
      </c>
      <c r="I83" s="9">
        <v>3</v>
      </c>
      <c r="J83" s="9">
        <v>17</v>
      </c>
      <c r="K83" s="9">
        <v>2022</v>
      </c>
      <c r="L83" s="33">
        <v>0.40625</v>
      </c>
      <c r="M83" s="9" t="s">
        <v>217</v>
      </c>
      <c r="N83" s="10">
        <v>39.167302999999997</v>
      </c>
      <c r="O83" s="10">
        <v>-86.517972400000005</v>
      </c>
      <c r="P83" s="10">
        <v>122216784</v>
      </c>
      <c r="Q83" s="12">
        <v>45159</v>
      </c>
      <c r="R83" s="12">
        <v>45162</v>
      </c>
      <c r="S83" s="10">
        <v>3.6999999999999998E-2</v>
      </c>
      <c r="T83" s="10">
        <f t="shared" si="21"/>
        <v>3.5238095238095235E-2</v>
      </c>
      <c r="U83" s="10">
        <f t="shared" si="22"/>
        <v>141.8918918918919</v>
      </c>
      <c r="V83" s="24">
        <v>6.2510000000000003</v>
      </c>
      <c r="W83" s="13">
        <f t="shared" si="23"/>
        <v>886.96621621621637</v>
      </c>
      <c r="X83" s="14">
        <f t="shared" si="19"/>
        <v>88.696621621621631</v>
      </c>
      <c r="Y83" s="13">
        <f t="shared" si="20"/>
        <v>4.4348310810810814</v>
      </c>
      <c r="Z83" s="25">
        <v>1.7</v>
      </c>
      <c r="AA83" s="13">
        <v>68.442999999999998</v>
      </c>
      <c r="AB83" s="13">
        <f t="shared" si="24"/>
        <v>9711.5067567567567</v>
      </c>
      <c r="AC83" s="14">
        <f t="shared" si="25"/>
        <v>971.15067567567564</v>
      </c>
      <c r="AD83" s="13">
        <f t="shared" si="26"/>
        <v>48.557533783783782</v>
      </c>
      <c r="AE83" s="26">
        <v>0.6</v>
      </c>
      <c r="AF83" s="13">
        <v>0.13900000000000001</v>
      </c>
      <c r="AG83" s="13">
        <f t="shared" si="27"/>
        <v>19.722972972972975</v>
      </c>
      <c r="AH83" s="14">
        <f t="shared" si="28"/>
        <v>1.9722972972972976</v>
      </c>
      <c r="AI83" s="13">
        <f t="shared" si="29"/>
        <v>9.8614864864864885E-2</v>
      </c>
      <c r="AJ83" s="26">
        <v>22.4</v>
      </c>
      <c r="AK83" s="13">
        <v>37.433</v>
      </c>
      <c r="AL83" s="13">
        <f t="shared" si="30"/>
        <v>5311.4391891891892</v>
      </c>
      <c r="AM83" s="14">
        <f t="shared" si="31"/>
        <v>531.14391891891887</v>
      </c>
      <c r="AN83" s="13">
        <f t="shared" si="32"/>
        <v>26.557195945945946</v>
      </c>
      <c r="AO83" s="26">
        <v>14</v>
      </c>
      <c r="AP83" s="13">
        <v>0.25800000000000001</v>
      </c>
      <c r="AQ83" s="13">
        <f t="shared" si="33"/>
        <v>36.608108108108112</v>
      </c>
      <c r="AR83" s="14">
        <f t="shared" si="34"/>
        <v>3.6608108108108111</v>
      </c>
      <c r="AS83" s="13">
        <f t="shared" si="35"/>
        <v>0.18304054054054056</v>
      </c>
      <c r="AT83" s="26">
        <v>3.6</v>
      </c>
      <c r="AU83" s="18" t="s">
        <v>151</v>
      </c>
    </row>
    <row r="84" spans="1:47" ht="15.75" x14ac:dyDescent="0.25">
      <c r="A84" s="30">
        <v>122216783</v>
      </c>
      <c r="B84" s="9" t="s">
        <v>206</v>
      </c>
      <c r="C84" s="9" t="s">
        <v>154</v>
      </c>
      <c r="D84" s="9" t="s">
        <v>157</v>
      </c>
      <c r="E84" s="9" t="s">
        <v>168</v>
      </c>
      <c r="F84" s="9" t="s">
        <v>154</v>
      </c>
      <c r="G84" s="9">
        <v>133</v>
      </c>
      <c r="H84" s="9">
        <v>70.7</v>
      </c>
      <c r="I84" s="9">
        <v>3</v>
      </c>
      <c r="J84" s="9">
        <v>17</v>
      </c>
      <c r="K84" s="9">
        <v>2022</v>
      </c>
      <c r="L84" s="33">
        <v>0.38194444444444442</v>
      </c>
      <c r="M84" s="9" t="s">
        <v>217</v>
      </c>
      <c r="N84" s="10">
        <v>39.167302999999997</v>
      </c>
      <c r="O84" s="10">
        <v>-86.517972400000005</v>
      </c>
      <c r="P84" s="10">
        <v>122216783</v>
      </c>
      <c r="Q84" s="12">
        <v>45159</v>
      </c>
      <c r="R84" s="12">
        <v>45162</v>
      </c>
      <c r="S84" s="10">
        <v>4.4999999999999998E-2</v>
      </c>
      <c r="T84" s="10">
        <f t="shared" si="21"/>
        <v>4.2857142857142851E-2</v>
      </c>
      <c r="U84" s="10">
        <f t="shared" si="22"/>
        <v>116.66666666666669</v>
      </c>
      <c r="V84" s="24">
        <v>5.2119999999999997</v>
      </c>
      <c r="W84" s="13">
        <f t="shared" si="23"/>
        <v>608.06666666666672</v>
      </c>
      <c r="X84" s="14">
        <f t="shared" si="19"/>
        <v>60.806666666666672</v>
      </c>
      <c r="Y84" s="13">
        <f t="shared" si="20"/>
        <v>3.0403333333333338</v>
      </c>
      <c r="Z84" s="25">
        <v>3.6</v>
      </c>
      <c r="AA84" s="13">
        <v>49.332999999999998</v>
      </c>
      <c r="AB84" s="13">
        <f t="shared" si="24"/>
        <v>5755.5166666666673</v>
      </c>
      <c r="AC84" s="14">
        <f t="shared" si="25"/>
        <v>575.55166666666673</v>
      </c>
      <c r="AD84" s="13">
        <f t="shared" si="26"/>
        <v>28.77758333333334</v>
      </c>
      <c r="AE84" s="26">
        <v>1.9</v>
      </c>
      <c r="AF84" s="13">
        <v>0.17100000000000001</v>
      </c>
      <c r="AG84" s="13">
        <f t="shared" si="27"/>
        <v>19.950000000000006</v>
      </c>
      <c r="AH84" s="14">
        <f t="shared" si="28"/>
        <v>1.9950000000000006</v>
      </c>
      <c r="AI84" s="13">
        <f t="shared" si="29"/>
        <v>9.9750000000000033E-2</v>
      </c>
      <c r="AJ84" s="26">
        <v>27.9</v>
      </c>
      <c r="AK84" s="13">
        <v>44.759</v>
      </c>
      <c r="AL84" s="13">
        <f t="shared" si="30"/>
        <v>5221.8833333333341</v>
      </c>
      <c r="AM84" s="14">
        <f t="shared" si="31"/>
        <v>522.18833333333339</v>
      </c>
      <c r="AN84" s="13">
        <f t="shared" si="32"/>
        <v>26.109416666666672</v>
      </c>
      <c r="AO84" s="26">
        <v>6.9</v>
      </c>
      <c r="AP84" s="13">
        <v>0.41599999999999998</v>
      </c>
      <c r="AQ84" s="13">
        <f t="shared" si="33"/>
        <v>48.533333333333339</v>
      </c>
      <c r="AR84" s="14">
        <f t="shared" si="34"/>
        <v>4.8533333333333335</v>
      </c>
      <c r="AS84" s="13">
        <f t="shared" si="35"/>
        <v>0.2426666666666667</v>
      </c>
      <c r="AT84" s="26">
        <v>2.9</v>
      </c>
      <c r="AU84" s="18" t="s">
        <v>151</v>
      </c>
    </row>
    <row r="85" spans="1:47" ht="15.75" x14ac:dyDescent="0.25">
      <c r="A85" s="30">
        <v>122216782</v>
      </c>
      <c r="B85" s="9" t="s">
        <v>206</v>
      </c>
      <c r="C85" s="9" t="s">
        <v>154</v>
      </c>
      <c r="D85" s="9" t="s">
        <v>157</v>
      </c>
      <c r="E85" s="9" t="s">
        <v>168</v>
      </c>
      <c r="F85" s="9" t="s">
        <v>154</v>
      </c>
      <c r="G85" s="9">
        <v>131</v>
      </c>
      <c r="H85" s="9">
        <v>75.099999999999994</v>
      </c>
      <c r="I85" s="9">
        <v>3</v>
      </c>
      <c r="J85" s="9">
        <v>17</v>
      </c>
      <c r="K85" s="9">
        <v>2022</v>
      </c>
      <c r="L85" s="33">
        <v>0.31944444444444448</v>
      </c>
      <c r="M85" s="9" t="s">
        <v>217</v>
      </c>
      <c r="N85" s="10">
        <v>39.167302999999997</v>
      </c>
      <c r="O85" s="10">
        <v>-86.517972400000005</v>
      </c>
      <c r="P85" s="10">
        <v>122216782</v>
      </c>
      <c r="Q85" s="12">
        <v>45159</v>
      </c>
      <c r="R85" s="12">
        <v>45162</v>
      </c>
      <c r="S85" s="10">
        <v>3.1E-2</v>
      </c>
      <c r="T85" s="10">
        <f t="shared" si="21"/>
        <v>2.9523809523809522E-2</v>
      </c>
      <c r="U85" s="10">
        <f t="shared" si="22"/>
        <v>169.35483870967744</v>
      </c>
      <c r="V85" s="24">
        <v>5.7110000000000003</v>
      </c>
      <c r="W85" s="13">
        <f t="shared" si="23"/>
        <v>967.18548387096791</v>
      </c>
      <c r="X85" s="14">
        <f t="shared" si="19"/>
        <v>96.718548387096789</v>
      </c>
      <c r="Y85" s="13">
        <f t="shared" si="20"/>
        <v>4.8359274193548396</v>
      </c>
      <c r="Z85" s="25">
        <v>2.6</v>
      </c>
      <c r="AA85" s="13">
        <v>53.244</v>
      </c>
      <c r="AB85" s="13">
        <f t="shared" si="24"/>
        <v>9017.1290322580662</v>
      </c>
      <c r="AC85" s="14">
        <f t="shared" si="25"/>
        <v>901.7129032258066</v>
      </c>
      <c r="AD85" s="13">
        <f t="shared" si="26"/>
        <v>45.08564516129033</v>
      </c>
      <c r="AE85" s="26">
        <v>1</v>
      </c>
      <c r="AF85" s="13">
        <v>0.307</v>
      </c>
      <c r="AG85" s="13">
        <f t="shared" si="27"/>
        <v>51.991935483870975</v>
      </c>
      <c r="AH85" s="14">
        <f t="shared" si="28"/>
        <v>5.1991935483870977</v>
      </c>
      <c r="AI85" s="13">
        <f t="shared" si="29"/>
        <v>0.25995967741935488</v>
      </c>
      <c r="AJ85" s="26">
        <v>22.6</v>
      </c>
      <c r="AK85" s="13">
        <v>32.811</v>
      </c>
      <c r="AL85" s="13">
        <f t="shared" si="30"/>
        <v>5556.7016129032263</v>
      </c>
      <c r="AM85" s="14">
        <f t="shared" si="31"/>
        <v>555.67016129032265</v>
      </c>
      <c r="AN85" s="13">
        <f t="shared" si="32"/>
        <v>27.783508064516134</v>
      </c>
      <c r="AO85" s="26">
        <v>7</v>
      </c>
      <c r="AP85" s="13">
        <v>0.28399999999999997</v>
      </c>
      <c r="AQ85" s="13">
        <f t="shared" si="33"/>
        <v>48.096774193548391</v>
      </c>
      <c r="AR85" s="14">
        <f t="shared" si="34"/>
        <v>4.8096774193548395</v>
      </c>
      <c r="AS85" s="13">
        <f t="shared" si="35"/>
        <v>0.24048387096774199</v>
      </c>
      <c r="AT85" s="26">
        <v>2.6</v>
      </c>
      <c r="AU85" s="18" t="s">
        <v>151</v>
      </c>
    </row>
    <row r="86" spans="1:47" ht="15.75" x14ac:dyDescent="0.25">
      <c r="A86" s="31">
        <v>77226371</v>
      </c>
      <c r="B86" s="9" t="s">
        <v>206</v>
      </c>
      <c r="C86" s="9" t="s">
        <v>154</v>
      </c>
      <c r="D86" s="9" t="s">
        <v>157</v>
      </c>
      <c r="E86" s="9" t="s">
        <v>171</v>
      </c>
      <c r="F86" s="9" t="s">
        <v>183</v>
      </c>
      <c r="G86" s="9">
        <v>122</v>
      </c>
      <c r="H86" s="9">
        <v>70</v>
      </c>
      <c r="I86" s="9">
        <v>3</v>
      </c>
      <c r="J86" s="9">
        <v>16</v>
      </c>
      <c r="K86" s="9">
        <v>2022</v>
      </c>
      <c r="L86" s="33">
        <v>0.39583333333333331</v>
      </c>
      <c r="M86" s="9" t="s">
        <v>207</v>
      </c>
      <c r="N86" s="10">
        <v>39.167185000000003</v>
      </c>
      <c r="O86" s="10">
        <v>-86.515050500000001</v>
      </c>
      <c r="P86" s="10">
        <v>77226371</v>
      </c>
      <c r="Q86" s="12">
        <v>45159</v>
      </c>
      <c r="R86" s="12">
        <v>45162</v>
      </c>
      <c r="S86" s="10">
        <v>4.8000000000000001E-2</v>
      </c>
      <c r="T86" s="10">
        <f t="shared" si="21"/>
        <v>4.5714285714285714E-2</v>
      </c>
      <c r="U86" s="10">
        <f t="shared" si="22"/>
        <v>109.375</v>
      </c>
      <c r="V86" s="24">
        <v>7.8620000000000001</v>
      </c>
      <c r="W86" s="13">
        <f t="shared" si="23"/>
        <v>859.90625</v>
      </c>
      <c r="X86" s="14">
        <f t="shared" si="19"/>
        <v>85.990624999999994</v>
      </c>
      <c r="Y86" s="13">
        <f t="shared" si="20"/>
        <v>4.2995312500000002</v>
      </c>
      <c r="Z86" s="25">
        <v>1.7</v>
      </c>
      <c r="AA86" s="13">
        <v>65.004000000000005</v>
      </c>
      <c r="AB86" s="13">
        <f t="shared" si="24"/>
        <v>7109.8125000000009</v>
      </c>
      <c r="AC86" s="14">
        <f t="shared" si="25"/>
        <v>710.98125000000005</v>
      </c>
      <c r="AD86" s="13">
        <f t="shared" si="26"/>
        <v>35.549062500000005</v>
      </c>
      <c r="AE86" s="26">
        <v>1.2</v>
      </c>
      <c r="AF86" s="13">
        <v>0.435</v>
      </c>
      <c r="AG86" s="13">
        <f t="shared" si="27"/>
        <v>47.578125</v>
      </c>
      <c r="AH86" s="14">
        <f t="shared" si="28"/>
        <v>4.7578125</v>
      </c>
      <c r="AI86" s="13">
        <f t="shared" si="29"/>
        <v>0.23789062500000002</v>
      </c>
      <c r="AJ86" s="26">
        <v>8.5</v>
      </c>
      <c r="AK86" s="13">
        <v>22.962</v>
      </c>
      <c r="AL86" s="13">
        <f t="shared" si="30"/>
        <v>2511.46875</v>
      </c>
      <c r="AM86" s="14">
        <f t="shared" si="31"/>
        <v>251.14687499999999</v>
      </c>
      <c r="AN86" s="13">
        <f t="shared" si="32"/>
        <v>12.557343750000001</v>
      </c>
      <c r="AO86" s="26">
        <v>13.6</v>
      </c>
      <c r="AP86" s="13">
        <v>0.27500000000000002</v>
      </c>
      <c r="AQ86" s="13">
        <f t="shared" si="33"/>
        <v>30.078125000000004</v>
      </c>
      <c r="AR86" s="14">
        <f t="shared" si="34"/>
        <v>3.0078125000000004</v>
      </c>
      <c r="AS86" s="13">
        <f t="shared" si="35"/>
        <v>0.15039062500000003</v>
      </c>
      <c r="AT86" s="26">
        <v>1.5</v>
      </c>
      <c r="AU86" s="18" t="s">
        <v>151</v>
      </c>
    </row>
    <row r="87" spans="1:47" ht="15.75" x14ac:dyDescent="0.25">
      <c r="A87" s="32">
        <v>122216781</v>
      </c>
      <c r="B87" s="9" t="s">
        <v>206</v>
      </c>
      <c r="C87" s="9" t="s">
        <v>154</v>
      </c>
      <c r="D87" s="9" t="s">
        <v>157</v>
      </c>
      <c r="E87" s="9" t="s">
        <v>171</v>
      </c>
      <c r="F87" s="9" t="s">
        <v>180</v>
      </c>
      <c r="G87" s="9">
        <v>123</v>
      </c>
      <c r="H87" s="9">
        <v>74.8</v>
      </c>
      <c r="I87" s="9">
        <v>3</v>
      </c>
      <c r="J87" s="9">
        <v>16</v>
      </c>
      <c r="K87" s="9">
        <v>2022</v>
      </c>
      <c r="L87" s="33">
        <v>0.41666666666666669</v>
      </c>
      <c r="M87" s="9" t="s">
        <v>207</v>
      </c>
      <c r="N87" s="10">
        <v>39.167185000000003</v>
      </c>
      <c r="O87" s="10">
        <v>-86.515050500000001</v>
      </c>
      <c r="P87" s="10">
        <v>122216781</v>
      </c>
      <c r="Q87" s="12">
        <v>45159</v>
      </c>
      <c r="R87" s="12">
        <v>45162</v>
      </c>
      <c r="S87" s="10">
        <v>0.06</v>
      </c>
      <c r="T87" s="10">
        <f t="shared" si="21"/>
        <v>5.7142857142857141E-2</v>
      </c>
      <c r="U87" s="10">
        <f t="shared" si="22"/>
        <v>87.5</v>
      </c>
      <c r="V87" s="24">
        <v>5.8680000000000003</v>
      </c>
      <c r="W87" s="13">
        <f t="shared" si="23"/>
        <v>513.45000000000005</v>
      </c>
      <c r="X87" s="14">
        <f t="shared" si="19"/>
        <v>51.345000000000006</v>
      </c>
      <c r="Y87" s="13">
        <f t="shared" si="20"/>
        <v>2.5672500000000005</v>
      </c>
      <c r="Z87" s="25">
        <v>13.4</v>
      </c>
      <c r="AA87" s="13">
        <v>77.63</v>
      </c>
      <c r="AB87" s="13">
        <f t="shared" si="24"/>
        <v>6792.625</v>
      </c>
      <c r="AC87" s="14">
        <f t="shared" si="25"/>
        <v>679.26250000000005</v>
      </c>
      <c r="AD87" s="13">
        <f t="shared" si="26"/>
        <v>33.963125000000005</v>
      </c>
      <c r="AE87" s="26">
        <v>7.1</v>
      </c>
      <c r="AF87" s="13">
        <v>0.75800000000000001</v>
      </c>
      <c r="AG87" s="13">
        <f t="shared" si="27"/>
        <v>66.325000000000003</v>
      </c>
      <c r="AH87" s="14">
        <f t="shared" si="28"/>
        <v>6.6325000000000003</v>
      </c>
      <c r="AI87" s="13">
        <f t="shared" si="29"/>
        <v>0.33162500000000006</v>
      </c>
      <c r="AJ87" s="26">
        <v>10.1</v>
      </c>
      <c r="AK87" s="13">
        <v>57.871000000000002</v>
      </c>
      <c r="AL87" s="13">
        <f t="shared" si="30"/>
        <v>5063.7125000000005</v>
      </c>
      <c r="AM87" s="14">
        <f t="shared" si="31"/>
        <v>506.37125000000003</v>
      </c>
      <c r="AN87" s="13">
        <f t="shared" si="32"/>
        <v>25.318562500000002</v>
      </c>
      <c r="AO87" s="26">
        <v>8.1999999999999993</v>
      </c>
      <c r="AP87" s="13">
        <v>1.2230000000000001</v>
      </c>
      <c r="AQ87" s="13">
        <f t="shared" si="33"/>
        <v>107.0125</v>
      </c>
      <c r="AR87" s="14">
        <f t="shared" si="34"/>
        <v>10.70125</v>
      </c>
      <c r="AS87" s="13">
        <f t="shared" si="35"/>
        <v>0.5350625</v>
      </c>
      <c r="AT87" s="26">
        <v>7.3</v>
      </c>
      <c r="AU87" s="18" t="s">
        <v>152</v>
      </c>
    </row>
    <row r="88" spans="1:47" ht="15.75" x14ac:dyDescent="0.25">
      <c r="A88" s="32">
        <v>123240233</v>
      </c>
      <c r="B88" s="9" t="s">
        <v>206</v>
      </c>
      <c r="C88" s="9" t="s">
        <v>153</v>
      </c>
      <c r="D88" s="9" t="s">
        <v>157</v>
      </c>
      <c r="E88" s="9" t="s">
        <v>168</v>
      </c>
      <c r="F88" s="9" t="s">
        <v>154</v>
      </c>
      <c r="G88" s="9">
        <v>127</v>
      </c>
      <c r="H88" s="9">
        <v>74</v>
      </c>
      <c r="I88" s="9">
        <v>3</v>
      </c>
      <c r="J88" s="9">
        <v>16</v>
      </c>
      <c r="K88" s="9">
        <v>2022</v>
      </c>
      <c r="L88" s="33">
        <v>0.41666666666666669</v>
      </c>
      <c r="M88" s="9" t="s">
        <v>207</v>
      </c>
      <c r="N88" s="10">
        <v>39.167185000000003</v>
      </c>
      <c r="O88" s="10">
        <v>-86.515050500000001</v>
      </c>
      <c r="P88" s="10">
        <v>123240233</v>
      </c>
      <c r="Q88" s="12">
        <v>45159</v>
      </c>
      <c r="R88" s="12">
        <v>45162</v>
      </c>
      <c r="S88" s="10">
        <v>8.3000000000000004E-2</v>
      </c>
      <c r="T88" s="10">
        <f t="shared" si="21"/>
        <v>7.9047619047619047E-2</v>
      </c>
      <c r="U88" s="10">
        <f t="shared" si="22"/>
        <v>63.253012048192772</v>
      </c>
      <c r="V88" s="24">
        <v>6.6210000000000004</v>
      </c>
      <c r="W88" s="13">
        <f t="shared" si="23"/>
        <v>418.79819277108436</v>
      </c>
      <c r="X88" s="14">
        <f t="shared" si="19"/>
        <v>41.879819277108439</v>
      </c>
      <c r="Y88" s="13">
        <f t="shared" si="20"/>
        <v>2.0939909638554219</v>
      </c>
      <c r="Z88" s="25">
        <v>2.8</v>
      </c>
      <c r="AA88" s="13">
        <v>74.504999999999995</v>
      </c>
      <c r="AB88" s="13">
        <f t="shared" si="24"/>
        <v>4712.6656626506019</v>
      </c>
      <c r="AC88" s="14">
        <f t="shared" si="25"/>
        <v>471.26656626506019</v>
      </c>
      <c r="AD88" s="13">
        <f t="shared" si="26"/>
        <v>23.56332831325301</v>
      </c>
      <c r="AE88" s="26">
        <v>1.5</v>
      </c>
      <c r="AF88" s="13">
        <v>0.48199999999999998</v>
      </c>
      <c r="AG88" s="13">
        <f t="shared" si="27"/>
        <v>30.487951807228914</v>
      </c>
      <c r="AH88" s="14">
        <f t="shared" si="28"/>
        <v>3.0487951807228915</v>
      </c>
      <c r="AI88" s="13">
        <f t="shared" si="29"/>
        <v>0.1524397590361446</v>
      </c>
      <c r="AJ88" s="26">
        <v>15</v>
      </c>
      <c r="AK88" s="13">
        <v>58.319000000000003</v>
      </c>
      <c r="AL88" s="13">
        <f t="shared" si="30"/>
        <v>3688.8524096385545</v>
      </c>
      <c r="AM88" s="14">
        <f t="shared" si="31"/>
        <v>368.88524096385544</v>
      </c>
      <c r="AN88" s="13">
        <f t="shared" si="32"/>
        <v>18.444262048192773</v>
      </c>
      <c r="AO88" s="26">
        <v>5</v>
      </c>
      <c r="AP88" s="13">
        <v>1.5660000000000001</v>
      </c>
      <c r="AQ88" s="13">
        <f t="shared" si="33"/>
        <v>99.05421686746989</v>
      </c>
      <c r="AR88" s="14">
        <f t="shared" si="34"/>
        <v>9.9054216867469886</v>
      </c>
      <c r="AS88" s="13">
        <f t="shared" si="35"/>
        <v>0.49527108433734945</v>
      </c>
      <c r="AT88" s="26">
        <v>1.7</v>
      </c>
      <c r="AU88" s="18" t="s">
        <v>150</v>
      </c>
    </row>
    <row r="89" spans="1:47" ht="15.75" x14ac:dyDescent="0.25">
      <c r="A89" s="32">
        <v>123240247</v>
      </c>
      <c r="B89" s="9" t="s">
        <v>206</v>
      </c>
      <c r="C89" s="9" t="s">
        <v>153</v>
      </c>
      <c r="D89" s="9" t="s">
        <v>157</v>
      </c>
      <c r="E89" s="9" t="s">
        <v>168</v>
      </c>
      <c r="F89" s="9" t="s">
        <v>180</v>
      </c>
      <c r="G89" s="9">
        <v>128</v>
      </c>
      <c r="H89" s="9">
        <v>79.2</v>
      </c>
      <c r="I89" s="9">
        <v>3</v>
      </c>
      <c r="J89" s="9">
        <v>15</v>
      </c>
      <c r="K89" s="9">
        <v>2022</v>
      </c>
      <c r="L89" s="33">
        <v>0.38194444444444442</v>
      </c>
      <c r="M89" s="9" t="s">
        <v>209</v>
      </c>
      <c r="N89" s="10">
        <v>39.168486299999998</v>
      </c>
      <c r="O89" s="10">
        <v>-86.510833500000004</v>
      </c>
      <c r="P89" s="10">
        <v>40247</v>
      </c>
      <c r="Q89" s="12">
        <v>45159</v>
      </c>
      <c r="R89" s="12">
        <v>45162</v>
      </c>
      <c r="S89" s="10">
        <v>3.5999999999999997E-2</v>
      </c>
      <c r="T89" s="10">
        <f t="shared" si="21"/>
        <v>3.428571428571428E-2</v>
      </c>
      <c r="U89" s="10">
        <f t="shared" si="22"/>
        <v>145.83333333333334</v>
      </c>
      <c r="V89" s="24">
        <v>5.1219999999999999</v>
      </c>
      <c r="W89" s="13">
        <f t="shared" si="23"/>
        <v>746.95833333333337</v>
      </c>
      <c r="X89" s="14">
        <f t="shared" si="19"/>
        <v>74.69583333333334</v>
      </c>
      <c r="Y89" s="13">
        <f t="shared" si="20"/>
        <v>3.7347916666666672</v>
      </c>
      <c r="Z89" s="25">
        <v>3.9</v>
      </c>
      <c r="AA89" s="13">
        <v>56.607999999999997</v>
      </c>
      <c r="AB89" s="13">
        <f t="shared" si="24"/>
        <v>8255.3333333333339</v>
      </c>
      <c r="AC89" s="14">
        <f t="shared" si="25"/>
        <v>825.53333333333342</v>
      </c>
      <c r="AD89" s="13">
        <f t="shared" si="26"/>
        <v>41.276666666666671</v>
      </c>
      <c r="AE89" s="26">
        <v>1.4</v>
      </c>
      <c r="AF89" s="13">
        <v>0.108</v>
      </c>
      <c r="AG89" s="13">
        <f t="shared" si="27"/>
        <v>15.75</v>
      </c>
      <c r="AH89" s="14">
        <f t="shared" si="28"/>
        <v>1.575</v>
      </c>
      <c r="AI89" s="13">
        <f t="shared" si="29"/>
        <v>7.8750000000000001E-2</v>
      </c>
      <c r="AJ89" s="26">
        <v>40.200000000000003</v>
      </c>
      <c r="AK89" s="13">
        <v>32.912999999999997</v>
      </c>
      <c r="AL89" s="13">
        <f t="shared" si="30"/>
        <v>4799.8125</v>
      </c>
      <c r="AM89" s="14">
        <f t="shared" si="31"/>
        <v>479.98124999999999</v>
      </c>
      <c r="AN89" s="13">
        <f t="shared" si="32"/>
        <v>23.999062500000001</v>
      </c>
      <c r="AO89" s="26">
        <v>8.8000000000000007</v>
      </c>
      <c r="AP89" s="13">
        <v>0.14799999999999999</v>
      </c>
      <c r="AQ89" s="13">
        <f t="shared" si="33"/>
        <v>21.583333333333332</v>
      </c>
      <c r="AR89" s="14">
        <f t="shared" si="34"/>
        <v>2.1583333333333332</v>
      </c>
      <c r="AS89" s="13">
        <f t="shared" si="35"/>
        <v>0.10791666666666666</v>
      </c>
      <c r="AT89" s="26">
        <v>2.5</v>
      </c>
      <c r="AU89" s="18" t="s">
        <v>151</v>
      </c>
    </row>
    <row r="90" spans="1:47" ht="15.75" x14ac:dyDescent="0.25">
      <c r="A90" s="30">
        <v>123240399</v>
      </c>
      <c r="B90" s="9" t="s">
        <v>206</v>
      </c>
      <c r="C90" s="9" t="s">
        <v>153</v>
      </c>
      <c r="D90" s="9" t="s">
        <v>157</v>
      </c>
      <c r="E90" s="9" t="s">
        <v>168</v>
      </c>
      <c r="F90" s="9" t="s">
        <v>154</v>
      </c>
      <c r="G90" s="9">
        <v>130</v>
      </c>
      <c r="H90" s="9">
        <v>74</v>
      </c>
      <c r="I90" s="9">
        <v>4</v>
      </c>
      <c r="J90" s="9">
        <v>15</v>
      </c>
      <c r="K90" s="9">
        <v>2022</v>
      </c>
      <c r="L90" s="33">
        <v>0.28125</v>
      </c>
      <c r="M90" s="9" t="s">
        <v>210</v>
      </c>
      <c r="N90" s="10">
        <v>39.166681699999998</v>
      </c>
      <c r="O90" s="10">
        <v>-86.514668299999997</v>
      </c>
      <c r="P90" s="10">
        <v>40399</v>
      </c>
      <c r="Q90" s="12">
        <v>45159</v>
      </c>
      <c r="R90" s="12">
        <v>45162</v>
      </c>
      <c r="S90" s="10">
        <v>2.8000000000000001E-2</v>
      </c>
      <c r="T90" s="10">
        <f t="shared" si="21"/>
        <v>2.6666666666666665E-2</v>
      </c>
      <c r="U90" s="10">
        <f t="shared" si="22"/>
        <v>187.5</v>
      </c>
      <c r="V90" s="24">
        <v>5.5250000000000004</v>
      </c>
      <c r="W90" s="13">
        <f t="shared" si="23"/>
        <v>1035.9375</v>
      </c>
      <c r="X90" s="14">
        <f t="shared" si="19"/>
        <v>103.59375</v>
      </c>
      <c r="Y90" s="13">
        <f t="shared" si="20"/>
        <v>5.1796875</v>
      </c>
      <c r="Z90" s="25">
        <v>2.9</v>
      </c>
      <c r="AA90" s="13">
        <v>39.206000000000003</v>
      </c>
      <c r="AB90" s="13">
        <f t="shared" si="24"/>
        <v>7351.1250000000009</v>
      </c>
      <c r="AC90" s="14">
        <f t="shared" si="25"/>
        <v>735.11250000000007</v>
      </c>
      <c r="AD90" s="13">
        <f t="shared" si="26"/>
        <v>36.755625000000002</v>
      </c>
      <c r="AE90" s="26">
        <v>1.5</v>
      </c>
      <c r="AF90" s="13">
        <v>5.8000000000000003E-2</v>
      </c>
      <c r="AG90" s="13">
        <f t="shared" si="27"/>
        <v>10.875</v>
      </c>
      <c r="AH90" s="14">
        <f t="shared" si="28"/>
        <v>1.0874999999999999</v>
      </c>
      <c r="AI90" s="13">
        <f t="shared" si="29"/>
        <v>5.4375E-2</v>
      </c>
      <c r="AJ90" s="26">
        <v>23</v>
      </c>
      <c r="AK90" s="13">
        <v>23.367000000000001</v>
      </c>
      <c r="AL90" s="13">
        <f t="shared" si="30"/>
        <v>4381.3125</v>
      </c>
      <c r="AM90" s="14">
        <f t="shared" si="31"/>
        <v>438.13125000000002</v>
      </c>
      <c r="AN90" s="13">
        <f t="shared" si="32"/>
        <v>21.906562500000003</v>
      </c>
      <c r="AO90" s="26">
        <v>16.8</v>
      </c>
      <c r="AP90" s="13">
        <v>0.20200000000000001</v>
      </c>
      <c r="AQ90" s="13">
        <f t="shared" si="33"/>
        <v>37.875</v>
      </c>
      <c r="AR90" s="14">
        <f t="shared" si="34"/>
        <v>3.7875000000000001</v>
      </c>
      <c r="AS90" s="13">
        <f t="shared" si="35"/>
        <v>0.18937500000000002</v>
      </c>
      <c r="AT90" s="26">
        <v>4</v>
      </c>
      <c r="AU90" s="18" t="s">
        <v>151</v>
      </c>
    </row>
    <row r="91" spans="1:47" ht="15.75" x14ac:dyDescent="0.25">
      <c r="A91" s="32">
        <v>123240397</v>
      </c>
      <c r="B91" s="9" t="s">
        <v>206</v>
      </c>
      <c r="C91" s="9" t="s">
        <v>154</v>
      </c>
      <c r="D91" s="9" t="s">
        <v>157</v>
      </c>
      <c r="E91" s="9" t="s">
        <v>171</v>
      </c>
      <c r="F91" s="9" t="s">
        <v>183</v>
      </c>
      <c r="G91" s="9">
        <v>120</v>
      </c>
      <c r="H91" s="9">
        <v>74</v>
      </c>
      <c r="I91" s="9">
        <v>3</v>
      </c>
      <c r="J91" s="9">
        <v>15</v>
      </c>
      <c r="K91" s="9">
        <v>2022</v>
      </c>
      <c r="L91" s="33">
        <v>0.32291666666666669</v>
      </c>
      <c r="M91" s="9" t="s">
        <v>209</v>
      </c>
      <c r="N91" s="10">
        <v>39.168486299999998</v>
      </c>
      <c r="O91" s="10">
        <v>-86.510833500000004</v>
      </c>
      <c r="P91" s="10">
        <v>40397</v>
      </c>
      <c r="Q91" s="12">
        <v>45159</v>
      </c>
      <c r="R91" s="12">
        <v>45162</v>
      </c>
      <c r="S91" s="10">
        <v>8.0000000000000002E-3</v>
      </c>
      <c r="T91" s="10">
        <f t="shared" si="21"/>
        <v>7.619047619047619E-3</v>
      </c>
      <c r="U91" s="10">
        <f t="shared" si="22"/>
        <v>656.25</v>
      </c>
      <c r="V91" s="24">
        <v>4.5519999999999996</v>
      </c>
      <c r="W91" s="13">
        <f t="shared" si="23"/>
        <v>2987.2499999999995</v>
      </c>
      <c r="X91" s="14">
        <f t="shared" si="19"/>
        <v>298.72499999999997</v>
      </c>
      <c r="Y91" s="13">
        <f t="shared" si="20"/>
        <v>14.936249999999999</v>
      </c>
      <c r="Z91" s="25">
        <v>3</v>
      </c>
      <c r="AA91" s="13">
        <v>36.393999999999998</v>
      </c>
      <c r="AB91" s="13">
        <f t="shared" si="24"/>
        <v>23883.5625</v>
      </c>
      <c r="AC91" s="14">
        <f t="shared" si="25"/>
        <v>2388.3562499999998</v>
      </c>
      <c r="AD91" s="13">
        <f t="shared" si="26"/>
        <v>119.4178125</v>
      </c>
      <c r="AE91" s="26">
        <v>1</v>
      </c>
      <c r="AF91" s="13">
        <v>0.11600000000000001</v>
      </c>
      <c r="AG91" s="13">
        <f t="shared" si="27"/>
        <v>76.125</v>
      </c>
      <c r="AH91" s="14">
        <f t="shared" si="28"/>
        <v>7.6124999999999998</v>
      </c>
      <c r="AI91" s="13">
        <f t="shared" si="29"/>
        <v>0.38062499999999999</v>
      </c>
      <c r="AJ91" s="26">
        <v>46.6</v>
      </c>
      <c r="AK91" s="13">
        <v>26.43</v>
      </c>
      <c r="AL91" s="13">
        <f t="shared" si="30"/>
        <v>17344.6875</v>
      </c>
      <c r="AM91" s="14">
        <f t="shared" si="31"/>
        <v>1734.46875</v>
      </c>
      <c r="AN91" s="13">
        <f t="shared" si="32"/>
        <v>86.723437500000003</v>
      </c>
      <c r="AO91" s="26">
        <v>11.4</v>
      </c>
      <c r="AP91" s="13">
        <v>0.41499999999999998</v>
      </c>
      <c r="AQ91" s="13">
        <f t="shared" si="33"/>
        <v>272.34375</v>
      </c>
      <c r="AR91" s="14">
        <f t="shared" si="34"/>
        <v>27.234375</v>
      </c>
      <c r="AS91" s="13">
        <f t="shared" si="35"/>
        <v>1.3617187500000001</v>
      </c>
      <c r="AT91" s="26">
        <v>1.7</v>
      </c>
      <c r="AU91" s="18" t="s">
        <v>153</v>
      </c>
    </row>
    <row r="92" spans="1:47" ht="15.75" x14ac:dyDescent="0.25">
      <c r="A92" s="32">
        <v>123240396</v>
      </c>
      <c r="B92" s="9" t="s">
        <v>206</v>
      </c>
      <c r="C92" s="9" t="s">
        <v>154</v>
      </c>
      <c r="D92" s="9" t="s">
        <v>157</v>
      </c>
      <c r="E92" s="9" t="s">
        <v>171</v>
      </c>
      <c r="F92" s="9" t="s">
        <v>178</v>
      </c>
      <c r="G92" s="9">
        <v>128</v>
      </c>
      <c r="H92" s="9" t="s">
        <v>213</v>
      </c>
      <c r="I92" s="9">
        <v>2</v>
      </c>
      <c r="J92" s="9">
        <v>4</v>
      </c>
      <c r="K92" s="9">
        <v>2022</v>
      </c>
      <c r="L92" s="33">
        <v>0.47222222222222227</v>
      </c>
      <c r="M92" s="9" t="s">
        <v>215</v>
      </c>
      <c r="N92" s="9">
        <v>39.1703799</v>
      </c>
      <c r="O92" s="9">
        <v>-86.515921599999999</v>
      </c>
      <c r="P92" s="10">
        <v>40396</v>
      </c>
      <c r="Q92" s="12">
        <v>45166</v>
      </c>
      <c r="R92" s="12">
        <v>45168</v>
      </c>
      <c r="S92" s="10">
        <v>4.5999999999999999E-2</v>
      </c>
      <c r="T92" s="10">
        <f t="shared" si="21"/>
        <v>4.3809523809523805E-2</v>
      </c>
      <c r="U92" s="10">
        <f t="shared" si="22"/>
        <v>114.1304347826087</v>
      </c>
      <c r="V92" s="24">
        <v>7.1859999999999999</v>
      </c>
      <c r="W92" s="13">
        <f t="shared" si="23"/>
        <v>820.14130434782612</v>
      </c>
      <c r="X92" s="14">
        <f t="shared" si="19"/>
        <v>82.014130434782615</v>
      </c>
      <c r="Y92" s="13">
        <f t="shared" si="20"/>
        <v>4.1007065217391307</v>
      </c>
      <c r="Z92" s="25">
        <v>0.8</v>
      </c>
      <c r="AA92" s="13">
        <v>55.89</v>
      </c>
      <c r="AB92" s="13">
        <f t="shared" si="24"/>
        <v>6378.75</v>
      </c>
      <c r="AC92" s="14">
        <f t="shared" si="25"/>
        <v>637.875</v>
      </c>
      <c r="AD92" s="13">
        <f t="shared" si="26"/>
        <v>31.893750000000001</v>
      </c>
      <c r="AE92" s="26">
        <v>1.3</v>
      </c>
      <c r="AF92" s="13">
        <v>2.1999999999999999E-2</v>
      </c>
      <c r="AG92" s="13">
        <f t="shared" si="27"/>
        <v>2.5108695652173911</v>
      </c>
      <c r="AH92" s="14">
        <f t="shared" si="28"/>
        <v>0.25108695652173912</v>
      </c>
      <c r="AI92" s="13">
        <f t="shared" si="29"/>
        <v>1.2554347826086956E-2</v>
      </c>
      <c r="AJ92" s="26">
        <v>62.9</v>
      </c>
      <c r="AK92" s="13">
        <v>5.8289999999999997</v>
      </c>
      <c r="AL92" s="13">
        <f t="shared" si="30"/>
        <v>665.26630434782612</v>
      </c>
      <c r="AM92" s="14">
        <f t="shared" si="31"/>
        <v>66.526630434782618</v>
      </c>
      <c r="AN92" s="13">
        <f t="shared" si="32"/>
        <v>3.3263315217391312</v>
      </c>
      <c r="AO92" s="26">
        <v>41.3</v>
      </c>
      <c r="AP92" s="13">
        <v>0.57999999999999996</v>
      </c>
      <c r="AQ92" s="13">
        <f t="shared" si="33"/>
        <v>66.195652173913047</v>
      </c>
      <c r="AR92" s="14">
        <f t="shared" si="34"/>
        <v>6.6195652173913047</v>
      </c>
      <c r="AS92" s="13">
        <f t="shared" si="35"/>
        <v>0.33097826086956528</v>
      </c>
      <c r="AT92" s="26">
        <v>1.4</v>
      </c>
      <c r="AU92" s="18" t="s">
        <v>150</v>
      </c>
    </row>
    <row r="93" spans="1:47" ht="15.75" x14ac:dyDescent="0.25">
      <c r="A93" s="10">
        <v>123240394</v>
      </c>
      <c r="B93" s="9" t="s">
        <v>206</v>
      </c>
      <c r="C93" s="9" t="s">
        <v>154</v>
      </c>
      <c r="D93" s="9" t="s">
        <v>157</v>
      </c>
      <c r="E93" s="9" t="s">
        <v>175</v>
      </c>
      <c r="F93" s="9" t="s">
        <v>154</v>
      </c>
      <c r="G93" s="9">
        <v>121</v>
      </c>
      <c r="H93" s="9">
        <v>77.099999999999994</v>
      </c>
      <c r="I93" s="9">
        <v>1</v>
      </c>
      <c r="J93" s="9">
        <v>2</v>
      </c>
      <c r="K93" s="9">
        <v>2022</v>
      </c>
      <c r="L93" s="33">
        <v>0.44791666666666669</v>
      </c>
      <c r="M93" s="9" t="s">
        <v>218</v>
      </c>
      <c r="N93" s="9">
        <v>39.182910499999998</v>
      </c>
      <c r="O93" s="9">
        <v>-86.524022400000007</v>
      </c>
      <c r="P93" s="10">
        <v>40394</v>
      </c>
      <c r="Q93" s="12">
        <v>45166</v>
      </c>
      <c r="R93" s="12">
        <v>45168</v>
      </c>
      <c r="S93" s="10">
        <v>2.5999999999999999E-2</v>
      </c>
      <c r="T93" s="10">
        <f t="shared" si="21"/>
        <v>2.4761904761904759E-2</v>
      </c>
      <c r="U93" s="10">
        <f t="shared" si="22"/>
        <v>201.92307692307693</v>
      </c>
      <c r="V93" s="24">
        <v>5.15</v>
      </c>
      <c r="W93" s="13">
        <f t="shared" si="23"/>
        <v>1039.9038461538462</v>
      </c>
      <c r="X93" s="14">
        <f t="shared" si="19"/>
        <v>103.99038461538461</v>
      </c>
      <c r="Y93" s="13">
        <f t="shared" si="20"/>
        <v>5.1995192307692308</v>
      </c>
      <c r="Z93" s="25">
        <v>3.1</v>
      </c>
      <c r="AA93" s="13">
        <v>45.789000000000001</v>
      </c>
      <c r="AB93" s="13">
        <f t="shared" si="24"/>
        <v>9245.8557692307695</v>
      </c>
      <c r="AC93" s="14">
        <f t="shared" si="25"/>
        <v>924.58557692307693</v>
      </c>
      <c r="AD93" s="13">
        <f t="shared" si="26"/>
        <v>46.229278846153846</v>
      </c>
      <c r="AE93" s="26">
        <v>1</v>
      </c>
      <c r="AF93" s="13">
        <v>2.1999999999999999E-2</v>
      </c>
      <c r="AG93" s="13">
        <f t="shared" si="27"/>
        <v>4.4423076923076925</v>
      </c>
      <c r="AH93" s="14">
        <f t="shared" si="28"/>
        <v>0.44423076923076926</v>
      </c>
      <c r="AI93" s="13">
        <f t="shared" si="29"/>
        <v>2.2211538461538463E-2</v>
      </c>
      <c r="AJ93" s="26">
        <v>68.8</v>
      </c>
      <c r="AK93" s="13">
        <v>4.0810000000000004</v>
      </c>
      <c r="AL93" s="13">
        <f t="shared" si="30"/>
        <v>824.04807692307702</v>
      </c>
      <c r="AM93" s="14">
        <f t="shared" si="31"/>
        <v>82.404807692307699</v>
      </c>
      <c r="AN93" s="13">
        <f t="shared" si="32"/>
        <v>4.1202403846153848</v>
      </c>
      <c r="AO93" s="26">
        <v>22.9</v>
      </c>
      <c r="AP93" s="13">
        <v>0.11</v>
      </c>
      <c r="AQ93" s="13">
        <f t="shared" si="33"/>
        <v>22.211538461538463</v>
      </c>
      <c r="AR93" s="14">
        <f t="shared" si="34"/>
        <v>2.2211538461538463</v>
      </c>
      <c r="AS93" s="13">
        <f t="shared" si="35"/>
        <v>0.11105769230769232</v>
      </c>
      <c r="AT93" s="26">
        <v>2.9</v>
      </c>
      <c r="AU93" s="18" t="s">
        <v>151</v>
      </c>
    </row>
    <row r="94" spans="1:47" ht="15.75" x14ac:dyDescent="0.25">
      <c r="A94" s="10">
        <v>123240393</v>
      </c>
      <c r="B94" s="9" t="s">
        <v>206</v>
      </c>
      <c r="C94" s="9" t="s">
        <v>154</v>
      </c>
      <c r="D94" s="9" t="s">
        <v>157</v>
      </c>
      <c r="E94" s="9" t="s">
        <v>175</v>
      </c>
      <c r="F94" s="9" t="s">
        <v>183</v>
      </c>
      <c r="G94" s="9">
        <v>132</v>
      </c>
      <c r="H94" s="9">
        <v>81.599999999999994</v>
      </c>
      <c r="I94" s="9">
        <v>1</v>
      </c>
      <c r="J94" s="9">
        <v>2</v>
      </c>
      <c r="K94" s="9">
        <v>2022</v>
      </c>
      <c r="L94" s="33">
        <v>0.44791666666666669</v>
      </c>
      <c r="M94" s="9" t="s">
        <v>218</v>
      </c>
      <c r="N94" s="9">
        <v>39.182910499999998</v>
      </c>
      <c r="O94" s="9">
        <v>-86.524022400000007</v>
      </c>
      <c r="P94" s="10">
        <v>40393</v>
      </c>
      <c r="Q94" s="12">
        <v>45166</v>
      </c>
      <c r="R94" s="12">
        <v>45168</v>
      </c>
      <c r="S94" s="10">
        <v>7.9000000000000001E-2</v>
      </c>
      <c r="T94" s="10">
        <f t="shared" si="21"/>
        <v>7.5238095238095229E-2</v>
      </c>
      <c r="U94" s="10">
        <f t="shared" si="22"/>
        <v>66.455696202531655</v>
      </c>
      <c r="V94" s="24">
        <v>6.452</v>
      </c>
      <c r="W94" s="13">
        <f t="shared" si="23"/>
        <v>428.77215189873425</v>
      </c>
      <c r="X94" s="14">
        <f t="shared" si="19"/>
        <v>42.877215189873425</v>
      </c>
      <c r="Y94" s="13">
        <f t="shared" si="20"/>
        <v>2.1438607594936712</v>
      </c>
      <c r="Z94" s="25">
        <v>0.7</v>
      </c>
      <c r="AA94" s="13">
        <v>87.66</v>
      </c>
      <c r="AB94" s="13">
        <f t="shared" si="24"/>
        <v>5825.5063291139249</v>
      </c>
      <c r="AC94" s="14">
        <f t="shared" si="25"/>
        <v>582.55063291139254</v>
      </c>
      <c r="AD94" s="13">
        <f t="shared" si="26"/>
        <v>29.127531645569629</v>
      </c>
      <c r="AE94" s="26">
        <v>0.5</v>
      </c>
      <c r="AF94" s="13">
        <v>0.104</v>
      </c>
      <c r="AG94" s="13">
        <f t="shared" si="27"/>
        <v>6.9113924050632916</v>
      </c>
      <c r="AH94" s="14">
        <f t="shared" si="28"/>
        <v>0.69113924050632913</v>
      </c>
      <c r="AI94" s="13">
        <f t="shared" si="29"/>
        <v>3.4556962025316461E-2</v>
      </c>
      <c r="AJ94" s="26">
        <v>66.400000000000006</v>
      </c>
      <c r="AK94" s="13">
        <v>8.1470000000000002</v>
      </c>
      <c r="AL94" s="13">
        <f t="shared" si="30"/>
        <v>541.41455696202536</v>
      </c>
      <c r="AM94" s="14">
        <f t="shared" si="31"/>
        <v>54.141455696202534</v>
      </c>
      <c r="AN94" s="13">
        <f t="shared" si="32"/>
        <v>2.7070727848101268</v>
      </c>
      <c r="AO94" s="26">
        <v>15.5</v>
      </c>
      <c r="AP94" s="13">
        <v>0.32</v>
      </c>
      <c r="AQ94" s="13">
        <f t="shared" si="33"/>
        <v>21.26582278481013</v>
      </c>
      <c r="AR94" s="14">
        <f t="shared" si="34"/>
        <v>2.1265822784810129</v>
      </c>
      <c r="AS94" s="13">
        <f t="shared" si="35"/>
        <v>0.10632911392405064</v>
      </c>
      <c r="AT94" s="26">
        <v>2.4</v>
      </c>
      <c r="AU94" s="18" t="s">
        <v>151</v>
      </c>
    </row>
    <row r="95" spans="1:47" ht="15.75" x14ac:dyDescent="0.25">
      <c r="A95" s="10">
        <v>123240392</v>
      </c>
      <c r="B95" s="9" t="s">
        <v>206</v>
      </c>
      <c r="C95" s="9" t="s">
        <v>154</v>
      </c>
      <c r="D95" s="9" t="s">
        <v>157</v>
      </c>
      <c r="E95" s="9" t="s">
        <v>168</v>
      </c>
      <c r="F95" s="9" t="s">
        <v>154</v>
      </c>
      <c r="G95" s="9">
        <v>129</v>
      </c>
      <c r="H95" s="9">
        <v>77.099999999999994</v>
      </c>
      <c r="I95" s="9">
        <v>1</v>
      </c>
      <c r="J95" s="9">
        <v>2</v>
      </c>
      <c r="K95" s="9">
        <v>2022</v>
      </c>
      <c r="L95" s="33">
        <v>0.44097222222222227</v>
      </c>
      <c r="M95" s="9" t="s">
        <v>218</v>
      </c>
      <c r="N95" s="9">
        <v>39.182910499999998</v>
      </c>
      <c r="O95" s="9">
        <v>-86.524022400000007</v>
      </c>
      <c r="P95" s="10">
        <v>40392</v>
      </c>
      <c r="Q95" s="12">
        <v>45166</v>
      </c>
      <c r="R95" s="12">
        <v>45168</v>
      </c>
      <c r="S95" s="10">
        <v>6.5000000000000002E-2</v>
      </c>
      <c r="T95" s="10">
        <f t="shared" si="21"/>
        <v>6.1904761904761907E-2</v>
      </c>
      <c r="U95" s="10">
        <f t="shared" si="22"/>
        <v>80.769230769230759</v>
      </c>
      <c r="V95" s="24">
        <v>4.9720000000000004</v>
      </c>
      <c r="W95" s="13">
        <f t="shared" si="23"/>
        <v>401.58461538461535</v>
      </c>
      <c r="X95" s="14">
        <f t="shared" si="19"/>
        <v>40.158461538461538</v>
      </c>
      <c r="Y95" s="13">
        <f t="shared" si="20"/>
        <v>2.0079230769230771</v>
      </c>
      <c r="Z95" s="25">
        <v>1.7</v>
      </c>
      <c r="AA95" s="13">
        <v>72.477999999999994</v>
      </c>
      <c r="AB95" s="13">
        <f t="shared" si="24"/>
        <v>5853.9923076923069</v>
      </c>
      <c r="AC95" s="14">
        <f t="shared" si="25"/>
        <v>585.39923076923071</v>
      </c>
      <c r="AD95" s="13">
        <f t="shared" si="26"/>
        <v>29.269961538461537</v>
      </c>
      <c r="AE95" s="26">
        <v>1.5</v>
      </c>
      <c r="AF95" s="13">
        <v>0.35599999999999998</v>
      </c>
      <c r="AG95" s="13">
        <f t="shared" si="27"/>
        <v>28.753846153846148</v>
      </c>
      <c r="AH95" s="14">
        <f t="shared" si="28"/>
        <v>2.8753846153846148</v>
      </c>
      <c r="AI95" s="13">
        <f t="shared" si="29"/>
        <v>0.14376923076923073</v>
      </c>
      <c r="AJ95" s="26">
        <v>26.2</v>
      </c>
      <c r="AK95" s="13">
        <v>17.638000000000002</v>
      </c>
      <c r="AL95" s="13">
        <f t="shared" si="30"/>
        <v>1424.6076923076923</v>
      </c>
      <c r="AM95" s="14">
        <f t="shared" si="31"/>
        <v>142.46076923076924</v>
      </c>
      <c r="AN95" s="13">
        <f t="shared" si="32"/>
        <v>7.1230384615384628</v>
      </c>
      <c r="AO95" s="26">
        <v>4.2</v>
      </c>
      <c r="AP95" s="13">
        <v>0.48699999999999999</v>
      </c>
      <c r="AQ95" s="13">
        <f t="shared" si="33"/>
        <v>39.334615384615375</v>
      </c>
      <c r="AR95" s="14">
        <f t="shared" si="34"/>
        <v>3.9334615384615375</v>
      </c>
      <c r="AS95" s="13">
        <f t="shared" si="35"/>
        <v>0.19667307692307689</v>
      </c>
      <c r="AT95" s="26">
        <v>1</v>
      </c>
      <c r="AU95" s="18" t="s">
        <v>151</v>
      </c>
    </row>
    <row r="96" spans="1:47" ht="15.75" x14ac:dyDescent="0.25">
      <c r="A96" s="10">
        <v>123240391</v>
      </c>
      <c r="B96" s="9" t="s">
        <v>206</v>
      </c>
      <c r="C96" s="9" t="s">
        <v>154</v>
      </c>
      <c r="D96" s="9" t="s">
        <v>157</v>
      </c>
      <c r="E96" s="9" t="s">
        <v>168</v>
      </c>
      <c r="F96" s="9" t="s">
        <v>154</v>
      </c>
      <c r="G96" s="9">
        <v>126</v>
      </c>
      <c r="H96" s="9">
        <v>79.3</v>
      </c>
      <c r="I96" s="9">
        <v>12</v>
      </c>
      <c r="J96" s="9">
        <v>30</v>
      </c>
      <c r="K96" s="9">
        <v>2021</v>
      </c>
      <c r="L96" s="33">
        <v>0.4236111111111111</v>
      </c>
      <c r="M96" s="9" t="s">
        <v>223</v>
      </c>
      <c r="N96" s="9">
        <v>39.180718300000002</v>
      </c>
      <c r="O96" s="9">
        <v>-86.516636099999999</v>
      </c>
      <c r="P96" s="10">
        <v>40391</v>
      </c>
      <c r="Q96" s="12">
        <v>45166</v>
      </c>
      <c r="R96" s="12">
        <v>45168</v>
      </c>
      <c r="S96" s="10">
        <v>9.4E-2</v>
      </c>
      <c r="T96" s="10">
        <f t="shared" si="21"/>
        <v>8.9523809523809519E-2</v>
      </c>
      <c r="U96" s="10">
        <f t="shared" si="22"/>
        <v>55.851063829787236</v>
      </c>
      <c r="V96" s="24">
        <v>5.5439999999999996</v>
      </c>
      <c r="W96" s="13">
        <f t="shared" si="23"/>
        <v>309.63829787234039</v>
      </c>
      <c r="X96" s="14">
        <f t="shared" si="19"/>
        <v>30.96382978723404</v>
      </c>
      <c r="Y96" s="13">
        <f t="shared" si="20"/>
        <v>1.5481914893617021</v>
      </c>
      <c r="Z96" s="25">
        <v>3.1</v>
      </c>
      <c r="AA96" s="13">
        <v>100.44</v>
      </c>
      <c r="AB96" s="13">
        <f t="shared" si="24"/>
        <v>5609.6808510638302</v>
      </c>
      <c r="AC96" s="14">
        <f t="shared" si="25"/>
        <v>560.968085106383</v>
      </c>
      <c r="AD96" s="13">
        <f t="shared" si="26"/>
        <v>28.048404255319152</v>
      </c>
      <c r="AE96" s="26">
        <v>2.5</v>
      </c>
      <c r="AF96" s="13">
        <v>7.5999999999999998E-2</v>
      </c>
      <c r="AG96" s="13">
        <f t="shared" si="27"/>
        <v>4.2446808510638299</v>
      </c>
      <c r="AH96" s="14">
        <f t="shared" si="28"/>
        <v>0.42446808510638301</v>
      </c>
      <c r="AI96" s="13">
        <f t="shared" si="29"/>
        <v>2.1223404255319153E-2</v>
      </c>
      <c r="AJ96" s="26">
        <v>29.5</v>
      </c>
      <c r="AK96" s="13">
        <v>13.702999999999999</v>
      </c>
      <c r="AL96" s="13">
        <f t="shared" si="30"/>
        <v>765.32712765957444</v>
      </c>
      <c r="AM96" s="14">
        <f t="shared" si="31"/>
        <v>76.532712765957442</v>
      </c>
      <c r="AN96" s="13">
        <f t="shared" si="32"/>
        <v>3.8266356382978723</v>
      </c>
      <c r="AO96" s="26">
        <v>18.5</v>
      </c>
      <c r="AP96" s="13">
        <v>0.34799999999999998</v>
      </c>
      <c r="AQ96" s="13">
        <f t="shared" si="33"/>
        <v>19.436170212765958</v>
      </c>
      <c r="AR96" s="14">
        <f t="shared" si="34"/>
        <v>1.9436170212765957</v>
      </c>
      <c r="AS96" s="13">
        <f t="shared" si="35"/>
        <v>9.7180851063829787E-2</v>
      </c>
      <c r="AT96" s="26">
        <v>1.7</v>
      </c>
      <c r="AU96" s="18" t="s">
        <v>151</v>
      </c>
    </row>
    <row r="97" spans="1:47" ht="15.75" x14ac:dyDescent="0.25">
      <c r="A97" s="10">
        <v>123240390</v>
      </c>
      <c r="B97" s="9" t="s">
        <v>206</v>
      </c>
      <c r="C97" s="9" t="s">
        <v>154</v>
      </c>
      <c r="D97" s="9" t="s">
        <v>185</v>
      </c>
      <c r="E97" s="9" t="s">
        <v>175</v>
      </c>
      <c r="F97" s="9" t="s">
        <v>183</v>
      </c>
      <c r="G97" s="9">
        <v>123</v>
      </c>
      <c r="H97" s="9">
        <v>75.2</v>
      </c>
      <c r="I97" s="9">
        <v>12</v>
      </c>
      <c r="J97" s="9">
        <v>29</v>
      </c>
      <c r="K97" s="9">
        <v>2021</v>
      </c>
      <c r="L97" s="33">
        <v>0.58680555555555558</v>
      </c>
      <c r="M97" s="9" t="s">
        <v>215</v>
      </c>
      <c r="N97" s="9">
        <v>39.1703799</v>
      </c>
      <c r="O97" s="9">
        <v>-86.515921599999999</v>
      </c>
      <c r="P97" s="10">
        <v>40390</v>
      </c>
      <c r="Q97" s="12">
        <v>45166</v>
      </c>
      <c r="R97" s="12">
        <v>45168</v>
      </c>
      <c r="S97" s="10">
        <v>9.0999999999999998E-2</v>
      </c>
      <c r="T97" s="10">
        <f t="shared" si="21"/>
        <v>8.6666666666666656E-2</v>
      </c>
      <c r="U97" s="10">
        <f t="shared" si="22"/>
        <v>57.692307692307701</v>
      </c>
      <c r="V97" s="24">
        <v>4.6310000000000002</v>
      </c>
      <c r="W97" s="13">
        <f t="shared" si="23"/>
        <v>267.17307692307696</v>
      </c>
      <c r="X97" s="14">
        <f t="shared" si="19"/>
        <v>26.717307692307696</v>
      </c>
      <c r="Y97" s="13">
        <f t="shared" si="20"/>
        <v>1.335865384615385</v>
      </c>
      <c r="Z97" s="25">
        <v>1.4</v>
      </c>
      <c r="AA97" s="13">
        <v>65.745999999999995</v>
      </c>
      <c r="AB97" s="13">
        <f t="shared" si="24"/>
        <v>3793.0384615384619</v>
      </c>
      <c r="AC97" s="14">
        <f t="shared" si="25"/>
        <v>379.30384615384617</v>
      </c>
      <c r="AD97" s="13">
        <f t="shared" si="26"/>
        <v>18.965192307692309</v>
      </c>
      <c r="AE97" s="26">
        <v>1</v>
      </c>
      <c r="AF97" s="13">
        <v>8.5999999999999993E-2</v>
      </c>
      <c r="AG97" s="13">
        <f t="shared" si="27"/>
        <v>4.9615384615384617</v>
      </c>
      <c r="AH97" s="14">
        <f t="shared" si="28"/>
        <v>0.49615384615384617</v>
      </c>
      <c r="AI97" s="13">
        <f t="shared" si="29"/>
        <v>2.4807692307692308E-2</v>
      </c>
      <c r="AJ97" s="26">
        <v>42.7</v>
      </c>
      <c r="AK97" s="13">
        <v>10.551</v>
      </c>
      <c r="AL97" s="13">
        <f t="shared" si="30"/>
        <v>608.71153846153857</v>
      </c>
      <c r="AM97" s="14">
        <f t="shared" si="31"/>
        <v>60.871153846153859</v>
      </c>
      <c r="AN97" s="13">
        <f t="shared" si="32"/>
        <v>3.0435576923076932</v>
      </c>
      <c r="AO97" s="26">
        <v>16.600000000000001</v>
      </c>
      <c r="AP97" s="13">
        <v>0.48399999999999999</v>
      </c>
      <c r="AQ97" s="13">
        <f t="shared" si="33"/>
        <v>27.923076923076927</v>
      </c>
      <c r="AR97" s="14">
        <f t="shared" si="34"/>
        <v>2.7923076923076926</v>
      </c>
      <c r="AS97" s="13">
        <f t="shared" si="35"/>
        <v>0.13961538461538464</v>
      </c>
      <c r="AT97" s="26">
        <v>2.9</v>
      </c>
      <c r="AU97" s="18" t="s">
        <v>151</v>
      </c>
    </row>
    <row r="98" spans="1:47" ht="15.75" x14ac:dyDescent="0.25">
      <c r="A98" s="10">
        <v>123240389</v>
      </c>
      <c r="B98" s="9" t="s">
        <v>206</v>
      </c>
      <c r="C98" s="9" t="s">
        <v>154</v>
      </c>
      <c r="D98" s="9" t="s">
        <v>185</v>
      </c>
      <c r="E98" s="9" t="s">
        <v>175</v>
      </c>
      <c r="F98" s="9" t="s">
        <v>154</v>
      </c>
      <c r="G98" s="9">
        <v>125</v>
      </c>
      <c r="H98" s="9">
        <v>76.599999999999994</v>
      </c>
      <c r="I98" s="9">
        <v>12</v>
      </c>
      <c r="J98" s="9">
        <v>16</v>
      </c>
      <c r="K98" s="9">
        <v>2021</v>
      </c>
      <c r="L98" s="33">
        <v>0.375</v>
      </c>
      <c r="M98" s="9" t="s">
        <v>222</v>
      </c>
      <c r="N98" s="9">
        <v>39.181196999999997</v>
      </c>
      <c r="O98" s="9">
        <v>-86.512771900000004</v>
      </c>
      <c r="P98" s="10">
        <v>40389</v>
      </c>
      <c r="Q98" s="12">
        <v>45166</v>
      </c>
      <c r="R98" s="12">
        <v>45168</v>
      </c>
      <c r="S98" s="10">
        <v>3.3000000000000002E-2</v>
      </c>
      <c r="T98" s="10">
        <f t="shared" si="21"/>
        <v>3.1428571428571431E-2</v>
      </c>
      <c r="U98" s="10">
        <f t="shared" si="22"/>
        <v>159.09090909090909</v>
      </c>
      <c r="V98" s="24">
        <v>5.2949999999999999</v>
      </c>
      <c r="W98" s="13">
        <f t="shared" si="23"/>
        <v>842.38636363636363</v>
      </c>
      <c r="X98" s="14">
        <f t="shared" si="19"/>
        <v>84.23863636363636</v>
      </c>
      <c r="Y98" s="13">
        <f t="shared" si="20"/>
        <v>4.2119318181818182</v>
      </c>
      <c r="Z98" s="25">
        <v>1.4</v>
      </c>
      <c r="AA98" s="13">
        <v>35.939</v>
      </c>
      <c r="AB98" s="13">
        <f t="shared" si="24"/>
        <v>5717.568181818182</v>
      </c>
      <c r="AC98" s="14">
        <f t="shared" si="25"/>
        <v>571.75681818181818</v>
      </c>
      <c r="AD98" s="13">
        <f t="shared" si="26"/>
        <v>28.587840909090911</v>
      </c>
      <c r="AE98" s="26">
        <v>0.6</v>
      </c>
      <c r="AF98" s="13">
        <v>2.1000000000000001E-2</v>
      </c>
      <c r="AG98" s="13">
        <f t="shared" si="27"/>
        <v>3.3409090909090913</v>
      </c>
      <c r="AH98" s="14">
        <f t="shared" si="28"/>
        <v>0.33409090909090911</v>
      </c>
      <c r="AI98" s="13">
        <f t="shared" si="29"/>
        <v>1.6704545454545455E-2</v>
      </c>
      <c r="AJ98" s="26">
        <v>97.5</v>
      </c>
      <c r="AK98" s="13">
        <v>5.1619999999999999</v>
      </c>
      <c r="AL98" s="13">
        <f t="shared" si="30"/>
        <v>821.22727272727275</v>
      </c>
      <c r="AM98" s="14">
        <f t="shared" si="31"/>
        <v>82.122727272727275</v>
      </c>
      <c r="AN98" s="13">
        <f t="shared" si="32"/>
        <v>4.1061363636363639</v>
      </c>
      <c r="AO98" s="26">
        <v>25.9</v>
      </c>
      <c r="AP98" s="13">
        <v>0.11700000000000001</v>
      </c>
      <c r="AQ98" s="13">
        <f t="shared" si="33"/>
        <v>18.613636363636363</v>
      </c>
      <c r="AR98" s="14">
        <f t="shared" si="34"/>
        <v>1.8613636363636363</v>
      </c>
      <c r="AS98" s="13">
        <f t="shared" si="35"/>
        <v>9.3068181818181828E-2</v>
      </c>
      <c r="AT98" s="26">
        <v>2</v>
      </c>
      <c r="AU98" s="18" t="s">
        <v>151</v>
      </c>
    </row>
    <row r="99" spans="1:47" ht="15.75" x14ac:dyDescent="0.25">
      <c r="A99" s="10">
        <v>123240388</v>
      </c>
      <c r="B99" s="9" t="s">
        <v>206</v>
      </c>
      <c r="C99" s="9" t="s">
        <v>154</v>
      </c>
      <c r="D99" s="9" t="s">
        <v>185</v>
      </c>
      <c r="E99" s="9" t="s">
        <v>175</v>
      </c>
      <c r="F99" s="9" t="s">
        <v>154</v>
      </c>
      <c r="G99" s="9">
        <v>132</v>
      </c>
      <c r="H99" s="9">
        <v>82</v>
      </c>
      <c r="I99" s="9">
        <v>12</v>
      </c>
      <c r="J99" s="9">
        <v>14</v>
      </c>
      <c r="K99" s="9">
        <v>2021</v>
      </c>
      <c r="L99" s="33">
        <v>0.4548611111111111</v>
      </c>
      <c r="M99" s="9" t="s">
        <v>221</v>
      </c>
      <c r="N99" s="9">
        <v>39.179896999999997</v>
      </c>
      <c r="O99" s="9">
        <v>-86.512532300000004</v>
      </c>
      <c r="P99" s="10">
        <v>40388</v>
      </c>
      <c r="Q99" s="12">
        <v>45166</v>
      </c>
      <c r="R99" s="12">
        <v>45168</v>
      </c>
      <c r="S99" s="10">
        <v>6.6000000000000003E-2</v>
      </c>
      <c r="T99" s="10">
        <f t="shared" ref="T99:T130" si="36">S99/1.05</f>
        <v>6.2857142857142861E-2</v>
      </c>
      <c r="U99" s="10">
        <f t="shared" ref="U99:U130" si="37">5/T99</f>
        <v>79.545454545454547</v>
      </c>
      <c r="V99" s="24">
        <v>6.1749999999999998</v>
      </c>
      <c r="W99" s="13">
        <f t="shared" si="23"/>
        <v>491.19318181818181</v>
      </c>
      <c r="X99" s="14">
        <f t="shared" si="19"/>
        <v>49.11931818181818</v>
      </c>
      <c r="Y99" s="13">
        <f t="shared" si="20"/>
        <v>2.4559659090909092</v>
      </c>
      <c r="Z99" s="25">
        <v>1.8</v>
      </c>
      <c r="AA99" s="13">
        <v>78.119</v>
      </c>
      <c r="AB99" s="13">
        <f t="shared" si="24"/>
        <v>6214.011363636364</v>
      </c>
      <c r="AC99" s="14">
        <f t="shared" si="25"/>
        <v>621.4011363636364</v>
      </c>
      <c r="AD99" s="13">
        <f t="shared" si="26"/>
        <v>31.070056818181822</v>
      </c>
      <c r="AE99" s="26">
        <v>1.2</v>
      </c>
      <c r="AF99" s="13">
        <v>2.1999999999999999E-2</v>
      </c>
      <c r="AG99" s="13">
        <f t="shared" si="27"/>
        <v>1.75</v>
      </c>
      <c r="AH99" s="14">
        <f t="shared" si="28"/>
        <v>0.17499999999999999</v>
      </c>
      <c r="AI99" s="13">
        <f t="shared" si="29"/>
        <v>8.7499999999999991E-3</v>
      </c>
      <c r="AJ99" s="26">
        <v>109.1</v>
      </c>
      <c r="AK99" s="13">
        <v>13.016</v>
      </c>
      <c r="AL99" s="13">
        <f t="shared" si="30"/>
        <v>1035.3636363636365</v>
      </c>
      <c r="AM99" s="14">
        <f t="shared" si="31"/>
        <v>103.53636363636365</v>
      </c>
      <c r="AN99" s="13">
        <f t="shared" si="32"/>
        <v>5.1768181818181827</v>
      </c>
      <c r="AO99" s="26">
        <v>16.3</v>
      </c>
      <c r="AP99" s="13">
        <v>0.29399999999999998</v>
      </c>
      <c r="AQ99" s="13">
        <f t="shared" si="33"/>
        <v>23.386363636363637</v>
      </c>
      <c r="AR99" s="14">
        <f t="shared" si="34"/>
        <v>2.3386363636363638</v>
      </c>
      <c r="AS99" s="13">
        <f t="shared" si="35"/>
        <v>0.11693181818181819</v>
      </c>
      <c r="AT99" s="26">
        <v>1.3</v>
      </c>
      <c r="AU99" s="18" t="s">
        <v>151</v>
      </c>
    </row>
    <row r="100" spans="1:47" ht="15.75" x14ac:dyDescent="0.25">
      <c r="A100" s="10">
        <v>142220031</v>
      </c>
      <c r="B100" s="9" t="s">
        <v>206</v>
      </c>
      <c r="C100" s="9" t="s">
        <v>154</v>
      </c>
      <c r="D100" s="9" t="s">
        <v>157</v>
      </c>
      <c r="E100" s="9" t="s">
        <v>171</v>
      </c>
      <c r="F100" s="9" t="s">
        <v>154</v>
      </c>
      <c r="G100" s="9">
        <v>125</v>
      </c>
      <c r="H100" s="9">
        <v>73.5</v>
      </c>
      <c r="I100" s="9">
        <v>5</v>
      </c>
      <c r="J100" s="9">
        <v>5</v>
      </c>
      <c r="K100" s="9">
        <v>2023</v>
      </c>
      <c r="L100" s="33">
        <v>0.2638888888888889</v>
      </c>
      <c r="M100" s="9" t="s">
        <v>207</v>
      </c>
      <c r="N100" s="10">
        <v>39.167185000000003</v>
      </c>
      <c r="O100" s="10">
        <v>-86.515050500000001</v>
      </c>
      <c r="P100" s="10" t="s">
        <v>91</v>
      </c>
      <c r="Q100" s="12">
        <v>45166</v>
      </c>
      <c r="R100" s="12">
        <v>45168</v>
      </c>
      <c r="S100" s="10">
        <v>9.6000000000000002E-2</v>
      </c>
      <c r="T100" s="10">
        <f t="shared" si="36"/>
        <v>9.1428571428571428E-2</v>
      </c>
      <c r="U100" s="10">
        <f t="shared" si="37"/>
        <v>54.6875</v>
      </c>
      <c r="V100" s="24">
        <v>3.3439999999999999</v>
      </c>
      <c r="W100" s="13">
        <f t="shared" si="23"/>
        <v>182.875</v>
      </c>
      <c r="X100" s="14">
        <f t="shared" si="19"/>
        <v>18.287500000000001</v>
      </c>
      <c r="Y100" s="13">
        <f t="shared" si="20"/>
        <v>0.91437500000000016</v>
      </c>
      <c r="Z100" s="25">
        <v>2.5</v>
      </c>
      <c r="AA100" s="13">
        <v>69.584000000000003</v>
      </c>
      <c r="AB100" s="13">
        <f t="shared" si="24"/>
        <v>3805.375</v>
      </c>
      <c r="AC100" s="14">
        <f t="shared" si="25"/>
        <v>380.53750000000002</v>
      </c>
      <c r="AD100" s="13">
        <f t="shared" si="26"/>
        <v>19.026875</v>
      </c>
      <c r="AE100" s="26">
        <v>0.9</v>
      </c>
      <c r="AF100" s="13">
        <v>0.28399999999999997</v>
      </c>
      <c r="AG100" s="13">
        <f t="shared" si="27"/>
        <v>15.531249999999998</v>
      </c>
      <c r="AH100" s="14">
        <f t="shared" si="28"/>
        <v>1.5531249999999999</v>
      </c>
      <c r="AI100" s="13">
        <f t="shared" si="29"/>
        <v>7.7656249999999996E-2</v>
      </c>
      <c r="AJ100" s="26">
        <v>16.899999999999999</v>
      </c>
      <c r="AK100" s="13">
        <v>76.992000000000004</v>
      </c>
      <c r="AL100" s="13">
        <f t="shared" si="30"/>
        <v>4210.5</v>
      </c>
      <c r="AM100" s="14">
        <f t="shared" si="31"/>
        <v>421.05</v>
      </c>
      <c r="AN100" s="13">
        <f t="shared" si="32"/>
        <v>21.052500000000002</v>
      </c>
      <c r="AO100" s="26">
        <v>8.9</v>
      </c>
      <c r="AP100" s="13">
        <v>0.55600000000000005</v>
      </c>
      <c r="AQ100" s="13">
        <f t="shared" si="33"/>
        <v>30.406250000000004</v>
      </c>
      <c r="AR100" s="14">
        <f t="shared" si="34"/>
        <v>3.0406250000000004</v>
      </c>
      <c r="AS100" s="13">
        <f t="shared" si="35"/>
        <v>0.15203125000000003</v>
      </c>
      <c r="AT100" s="26">
        <v>0.9</v>
      </c>
      <c r="AU100" s="18" t="s">
        <v>151</v>
      </c>
    </row>
    <row r="101" spans="1:47" ht="15.75" x14ac:dyDescent="0.25">
      <c r="A101" s="10">
        <v>142220033</v>
      </c>
      <c r="B101" s="9" t="s">
        <v>206</v>
      </c>
      <c r="C101" s="9" t="s">
        <v>154</v>
      </c>
      <c r="D101" s="9" t="s">
        <v>157</v>
      </c>
      <c r="E101" s="9" t="s">
        <v>168</v>
      </c>
      <c r="F101" s="9" t="s">
        <v>154</v>
      </c>
      <c r="G101" s="9">
        <v>121</v>
      </c>
      <c r="H101" s="9">
        <v>64.8</v>
      </c>
      <c r="I101" s="9">
        <v>5</v>
      </c>
      <c r="J101" s="9">
        <v>6</v>
      </c>
      <c r="K101" s="9">
        <v>2023</v>
      </c>
      <c r="L101" s="33">
        <v>0.29166666666666669</v>
      </c>
      <c r="M101" s="9" t="s">
        <v>216</v>
      </c>
      <c r="N101" s="9">
        <v>39.1652512</v>
      </c>
      <c r="O101" s="9">
        <v>-86.508253999999994</v>
      </c>
      <c r="P101" s="10" t="s">
        <v>92</v>
      </c>
      <c r="Q101" s="12">
        <v>45166</v>
      </c>
      <c r="R101" s="12">
        <v>45168</v>
      </c>
      <c r="S101" s="10">
        <v>9.7000000000000003E-2</v>
      </c>
      <c r="T101" s="10">
        <f t="shared" si="36"/>
        <v>9.2380952380952383E-2</v>
      </c>
      <c r="U101" s="10">
        <f t="shared" si="37"/>
        <v>54.123711340206185</v>
      </c>
      <c r="V101" s="24">
        <v>4.9139999999999997</v>
      </c>
      <c r="W101" s="13">
        <f t="shared" si="23"/>
        <v>265.96391752577318</v>
      </c>
      <c r="X101" s="14">
        <f t="shared" si="19"/>
        <v>26.596391752577318</v>
      </c>
      <c r="Y101" s="13">
        <f t="shared" si="20"/>
        <v>1.3298195876288661</v>
      </c>
      <c r="Z101" s="25">
        <v>1.8</v>
      </c>
      <c r="AA101" s="13">
        <v>142.50899999999999</v>
      </c>
      <c r="AB101" s="13">
        <f t="shared" si="24"/>
        <v>7713.1159793814422</v>
      </c>
      <c r="AC101" s="14">
        <f t="shared" si="25"/>
        <v>771.31159793814425</v>
      </c>
      <c r="AD101" s="13">
        <f t="shared" si="26"/>
        <v>38.565579896907217</v>
      </c>
      <c r="AE101" s="26">
        <v>0.7</v>
      </c>
      <c r="AF101" s="13">
        <v>0.67600000000000005</v>
      </c>
      <c r="AG101" s="13">
        <f t="shared" si="27"/>
        <v>36.587628865979383</v>
      </c>
      <c r="AH101" s="14">
        <f t="shared" si="28"/>
        <v>3.6587628865979385</v>
      </c>
      <c r="AI101" s="13">
        <f t="shared" si="29"/>
        <v>0.18293814432989694</v>
      </c>
      <c r="AJ101" s="26">
        <v>8.9</v>
      </c>
      <c r="AK101" s="13">
        <v>247.53800000000001</v>
      </c>
      <c r="AL101" s="13">
        <f t="shared" si="30"/>
        <v>13397.675257731958</v>
      </c>
      <c r="AM101" s="14">
        <f t="shared" si="31"/>
        <v>1339.7675257731958</v>
      </c>
      <c r="AN101" s="13">
        <f t="shared" si="32"/>
        <v>66.988376288659794</v>
      </c>
      <c r="AO101" s="26">
        <v>1.9</v>
      </c>
      <c r="AP101" s="13">
        <v>10.882999999999999</v>
      </c>
      <c r="AQ101" s="13">
        <f t="shared" si="33"/>
        <v>589.0283505154639</v>
      </c>
      <c r="AR101" s="14">
        <f t="shared" si="34"/>
        <v>58.90283505154639</v>
      </c>
      <c r="AS101" s="13">
        <f t="shared" si="35"/>
        <v>2.9451417525773196</v>
      </c>
      <c r="AT101" s="26">
        <v>1.1000000000000001</v>
      </c>
      <c r="AU101" s="18" t="s">
        <v>153</v>
      </c>
    </row>
    <row r="102" spans="1:47" ht="15.75" x14ac:dyDescent="0.25">
      <c r="A102" s="9">
        <v>141268581</v>
      </c>
      <c r="B102" s="9" t="s">
        <v>206</v>
      </c>
      <c r="C102" s="9" t="s">
        <v>153</v>
      </c>
      <c r="D102" s="9" t="s">
        <v>157</v>
      </c>
      <c r="E102" s="9" t="s">
        <v>168</v>
      </c>
      <c r="F102" s="9" t="s">
        <v>180</v>
      </c>
      <c r="G102" s="9">
        <v>130</v>
      </c>
      <c r="H102" s="9">
        <v>81.3</v>
      </c>
      <c r="I102" s="9">
        <v>5</v>
      </c>
      <c r="J102" s="9">
        <v>7</v>
      </c>
      <c r="K102" s="9">
        <v>2023</v>
      </c>
      <c r="L102" s="33">
        <v>0.45347222222222222</v>
      </c>
      <c r="M102" s="9" t="s">
        <v>218</v>
      </c>
      <c r="N102" s="9">
        <v>39.182910499999998</v>
      </c>
      <c r="O102" s="9">
        <v>-86.524022400000007</v>
      </c>
      <c r="P102" s="10" t="s">
        <v>93</v>
      </c>
      <c r="Q102" s="12">
        <v>45166</v>
      </c>
      <c r="R102" s="12">
        <v>45168</v>
      </c>
      <c r="S102" s="10">
        <v>0.109</v>
      </c>
      <c r="T102" s="10">
        <f t="shared" si="36"/>
        <v>0.10380952380952381</v>
      </c>
      <c r="U102" s="10">
        <f t="shared" si="37"/>
        <v>48.165137614678898</v>
      </c>
      <c r="V102" s="24">
        <v>4.3339999999999996</v>
      </c>
      <c r="W102" s="13">
        <f t="shared" si="23"/>
        <v>208.74770642201833</v>
      </c>
      <c r="X102" s="14">
        <f t="shared" si="19"/>
        <v>20.874770642201831</v>
      </c>
      <c r="Y102" s="13">
        <f t="shared" si="20"/>
        <v>1.0437385321100916</v>
      </c>
      <c r="Z102" s="25">
        <v>3.3</v>
      </c>
      <c r="AA102" s="13">
        <v>105.063</v>
      </c>
      <c r="AB102" s="13">
        <f t="shared" si="24"/>
        <v>5060.3738532110092</v>
      </c>
      <c r="AC102" s="14">
        <f t="shared" si="25"/>
        <v>506.03738532110094</v>
      </c>
      <c r="AD102" s="13">
        <f t="shared" si="26"/>
        <v>25.30186926605505</v>
      </c>
      <c r="AE102" s="26">
        <v>2.2000000000000002</v>
      </c>
      <c r="AF102" s="13">
        <v>0.24399999999999999</v>
      </c>
      <c r="AG102" s="13">
        <f t="shared" si="27"/>
        <v>11.75229357798165</v>
      </c>
      <c r="AH102" s="14">
        <f t="shared" si="28"/>
        <v>1.175229357798165</v>
      </c>
      <c r="AI102" s="13">
        <f t="shared" si="29"/>
        <v>5.8761467889908249E-2</v>
      </c>
      <c r="AJ102" s="26">
        <v>42.1</v>
      </c>
      <c r="AK102" s="13">
        <v>140.661</v>
      </c>
      <c r="AL102" s="13">
        <f t="shared" si="30"/>
        <v>6774.9564220183483</v>
      </c>
      <c r="AM102" s="14">
        <f t="shared" si="31"/>
        <v>677.49564220183481</v>
      </c>
      <c r="AN102" s="13">
        <f t="shared" si="32"/>
        <v>33.874782110091743</v>
      </c>
      <c r="AO102" s="26">
        <v>7.2</v>
      </c>
      <c r="AP102" s="13">
        <v>0.71</v>
      </c>
      <c r="AQ102" s="13">
        <f t="shared" si="33"/>
        <v>34.197247706422019</v>
      </c>
      <c r="AR102" s="14">
        <f t="shared" si="34"/>
        <v>3.419724770642202</v>
      </c>
      <c r="AS102" s="13">
        <f t="shared" si="35"/>
        <v>0.17098623853211012</v>
      </c>
      <c r="AT102" s="26">
        <v>0.9</v>
      </c>
      <c r="AU102" s="18" t="s">
        <v>151</v>
      </c>
    </row>
    <row r="103" spans="1:47" ht="15.75" x14ac:dyDescent="0.25">
      <c r="A103" s="9">
        <v>142220022</v>
      </c>
      <c r="B103" s="9" t="s">
        <v>206</v>
      </c>
      <c r="C103" s="9" t="s">
        <v>154</v>
      </c>
      <c r="D103" s="9" t="s">
        <v>157</v>
      </c>
      <c r="E103" s="9" t="s">
        <v>171</v>
      </c>
      <c r="F103" s="9" t="s">
        <v>180</v>
      </c>
      <c r="G103" s="9">
        <v>124</v>
      </c>
      <c r="H103" s="9">
        <v>76.3</v>
      </c>
      <c r="I103" s="9">
        <v>4</v>
      </c>
      <c r="J103" s="9">
        <v>29</v>
      </c>
      <c r="K103" s="9">
        <v>2023</v>
      </c>
      <c r="L103" s="33">
        <v>0.27777777777777779</v>
      </c>
      <c r="M103" s="9" t="s">
        <v>219</v>
      </c>
      <c r="N103" s="9">
        <v>39.167114599999998</v>
      </c>
      <c r="O103" s="9">
        <v>-86.528064599999993</v>
      </c>
      <c r="P103" s="10" t="s">
        <v>94</v>
      </c>
      <c r="Q103" s="12">
        <v>45166</v>
      </c>
      <c r="R103" s="12">
        <v>45168</v>
      </c>
      <c r="S103" s="10">
        <v>0.09</v>
      </c>
      <c r="T103" s="10">
        <f t="shared" si="36"/>
        <v>8.5714285714285701E-2</v>
      </c>
      <c r="U103" s="10">
        <f t="shared" si="37"/>
        <v>58.333333333333343</v>
      </c>
      <c r="V103" s="24">
        <v>2.9329999999999998</v>
      </c>
      <c r="W103" s="13">
        <f t="shared" si="23"/>
        <v>171.0916666666667</v>
      </c>
      <c r="X103" s="14">
        <f t="shared" si="19"/>
        <v>17.10916666666667</v>
      </c>
      <c r="Y103" s="13">
        <f t="shared" si="20"/>
        <v>0.85545833333333354</v>
      </c>
      <c r="Z103" s="25">
        <v>5.6</v>
      </c>
      <c r="AA103" s="13">
        <v>86.066999999999993</v>
      </c>
      <c r="AB103" s="13">
        <f t="shared" si="24"/>
        <v>5020.5750000000007</v>
      </c>
      <c r="AC103" s="14">
        <f t="shared" si="25"/>
        <v>502.05750000000006</v>
      </c>
      <c r="AD103" s="13">
        <f t="shared" si="26"/>
        <v>25.102875000000004</v>
      </c>
      <c r="AE103" s="26">
        <v>0.9</v>
      </c>
      <c r="AF103" s="13">
        <v>0.38800000000000001</v>
      </c>
      <c r="AG103" s="13">
        <f t="shared" si="27"/>
        <v>22.633333333333336</v>
      </c>
      <c r="AH103" s="14">
        <f t="shared" si="28"/>
        <v>2.2633333333333336</v>
      </c>
      <c r="AI103" s="13">
        <f t="shared" si="29"/>
        <v>0.11316666666666669</v>
      </c>
      <c r="AJ103" s="26">
        <v>19.2</v>
      </c>
      <c r="AK103" s="13">
        <v>236.87899999999999</v>
      </c>
      <c r="AL103" s="13">
        <f t="shared" si="30"/>
        <v>13817.941666666668</v>
      </c>
      <c r="AM103" s="14">
        <f t="shared" si="31"/>
        <v>1381.7941666666668</v>
      </c>
      <c r="AN103" s="13">
        <f t="shared" si="32"/>
        <v>69.089708333333348</v>
      </c>
      <c r="AO103" s="26">
        <v>1.8</v>
      </c>
      <c r="AP103" s="13">
        <v>2.0259999999999998</v>
      </c>
      <c r="AQ103" s="13">
        <f t="shared" si="33"/>
        <v>118.18333333333334</v>
      </c>
      <c r="AR103" s="14">
        <f t="shared" si="34"/>
        <v>11.818333333333333</v>
      </c>
      <c r="AS103" s="13">
        <f t="shared" si="35"/>
        <v>0.59091666666666665</v>
      </c>
      <c r="AT103" s="26">
        <v>1.3</v>
      </c>
      <c r="AU103" s="18" t="s">
        <v>152</v>
      </c>
    </row>
    <row r="104" spans="1:47" ht="15.75" x14ac:dyDescent="0.25">
      <c r="A104" s="9">
        <v>142220023</v>
      </c>
      <c r="B104" s="9" t="s">
        <v>206</v>
      </c>
      <c r="C104" s="9" t="s">
        <v>154</v>
      </c>
      <c r="D104" s="9" t="s">
        <v>157</v>
      </c>
      <c r="E104" s="9" t="s">
        <v>171</v>
      </c>
      <c r="F104" s="9" t="s">
        <v>154</v>
      </c>
      <c r="G104" s="9">
        <v>120</v>
      </c>
      <c r="H104" s="9">
        <v>82.5</v>
      </c>
      <c r="I104" s="9">
        <v>4</v>
      </c>
      <c r="J104" s="9">
        <v>29</v>
      </c>
      <c r="K104" s="9">
        <v>2023</v>
      </c>
      <c r="L104" s="33">
        <v>0.2951388888888889</v>
      </c>
      <c r="M104" s="9" t="s">
        <v>219</v>
      </c>
      <c r="N104" s="9">
        <v>39.167114599999998</v>
      </c>
      <c r="O104" s="9">
        <v>-86.528064599999993</v>
      </c>
      <c r="P104" s="10" t="s">
        <v>95</v>
      </c>
      <c r="Q104" s="12">
        <v>45166</v>
      </c>
      <c r="R104" s="12">
        <v>45168</v>
      </c>
      <c r="S104" s="10">
        <v>0.125</v>
      </c>
      <c r="T104" s="10">
        <f t="shared" si="36"/>
        <v>0.11904761904761904</v>
      </c>
      <c r="U104" s="10">
        <f t="shared" si="37"/>
        <v>42</v>
      </c>
      <c r="V104" s="24">
        <v>3.63</v>
      </c>
      <c r="W104" s="13">
        <f t="shared" si="23"/>
        <v>152.46</v>
      </c>
      <c r="X104" s="14">
        <f t="shared" si="19"/>
        <v>15.246</v>
      </c>
      <c r="Y104" s="13">
        <f t="shared" si="20"/>
        <v>0.76230000000000009</v>
      </c>
      <c r="Z104" s="25">
        <v>2.1</v>
      </c>
      <c r="AA104" s="13">
        <v>118.238</v>
      </c>
      <c r="AB104" s="13">
        <f t="shared" si="24"/>
        <v>4965.9960000000001</v>
      </c>
      <c r="AC104" s="14">
        <f t="shared" si="25"/>
        <v>496.59960000000001</v>
      </c>
      <c r="AD104" s="13">
        <f t="shared" si="26"/>
        <v>24.829980000000003</v>
      </c>
      <c r="AE104" s="26">
        <v>0.9</v>
      </c>
      <c r="AF104" s="13">
        <v>0.57499999999999996</v>
      </c>
      <c r="AG104" s="13">
        <f t="shared" si="27"/>
        <v>24.15</v>
      </c>
      <c r="AH104" s="14">
        <f t="shared" si="28"/>
        <v>2.415</v>
      </c>
      <c r="AI104" s="13">
        <f t="shared" si="29"/>
        <v>0.12075000000000001</v>
      </c>
      <c r="AJ104" s="26">
        <v>6.4</v>
      </c>
      <c r="AK104" s="13">
        <v>224.37899999999999</v>
      </c>
      <c r="AL104" s="13">
        <f t="shared" si="30"/>
        <v>9423.9179999999997</v>
      </c>
      <c r="AM104" s="14">
        <f t="shared" si="31"/>
        <v>942.39179999999999</v>
      </c>
      <c r="AN104" s="13">
        <f t="shared" si="32"/>
        <v>47.119590000000002</v>
      </c>
      <c r="AO104" s="26">
        <v>4.5</v>
      </c>
      <c r="AP104" s="13">
        <v>1.7849999999999999</v>
      </c>
      <c r="AQ104" s="13">
        <f t="shared" si="33"/>
        <v>74.97</v>
      </c>
      <c r="AR104" s="14">
        <f t="shared" si="34"/>
        <v>7.4969999999999999</v>
      </c>
      <c r="AS104" s="13">
        <f t="shared" si="35"/>
        <v>0.37485000000000002</v>
      </c>
      <c r="AT104" s="26">
        <v>1.3</v>
      </c>
      <c r="AU104" s="18" t="s">
        <v>150</v>
      </c>
    </row>
    <row r="105" spans="1:47" ht="15.75" x14ac:dyDescent="0.25">
      <c r="A105" s="9">
        <v>142220021</v>
      </c>
      <c r="B105" s="9" t="s">
        <v>206</v>
      </c>
      <c r="C105" s="9" t="s">
        <v>154</v>
      </c>
      <c r="D105" s="9" t="s">
        <v>157</v>
      </c>
      <c r="E105" s="9" t="s">
        <v>168</v>
      </c>
      <c r="F105" s="9" t="s">
        <v>213</v>
      </c>
      <c r="G105" s="9">
        <v>129</v>
      </c>
      <c r="H105" s="9">
        <v>78.900000000000006</v>
      </c>
      <c r="I105" s="9">
        <v>4</v>
      </c>
      <c r="J105" s="9">
        <v>29</v>
      </c>
      <c r="K105" s="9">
        <v>2023</v>
      </c>
      <c r="L105" s="33">
        <v>0.29166666666666669</v>
      </c>
      <c r="M105" s="9" t="s">
        <v>219</v>
      </c>
      <c r="N105" s="9">
        <v>39.167114599999998</v>
      </c>
      <c r="O105" s="9">
        <v>-86.528064599999993</v>
      </c>
      <c r="P105" s="10" t="s">
        <v>96</v>
      </c>
      <c r="Q105" s="12">
        <v>45166</v>
      </c>
      <c r="R105" s="12">
        <v>45168</v>
      </c>
      <c r="S105" s="10">
        <v>3.7999999999999999E-2</v>
      </c>
      <c r="T105" s="10">
        <f t="shared" si="36"/>
        <v>3.619047619047619E-2</v>
      </c>
      <c r="U105" s="10">
        <f t="shared" si="37"/>
        <v>138.15789473684211</v>
      </c>
      <c r="V105" s="24">
        <v>3.9580000000000002</v>
      </c>
      <c r="W105" s="13">
        <f t="shared" si="23"/>
        <v>546.82894736842104</v>
      </c>
      <c r="X105" s="14">
        <f t="shared" si="19"/>
        <v>54.682894736842101</v>
      </c>
      <c r="Y105" s="13">
        <f t="shared" si="20"/>
        <v>2.7341447368421052</v>
      </c>
      <c r="Z105" s="25">
        <v>1.7</v>
      </c>
      <c r="AA105" s="13">
        <v>71.935000000000002</v>
      </c>
      <c r="AB105" s="13">
        <f t="shared" si="24"/>
        <v>9938.3881578947367</v>
      </c>
      <c r="AC105" s="14">
        <f t="shared" si="25"/>
        <v>993.83881578947364</v>
      </c>
      <c r="AD105" s="13">
        <f t="shared" si="26"/>
        <v>49.691940789473684</v>
      </c>
      <c r="AE105" s="26">
        <v>1.2</v>
      </c>
      <c r="AF105" s="13">
        <v>0.17799999999999999</v>
      </c>
      <c r="AG105" s="13">
        <f t="shared" si="27"/>
        <v>24.592105263157894</v>
      </c>
      <c r="AH105" s="14">
        <f t="shared" si="28"/>
        <v>2.4592105263157893</v>
      </c>
      <c r="AI105" s="13">
        <f t="shared" si="29"/>
        <v>0.12296052631578946</v>
      </c>
      <c r="AJ105" s="26">
        <v>13.7</v>
      </c>
      <c r="AK105" s="13">
        <v>230.48500000000001</v>
      </c>
      <c r="AL105" s="13">
        <f t="shared" si="30"/>
        <v>31843.322368421057</v>
      </c>
      <c r="AM105" s="14">
        <f t="shared" si="31"/>
        <v>3184.3322368421059</v>
      </c>
      <c r="AN105" s="13">
        <f t="shared" si="32"/>
        <v>159.21661184210529</v>
      </c>
      <c r="AO105" s="26">
        <v>1.6</v>
      </c>
      <c r="AP105" s="13">
        <v>0.52700000000000002</v>
      </c>
      <c r="AQ105" s="13">
        <f t="shared" si="33"/>
        <v>72.809210526315795</v>
      </c>
      <c r="AR105" s="14">
        <f t="shared" si="34"/>
        <v>7.2809210526315793</v>
      </c>
      <c r="AS105" s="13">
        <f t="shared" si="35"/>
        <v>0.36404605263157896</v>
      </c>
      <c r="AT105" s="26">
        <v>0.8</v>
      </c>
      <c r="AU105" s="18" t="s">
        <v>150</v>
      </c>
    </row>
    <row r="106" spans="1:47" ht="15.75" x14ac:dyDescent="0.25">
      <c r="A106" s="10">
        <v>142220016</v>
      </c>
      <c r="B106" s="9" t="s">
        <v>206</v>
      </c>
      <c r="C106" s="9" t="s">
        <v>154</v>
      </c>
      <c r="D106" s="9" t="s">
        <v>157</v>
      </c>
      <c r="E106" s="9" t="s">
        <v>168</v>
      </c>
      <c r="F106" s="9" t="s">
        <v>154</v>
      </c>
      <c r="G106" s="9">
        <v>127</v>
      </c>
      <c r="H106" s="9">
        <v>73.599999999999994</v>
      </c>
      <c r="I106" s="9">
        <v>4</v>
      </c>
      <c r="J106" s="9">
        <v>24</v>
      </c>
      <c r="K106" s="9">
        <v>2023</v>
      </c>
      <c r="L106" s="33">
        <v>0.28819444444444448</v>
      </c>
      <c r="M106" s="9" t="s">
        <v>211</v>
      </c>
      <c r="N106" s="9">
        <v>39.170736900000001</v>
      </c>
      <c r="O106" s="9">
        <v>-86.521564499999997</v>
      </c>
      <c r="P106" s="10" t="s">
        <v>97</v>
      </c>
      <c r="Q106" s="12">
        <v>45166</v>
      </c>
      <c r="R106" s="12">
        <v>45168</v>
      </c>
      <c r="S106" s="10">
        <v>7.0000000000000007E-2</v>
      </c>
      <c r="T106" s="10">
        <f t="shared" si="36"/>
        <v>6.6666666666666666E-2</v>
      </c>
      <c r="U106" s="10">
        <f t="shared" si="37"/>
        <v>75</v>
      </c>
      <c r="V106" s="24">
        <v>3.4460000000000002</v>
      </c>
      <c r="W106" s="13">
        <f t="shared" si="23"/>
        <v>258.45</v>
      </c>
      <c r="X106" s="14">
        <f t="shared" si="19"/>
        <v>25.844999999999999</v>
      </c>
      <c r="Y106" s="13">
        <f t="shared" si="20"/>
        <v>1.2922500000000001</v>
      </c>
      <c r="Z106" s="25">
        <v>2.5</v>
      </c>
      <c r="AA106" s="13">
        <v>66.281000000000006</v>
      </c>
      <c r="AB106" s="13">
        <f t="shared" si="24"/>
        <v>4971.0750000000007</v>
      </c>
      <c r="AC106" s="14">
        <f t="shared" si="25"/>
        <v>497.10750000000007</v>
      </c>
      <c r="AD106" s="13">
        <f t="shared" si="26"/>
        <v>24.855375000000006</v>
      </c>
      <c r="AE106" s="26">
        <v>1.1000000000000001</v>
      </c>
      <c r="AF106" s="13">
        <v>0.25700000000000001</v>
      </c>
      <c r="AG106" s="13">
        <f t="shared" si="27"/>
        <v>19.275000000000002</v>
      </c>
      <c r="AH106" s="14">
        <f t="shared" si="28"/>
        <v>1.9275000000000002</v>
      </c>
      <c r="AI106" s="13">
        <f t="shared" si="29"/>
        <v>9.6375000000000016E-2</v>
      </c>
      <c r="AJ106" s="26">
        <v>14.6</v>
      </c>
      <c r="AK106" s="13">
        <v>95.317999999999998</v>
      </c>
      <c r="AL106" s="13">
        <f t="shared" si="30"/>
        <v>7148.8499999999995</v>
      </c>
      <c r="AM106" s="14">
        <f t="shared" si="31"/>
        <v>714.88499999999999</v>
      </c>
      <c r="AN106" s="13">
        <f t="shared" si="32"/>
        <v>35.744250000000001</v>
      </c>
      <c r="AO106" s="26">
        <v>4.5999999999999996</v>
      </c>
      <c r="AP106" s="13">
        <v>0.33300000000000002</v>
      </c>
      <c r="AQ106" s="13">
        <f t="shared" si="33"/>
        <v>24.975000000000001</v>
      </c>
      <c r="AR106" s="14">
        <f t="shared" si="34"/>
        <v>2.4975000000000001</v>
      </c>
      <c r="AS106" s="13">
        <f t="shared" si="35"/>
        <v>0.12487500000000001</v>
      </c>
      <c r="AT106" s="26">
        <v>1.6</v>
      </c>
      <c r="AU106" s="18" t="s">
        <v>151</v>
      </c>
    </row>
    <row r="107" spans="1:47" ht="15.75" x14ac:dyDescent="0.25">
      <c r="A107" s="10">
        <v>142220017</v>
      </c>
      <c r="B107" s="9" t="s">
        <v>206</v>
      </c>
      <c r="C107" s="9" t="s">
        <v>154</v>
      </c>
      <c r="D107" s="9" t="s">
        <v>157</v>
      </c>
      <c r="E107" s="9" t="s">
        <v>171</v>
      </c>
      <c r="F107" s="9" t="s">
        <v>154</v>
      </c>
      <c r="G107" s="9">
        <v>125</v>
      </c>
      <c r="H107" s="9">
        <v>81.400000000000006</v>
      </c>
      <c r="I107" s="9">
        <v>4</v>
      </c>
      <c r="J107" s="9">
        <v>24</v>
      </c>
      <c r="K107" s="9">
        <v>2023</v>
      </c>
      <c r="L107" s="33">
        <v>0.29166666666666669</v>
      </c>
      <c r="M107" s="9" t="s">
        <v>211</v>
      </c>
      <c r="N107" s="9">
        <v>39.170736900000001</v>
      </c>
      <c r="O107" s="9">
        <v>-86.521564499999997</v>
      </c>
      <c r="P107" s="10" t="s">
        <v>98</v>
      </c>
      <c r="Q107" s="12">
        <v>45166</v>
      </c>
      <c r="R107" s="12">
        <v>45168</v>
      </c>
      <c r="S107" s="10">
        <v>0.10199999999999999</v>
      </c>
      <c r="T107" s="10">
        <f t="shared" si="36"/>
        <v>9.7142857142857128E-2</v>
      </c>
      <c r="U107" s="10">
        <f t="shared" si="37"/>
        <v>51.470588235294123</v>
      </c>
      <c r="V107" s="24">
        <v>2.129</v>
      </c>
      <c r="W107" s="13">
        <f t="shared" si="23"/>
        <v>109.58088235294119</v>
      </c>
      <c r="X107" s="14">
        <f t="shared" si="19"/>
        <v>10.958088235294118</v>
      </c>
      <c r="Y107" s="13">
        <f t="shared" si="20"/>
        <v>0.54790441176470595</v>
      </c>
      <c r="Z107" s="25">
        <v>47.9</v>
      </c>
      <c r="AA107" s="13">
        <v>145.82900000000001</v>
      </c>
      <c r="AB107" s="13">
        <f t="shared" si="24"/>
        <v>7505.9044117647072</v>
      </c>
      <c r="AC107" s="14">
        <f t="shared" si="25"/>
        <v>750.59044117647068</v>
      </c>
      <c r="AD107" s="13">
        <f t="shared" si="26"/>
        <v>37.529522058823538</v>
      </c>
      <c r="AE107" s="26">
        <v>16.100000000000001</v>
      </c>
      <c r="AF107" s="13">
        <v>0.55500000000000005</v>
      </c>
      <c r="AG107" s="13">
        <f t="shared" si="27"/>
        <v>28.566176470588239</v>
      </c>
      <c r="AH107" s="14">
        <f t="shared" si="28"/>
        <v>2.8566176470588238</v>
      </c>
      <c r="AI107" s="13">
        <f t="shared" si="29"/>
        <v>0.1428308823529412</v>
      </c>
      <c r="AJ107" s="26">
        <v>9.1999999999999993</v>
      </c>
      <c r="AK107" s="13">
        <v>386.54300000000001</v>
      </c>
      <c r="AL107" s="13">
        <f t="shared" si="30"/>
        <v>19895.595588235297</v>
      </c>
      <c r="AM107" s="14">
        <f t="shared" si="31"/>
        <v>1989.5595588235296</v>
      </c>
      <c r="AN107" s="13">
        <f t="shared" si="32"/>
        <v>99.477977941176491</v>
      </c>
      <c r="AO107" s="26">
        <v>16.5</v>
      </c>
      <c r="AP107" s="13">
        <v>5.835</v>
      </c>
      <c r="AQ107" s="13">
        <f t="shared" si="33"/>
        <v>300.33088235294122</v>
      </c>
      <c r="AR107" s="14">
        <f t="shared" si="34"/>
        <v>30.033088235294123</v>
      </c>
      <c r="AS107" s="13">
        <f t="shared" si="35"/>
        <v>1.5016544117647062</v>
      </c>
      <c r="AT107" s="26">
        <v>15.9</v>
      </c>
      <c r="AU107" s="18" t="s">
        <v>153</v>
      </c>
    </row>
    <row r="108" spans="1:47" ht="15.75" x14ac:dyDescent="0.25">
      <c r="A108" s="10">
        <v>142220020</v>
      </c>
      <c r="B108" s="9" t="s">
        <v>206</v>
      </c>
      <c r="C108" s="9" t="s">
        <v>154</v>
      </c>
      <c r="D108" s="9" t="s">
        <v>157</v>
      </c>
      <c r="E108" s="9" t="s">
        <v>171</v>
      </c>
      <c r="F108" s="9" t="s">
        <v>154</v>
      </c>
      <c r="G108" s="9">
        <v>130</v>
      </c>
      <c r="H108" s="9">
        <v>93</v>
      </c>
      <c r="I108" s="9">
        <v>4</v>
      </c>
      <c r="J108" s="9">
        <v>24</v>
      </c>
      <c r="K108" s="9">
        <v>2023</v>
      </c>
      <c r="L108" s="33">
        <v>0.31944444444444448</v>
      </c>
      <c r="M108" s="9" t="s">
        <v>211</v>
      </c>
      <c r="N108" s="9">
        <v>39.170736900000001</v>
      </c>
      <c r="O108" s="9">
        <v>-86.521564499999997</v>
      </c>
      <c r="P108" s="10" t="s">
        <v>99</v>
      </c>
      <c r="Q108" s="12">
        <v>45166</v>
      </c>
      <c r="R108" s="12">
        <v>45168</v>
      </c>
      <c r="S108" s="10">
        <v>0.11899999999999999</v>
      </c>
      <c r="T108" s="10">
        <f t="shared" si="36"/>
        <v>0.11333333333333333</v>
      </c>
      <c r="U108" s="10">
        <f t="shared" si="37"/>
        <v>44.117647058823529</v>
      </c>
      <c r="V108" s="24">
        <v>4.532</v>
      </c>
      <c r="W108" s="13">
        <f t="shared" si="23"/>
        <v>199.94117647058823</v>
      </c>
      <c r="X108" s="14">
        <f t="shared" si="19"/>
        <v>19.994117647058822</v>
      </c>
      <c r="Y108" s="13">
        <f t="shared" si="20"/>
        <v>0.99970588235294111</v>
      </c>
      <c r="Z108" s="25">
        <v>51.1</v>
      </c>
      <c r="AA108" s="13">
        <v>149.066</v>
      </c>
      <c r="AB108" s="13">
        <f t="shared" si="24"/>
        <v>6576.4411764705883</v>
      </c>
      <c r="AC108" s="14">
        <f t="shared" si="25"/>
        <v>657.64411764705881</v>
      </c>
      <c r="AD108" s="13">
        <f t="shared" si="26"/>
        <v>32.882205882352942</v>
      </c>
      <c r="AE108" s="26">
        <v>28.1</v>
      </c>
      <c r="AF108" s="13">
        <v>0.57599999999999996</v>
      </c>
      <c r="AG108" s="13">
        <f t="shared" si="27"/>
        <v>25.411764705882351</v>
      </c>
      <c r="AH108" s="14">
        <f t="shared" si="28"/>
        <v>2.5411764705882351</v>
      </c>
      <c r="AI108" s="13">
        <f t="shared" si="29"/>
        <v>0.12705882352941175</v>
      </c>
      <c r="AJ108" s="26">
        <v>22.1</v>
      </c>
      <c r="AK108" s="13">
        <v>154.494</v>
      </c>
      <c r="AL108" s="13">
        <f t="shared" si="30"/>
        <v>6815.911764705882</v>
      </c>
      <c r="AM108" s="14">
        <f t="shared" si="31"/>
        <v>681.59117647058815</v>
      </c>
      <c r="AN108" s="13">
        <f t="shared" si="32"/>
        <v>34.07955882352941</v>
      </c>
      <c r="AO108" s="26">
        <v>25.8</v>
      </c>
      <c r="AP108" s="13">
        <v>0.33</v>
      </c>
      <c r="AQ108" s="13">
        <f t="shared" si="33"/>
        <v>14.558823529411764</v>
      </c>
      <c r="AR108" s="14">
        <f t="shared" si="34"/>
        <v>1.4558823529411764</v>
      </c>
      <c r="AS108" s="13">
        <f t="shared" si="35"/>
        <v>7.2794117647058829E-2</v>
      </c>
      <c r="AT108" s="26">
        <v>30.9</v>
      </c>
      <c r="AU108" s="18" t="s">
        <v>151</v>
      </c>
    </row>
    <row r="109" spans="1:47" ht="15.75" x14ac:dyDescent="0.25">
      <c r="A109" s="10">
        <v>142220019</v>
      </c>
      <c r="B109" s="9" t="s">
        <v>206</v>
      </c>
      <c r="C109" s="9" t="s">
        <v>154</v>
      </c>
      <c r="D109" s="9" t="s">
        <v>157</v>
      </c>
      <c r="E109" s="9" t="s">
        <v>171</v>
      </c>
      <c r="F109" s="9" t="s">
        <v>183</v>
      </c>
      <c r="G109" s="9">
        <v>125</v>
      </c>
      <c r="H109" s="9">
        <v>73.599999999999994</v>
      </c>
      <c r="I109" s="9">
        <v>4</v>
      </c>
      <c r="J109" s="9">
        <v>24</v>
      </c>
      <c r="K109" s="9">
        <v>2023</v>
      </c>
      <c r="L109" s="33">
        <v>0.31527777777777777</v>
      </c>
      <c r="M109" s="9" t="s">
        <v>211</v>
      </c>
      <c r="N109" s="9">
        <v>39.170736900000001</v>
      </c>
      <c r="O109" s="9">
        <v>-86.521564499999997</v>
      </c>
      <c r="P109" s="10" t="s">
        <v>100</v>
      </c>
      <c r="Q109" s="12">
        <v>45166</v>
      </c>
      <c r="R109" s="12">
        <v>45168</v>
      </c>
      <c r="S109" s="10">
        <v>0.10100000000000001</v>
      </c>
      <c r="T109" s="10">
        <f t="shared" si="36"/>
        <v>9.6190476190476187E-2</v>
      </c>
      <c r="U109" s="10">
        <f t="shared" si="37"/>
        <v>51.980198019801982</v>
      </c>
      <c r="V109" s="24">
        <v>4.7290000000000001</v>
      </c>
      <c r="W109" s="13">
        <f t="shared" si="23"/>
        <v>245.81435643564359</v>
      </c>
      <c r="X109" s="14">
        <f t="shared" si="19"/>
        <v>24.581435643564358</v>
      </c>
      <c r="Y109" s="13">
        <f t="shared" si="20"/>
        <v>1.229071782178218</v>
      </c>
      <c r="Z109" s="25">
        <v>4</v>
      </c>
      <c r="AA109" s="13">
        <v>155.01400000000001</v>
      </c>
      <c r="AB109" s="13">
        <f t="shared" si="24"/>
        <v>8057.6584158415853</v>
      </c>
      <c r="AC109" s="14">
        <f t="shared" si="25"/>
        <v>805.76584158415858</v>
      </c>
      <c r="AD109" s="13">
        <f t="shared" si="26"/>
        <v>40.288292079207935</v>
      </c>
      <c r="AE109" s="26">
        <v>1</v>
      </c>
      <c r="AF109" s="13">
        <v>1.0169999999999999</v>
      </c>
      <c r="AG109" s="13">
        <f t="shared" si="27"/>
        <v>52.863861386138609</v>
      </c>
      <c r="AH109" s="14">
        <f t="shared" si="28"/>
        <v>5.2863861386138611</v>
      </c>
      <c r="AI109" s="13">
        <f t="shared" si="29"/>
        <v>0.26431930693069305</v>
      </c>
      <c r="AJ109" s="26">
        <v>7.1</v>
      </c>
      <c r="AK109" s="13">
        <v>296.93900000000002</v>
      </c>
      <c r="AL109" s="13">
        <f t="shared" si="30"/>
        <v>15434.948019801981</v>
      </c>
      <c r="AM109" s="14">
        <f t="shared" si="31"/>
        <v>1543.4948019801982</v>
      </c>
      <c r="AN109" s="13">
        <f t="shared" si="32"/>
        <v>77.174740099009909</v>
      </c>
      <c r="AO109" s="26">
        <v>4.7</v>
      </c>
      <c r="AP109" s="13">
        <v>1.732</v>
      </c>
      <c r="AQ109" s="13">
        <f t="shared" si="33"/>
        <v>90.029702970297038</v>
      </c>
      <c r="AR109" s="14">
        <f t="shared" si="34"/>
        <v>9.0029702970297034</v>
      </c>
      <c r="AS109" s="13">
        <f t="shared" si="35"/>
        <v>0.45014851485148522</v>
      </c>
      <c r="AT109" s="26">
        <v>1.6</v>
      </c>
      <c r="AU109" s="18" t="s">
        <v>150</v>
      </c>
    </row>
    <row r="110" spans="1:47" ht="15.75" x14ac:dyDescent="0.25">
      <c r="A110" s="9">
        <v>142220015</v>
      </c>
      <c r="B110" s="9" t="s">
        <v>206</v>
      </c>
      <c r="C110" s="9" t="s">
        <v>154</v>
      </c>
      <c r="D110" s="9" t="s">
        <v>157</v>
      </c>
      <c r="E110" s="9" t="s">
        <v>168</v>
      </c>
      <c r="F110" s="9" t="s">
        <v>154</v>
      </c>
      <c r="G110" s="9">
        <v>131</v>
      </c>
      <c r="H110" s="9">
        <v>80.900000000000006</v>
      </c>
      <c r="I110" s="9">
        <v>4</v>
      </c>
      <c r="J110" s="9">
        <v>22</v>
      </c>
      <c r="K110" s="9">
        <v>2023</v>
      </c>
      <c r="L110" s="33">
        <v>0.28819444444444448</v>
      </c>
      <c r="M110" s="9" t="s">
        <v>208</v>
      </c>
      <c r="N110" s="9">
        <v>39.166864500000003</v>
      </c>
      <c r="O110" s="9">
        <v>-86.521461799999997</v>
      </c>
      <c r="P110" s="10" t="s">
        <v>101</v>
      </c>
      <c r="Q110" s="12">
        <v>45166</v>
      </c>
      <c r="R110" s="12">
        <v>45168</v>
      </c>
      <c r="S110" s="10">
        <v>2.7E-2</v>
      </c>
      <c r="T110" s="10">
        <f t="shared" si="36"/>
        <v>2.5714285714285714E-2</v>
      </c>
      <c r="U110" s="10">
        <f t="shared" si="37"/>
        <v>194.44444444444446</v>
      </c>
      <c r="V110" s="24">
        <v>4.0469999999999997</v>
      </c>
      <c r="W110" s="13">
        <f t="shared" si="23"/>
        <v>786.91666666666663</v>
      </c>
      <c r="X110" s="14">
        <f t="shared" ref="X110:X173" si="38">W110/10</f>
        <v>78.691666666666663</v>
      </c>
      <c r="Y110" s="13">
        <f t="shared" ref="Y110:Y160" si="39">X110*0.05</f>
        <v>3.9345833333333333</v>
      </c>
      <c r="Z110" s="25">
        <v>75.099999999999994</v>
      </c>
      <c r="AA110" s="13">
        <v>58.338999999999999</v>
      </c>
      <c r="AB110" s="13">
        <f t="shared" si="24"/>
        <v>11343.694444444445</v>
      </c>
      <c r="AC110" s="14">
        <f t="shared" si="25"/>
        <v>1134.3694444444445</v>
      </c>
      <c r="AD110" s="13">
        <f t="shared" si="26"/>
        <v>56.718472222222232</v>
      </c>
      <c r="AE110" s="26">
        <v>39.5</v>
      </c>
      <c r="AF110" s="13">
        <v>0.13700000000000001</v>
      </c>
      <c r="AG110" s="13">
        <f t="shared" si="27"/>
        <v>26.638888888888893</v>
      </c>
      <c r="AH110" s="14">
        <f t="shared" si="28"/>
        <v>2.6638888888888892</v>
      </c>
      <c r="AI110" s="13">
        <f t="shared" si="29"/>
        <v>0.13319444444444448</v>
      </c>
      <c r="AJ110" s="26">
        <v>18</v>
      </c>
      <c r="AK110" s="13">
        <v>91.694999999999993</v>
      </c>
      <c r="AL110" s="13">
        <f t="shared" si="30"/>
        <v>17829.583333333332</v>
      </c>
      <c r="AM110" s="14">
        <f t="shared" si="31"/>
        <v>1782.9583333333333</v>
      </c>
      <c r="AN110" s="13">
        <f t="shared" si="32"/>
        <v>89.147916666666674</v>
      </c>
      <c r="AO110" s="26">
        <v>35.5</v>
      </c>
      <c r="AP110" s="13">
        <v>0.71899999999999997</v>
      </c>
      <c r="AQ110" s="13">
        <f t="shared" si="33"/>
        <v>139.80555555555557</v>
      </c>
      <c r="AR110" s="14">
        <f t="shared" si="34"/>
        <v>13.980555555555558</v>
      </c>
      <c r="AS110" s="13">
        <f t="shared" si="35"/>
        <v>0.69902777777777791</v>
      </c>
      <c r="AT110" s="26">
        <v>38.5</v>
      </c>
      <c r="AU110" s="18" t="s">
        <v>152</v>
      </c>
    </row>
    <row r="111" spans="1:47" ht="15.75" x14ac:dyDescent="0.25">
      <c r="A111" s="9">
        <v>142220014</v>
      </c>
      <c r="B111" s="9" t="s">
        <v>206</v>
      </c>
      <c r="C111" s="9" t="s">
        <v>154</v>
      </c>
      <c r="D111" s="9" t="s">
        <v>157</v>
      </c>
      <c r="E111" s="9" t="s">
        <v>168</v>
      </c>
      <c r="F111" s="9" t="s">
        <v>183</v>
      </c>
      <c r="G111" s="9">
        <v>130</v>
      </c>
      <c r="H111" s="9">
        <v>78.3</v>
      </c>
      <c r="I111" s="9">
        <v>4</v>
      </c>
      <c r="J111" s="9">
        <v>22</v>
      </c>
      <c r="K111" s="9">
        <v>2023</v>
      </c>
      <c r="L111" s="33">
        <v>0.27083333333333331</v>
      </c>
      <c r="M111" s="9" t="s">
        <v>208</v>
      </c>
      <c r="N111" s="9">
        <v>39.166864500000003</v>
      </c>
      <c r="O111" s="9">
        <v>-86.521461799999997</v>
      </c>
      <c r="P111" s="10" t="s">
        <v>102</v>
      </c>
      <c r="Q111" s="12">
        <v>45166</v>
      </c>
      <c r="R111" s="12">
        <v>45168</v>
      </c>
      <c r="S111" s="10">
        <v>6.0999999999999999E-2</v>
      </c>
      <c r="T111" s="10">
        <f t="shared" si="36"/>
        <v>5.8095238095238089E-2</v>
      </c>
      <c r="U111" s="10">
        <f t="shared" si="37"/>
        <v>86.06557377049181</v>
      </c>
      <c r="V111" s="24">
        <v>4.2510000000000003</v>
      </c>
      <c r="W111" s="13">
        <f t="shared" si="23"/>
        <v>365.86475409836072</v>
      </c>
      <c r="X111" s="14">
        <f t="shared" si="38"/>
        <v>36.586475409836069</v>
      </c>
      <c r="Y111" s="13">
        <f t="shared" si="39"/>
        <v>1.8293237704918035</v>
      </c>
      <c r="Z111" s="25">
        <v>2.7</v>
      </c>
      <c r="AA111" s="13">
        <v>62.960999999999999</v>
      </c>
      <c r="AB111" s="13">
        <f t="shared" si="24"/>
        <v>5418.7745901639346</v>
      </c>
      <c r="AC111" s="14">
        <f t="shared" si="25"/>
        <v>541.87745901639346</v>
      </c>
      <c r="AD111" s="13">
        <f t="shared" si="26"/>
        <v>27.093872950819673</v>
      </c>
      <c r="AE111" s="26">
        <v>2</v>
      </c>
      <c r="AF111" s="13">
        <v>0.27600000000000002</v>
      </c>
      <c r="AG111" s="13">
        <f t="shared" si="27"/>
        <v>23.754098360655743</v>
      </c>
      <c r="AH111" s="14">
        <f t="shared" si="28"/>
        <v>2.3754098360655744</v>
      </c>
      <c r="AI111" s="13">
        <f t="shared" si="29"/>
        <v>0.11877049180327873</v>
      </c>
      <c r="AJ111" s="26">
        <v>21</v>
      </c>
      <c r="AK111" s="13">
        <v>125.11499999999999</v>
      </c>
      <c r="AL111" s="13">
        <f t="shared" si="30"/>
        <v>10768.094262295082</v>
      </c>
      <c r="AM111" s="14">
        <f t="shared" si="31"/>
        <v>1076.8094262295083</v>
      </c>
      <c r="AN111" s="13">
        <f t="shared" si="32"/>
        <v>53.840471311475419</v>
      </c>
      <c r="AO111" s="26">
        <v>4.8</v>
      </c>
      <c r="AP111" s="13">
        <v>0.55400000000000005</v>
      </c>
      <c r="AQ111" s="13">
        <f t="shared" si="33"/>
        <v>47.680327868852466</v>
      </c>
      <c r="AR111" s="14">
        <f t="shared" si="34"/>
        <v>4.7680327868852466</v>
      </c>
      <c r="AS111" s="13">
        <f t="shared" si="35"/>
        <v>0.23840163934426234</v>
      </c>
      <c r="AT111" s="26">
        <v>1.9</v>
      </c>
      <c r="AU111" s="18" t="s">
        <v>151</v>
      </c>
    </row>
    <row r="112" spans="1:47" ht="15.75" x14ac:dyDescent="0.25">
      <c r="A112" s="10">
        <v>142220012</v>
      </c>
      <c r="B112" s="9" t="s">
        <v>206</v>
      </c>
      <c r="C112" s="9" t="s">
        <v>154</v>
      </c>
      <c r="D112" s="9" t="s">
        <v>157</v>
      </c>
      <c r="E112" s="9" t="s">
        <v>168</v>
      </c>
      <c r="F112" s="9" t="s">
        <v>154</v>
      </c>
      <c r="G112" s="9">
        <v>129</v>
      </c>
      <c r="H112" s="9">
        <v>71.900000000000006</v>
      </c>
      <c r="I112" s="9">
        <v>4</v>
      </c>
      <c r="J112" s="9">
        <v>20</v>
      </c>
      <c r="K112" s="9">
        <v>2023</v>
      </c>
      <c r="L112" s="33">
        <v>0.2951388888888889</v>
      </c>
      <c r="M112" s="9" t="s">
        <v>214</v>
      </c>
      <c r="N112" s="10">
        <v>39.167416299999999</v>
      </c>
      <c r="O112" s="10">
        <v>-86.517539200000002</v>
      </c>
      <c r="P112" s="10" t="s">
        <v>103</v>
      </c>
      <c r="Q112" s="12">
        <v>45166</v>
      </c>
      <c r="R112" s="12">
        <v>45168</v>
      </c>
      <c r="S112" s="10">
        <v>4.7E-2</v>
      </c>
      <c r="T112" s="10">
        <f t="shared" si="36"/>
        <v>4.476190476190476E-2</v>
      </c>
      <c r="U112" s="10">
        <f t="shared" si="37"/>
        <v>111.70212765957447</v>
      </c>
      <c r="V112" s="24">
        <v>4.7430000000000003</v>
      </c>
      <c r="W112" s="13">
        <f t="shared" si="23"/>
        <v>529.80319148936178</v>
      </c>
      <c r="X112" s="14">
        <f t="shared" si="38"/>
        <v>52.980319148936175</v>
      </c>
      <c r="Y112" s="13">
        <f t="shared" si="39"/>
        <v>2.6490159574468088</v>
      </c>
      <c r="Z112" s="25">
        <v>4.9000000000000004</v>
      </c>
      <c r="AA112" s="13">
        <v>62.137</v>
      </c>
      <c r="AB112" s="13">
        <f t="shared" si="24"/>
        <v>6940.8351063829787</v>
      </c>
      <c r="AC112" s="14">
        <f t="shared" si="25"/>
        <v>694.08351063829787</v>
      </c>
      <c r="AD112" s="13">
        <f t="shared" si="26"/>
        <v>34.704175531914892</v>
      </c>
      <c r="AE112" s="26">
        <v>1.6</v>
      </c>
      <c r="AF112" s="13">
        <v>0.12</v>
      </c>
      <c r="AG112" s="13">
        <f t="shared" si="27"/>
        <v>13.404255319148936</v>
      </c>
      <c r="AH112" s="14">
        <f t="shared" si="28"/>
        <v>1.3404255319148937</v>
      </c>
      <c r="AI112" s="13">
        <f t="shared" si="29"/>
        <v>6.702127659574468E-2</v>
      </c>
      <c r="AJ112" s="26">
        <v>55.6</v>
      </c>
      <c r="AK112" s="13">
        <v>98.945999999999998</v>
      </c>
      <c r="AL112" s="13">
        <f t="shared" si="30"/>
        <v>11052.478723404256</v>
      </c>
      <c r="AM112" s="14">
        <f t="shared" si="31"/>
        <v>1105.2478723404256</v>
      </c>
      <c r="AN112" s="13">
        <f t="shared" si="32"/>
        <v>55.262393617021282</v>
      </c>
      <c r="AO112" s="26">
        <v>6.8</v>
      </c>
      <c r="AP112" s="13">
        <v>0.317</v>
      </c>
      <c r="AQ112" s="13">
        <f t="shared" si="33"/>
        <v>35.409574468085111</v>
      </c>
      <c r="AR112" s="14">
        <f t="shared" si="34"/>
        <v>3.5409574468085112</v>
      </c>
      <c r="AS112" s="13">
        <f t="shared" si="35"/>
        <v>0.17704787234042557</v>
      </c>
      <c r="AT112" s="26">
        <v>2.6</v>
      </c>
      <c r="AU112" s="18" t="s">
        <v>151</v>
      </c>
    </row>
    <row r="113" spans="1:47" ht="15.75" x14ac:dyDescent="0.25">
      <c r="A113" s="10">
        <v>123240212</v>
      </c>
      <c r="B113" s="9" t="s">
        <v>206</v>
      </c>
      <c r="C113" s="9" t="s">
        <v>153</v>
      </c>
      <c r="D113" s="9" t="s">
        <v>157</v>
      </c>
      <c r="E113" s="9" t="s">
        <v>168</v>
      </c>
      <c r="F113" s="9" t="s">
        <v>154</v>
      </c>
      <c r="G113" s="9">
        <v>129</v>
      </c>
      <c r="H113" s="9">
        <v>76.400000000000006</v>
      </c>
      <c r="I113" s="9">
        <v>4</v>
      </c>
      <c r="J113" s="9">
        <v>20</v>
      </c>
      <c r="K113" s="9">
        <v>2023</v>
      </c>
      <c r="L113" s="33">
        <v>0.28819444444444448</v>
      </c>
      <c r="M113" s="9" t="s">
        <v>214</v>
      </c>
      <c r="N113" s="10">
        <v>39.167416299999999</v>
      </c>
      <c r="O113" s="10">
        <v>-86.517539200000002</v>
      </c>
      <c r="P113" s="10" t="s">
        <v>104</v>
      </c>
      <c r="Q113" s="12">
        <v>45166</v>
      </c>
      <c r="R113" s="12">
        <v>45168</v>
      </c>
      <c r="S113" s="10">
        <v>0.115</v>
      </c>
      <c r="T113" s="10">
        <f t="shared" si="36"/>
        <v>0.10952380952380952</v>
      </c>
      <c r="U113" s="10">
        <f t="shared" si="37"/>
        <v>45.652173913043477</v>
      </c>
      <c r="V113" s="24">
        <v>6.4020000000000001</v>
      </c>
      <c r="W113" s="13">
        <f t="shared" si="23"/>
        <v>292.26521739130436</v>
      </c>
      <c r="X113" s="14">
        <f t="shared" si="38"/>
        <v>29.226521739130437</v>
      </c>
      <c r="Y113" s="13">
        <f t="shared" si="39"/>
        <v>1.4613260869565219</v>
      </c>
      <c r="Z113" s="25">
        <v>0.9</v>
      </c>
      <c r="AA113" s="13">
        <v>133.06700000000001</v>
      </c>
      <c r="AB113" s="13">
        <f t="shared" si="24"/>
        <v>6074.7978260869568</v>
      </c>
      <c r="AC113" s="14">
        <f t="shared" si="25"/>
        <v>607.4797826086957</v>
      </c>
      <c r="AD113" s="13">
        <f t="shared" si="26"/>
        <v>30.373989130434786</v>
      </c>
      <c r="AE113" s="26">
        <v>1.5</v>
      </c>
      <c r="AF113" s="13">
        <v>0.442</v>
      </c>
      <c r="AG113" s="13">
        <f t="shared" si="27"/>
        <v>20.178260869565218</v>
      </c>
      <c r="AH113" s="14">
        <f t="shared" si="28"/>
        <v>2.0178260869565219</v>
      </c>
      <c r="AI113" s="13">
        <f t="shared" si="29"/>
        <v>0.1008913043478261</v>
      </c>
      <c r="AJ113" s="26">
        <v>29.6</v>
      </c>
      <c r="AK113" s="13">
        <v>247.077</v>
      </c>
      <c r="AL113" s="13">
        <f t="shared" si="30"/>
        <v>11279.602173913043</v>
      </c>
      <c r="AM113" s="14">
        <f t="shared" si="31"/>
        <v>1127.9602173913042</v>
      </c>
      <c r="AN113" s="13">
        <f t="shared" si="32"/>
        <v>56.398010869565212</v>
      </c>
      <c r="AO113" s="26">
        <v>4</v>
      </c>
      <c r="AP113" s="13">
        <v>3.3340000000000001</v>
      </c>
      <c r="AQ113" s="13">
        <f t="shared" si="33"/>
        <v>152.20434782608694</v>
      </c>
      <c r="AR113" s="14">
        <f t="shared" si="34"/>
        <v>15.220434782608695</v>
      </c>
      <c r="AS113" s="13">
        <f t="shared" si="35"/>
        <v>0.7610217391304348</v>
      </c>
      <c r="AT113" s="26">
        <v>1.5</v>
      </c>
      <c r="AU113" s="18" t="s">
        <v>152</v>
      </c>
    </row>
    <row r="114" spans="1:47" ht="15.75" x14ac:dyDescent="0.25">
      <c r="A114" s="10">
        <v>142219965</v>
      </c>
      <c r="B114" s="9" t="s">
        <v>206</v>
      </c>
      <c r="C114" s="9" t="s">
        <v>153</v>
      </c>
      <c r="D114" s="9" t="s">
        <v>157</v>
      </c>
      <c r="E114" s="9" t="s">
        <v>168</v>
      </c>
      <c r="F114" s="9" t="s">
        <v>154</v>
      </c>
      <c r="G114" s="9">
        <v>129</v>
      </c>
      <c r="H114" s="9">
        <v>75.2</v>
      </c>
      <c r="I114" s="9">
        <v>4</v>
      </c>
      <c r="J114" s="9">
        <v>20</v>
      </c>
      <c r="K114" s="9">
        <v>2023</v>
      </c>
      <c r="L114" s="33">
        <v>0.2951388888888889</v>
      </c>
      <c r="M114" s="9" t="s">
        <v>214</v>
      </c>
      <c r="N114" s="10">
        <v>39.167416299999999</v>
      </c>
      <c r="O114" s="10">
        <v>-86.517539200000002</v>
      </c>
      <c r="P114" s="10" t="s">
        <v>105</v>
      </c>
      <c r="Q114" s="12">
        <v>45166</v>
      </c>
      <c r="R114" s="12">
        <v>45168</v>
      </c>
      <c r="S114" s="10">
        <v>5.0999999999999997E-2</v>
      </c>
      <c r="T114" s="10">
        <f t="shared" si="36"/>
        <v>4.8571428571428564E-2</v>
      </c>
      <c r="U114" s="10">
        <f t="shared" si="37"/>
        <v>102.94117647058825</v>
      </c>
      <c r="V114" s="24">
        <v>5.9960000000000004</v>
      </c>
      <c r="W114" s="13">
        <f t="shared" si="23"/>
        <v>617.23529411764719</v>
      </c>
      <c r="X114" s="14">
        <f t="shared" si="38"/>
        <v>61.723529411764716</v>
      </c>
      <c r="Y114" s="13">
        <f t="shared" si="39"/>
        <v>3.086176470588236</v>
      </c>
      <c r="Z114" s="25">
        <v>14.5</v>
      </c>
      <c r="AA114" s="13">
        <v>75.891000000000005</v>
      </c>
      <c r="AB114" s="13">
        <f t="shared" si="24"/>
        <v>7812.3088235294135</v>
      </c>
      <c r="AC114" s="14">
        <f t="shared" si="25"/>
        <v>781.23088235294131</v>
      </c>
      <c r="AD114" s="13">
        <f t="shared" si="26"/>
        <v>39.061544117647067</v>
      </c>
      <c r="AE114" s="26">
        <v>8.6</v>
      </c>
      <c r="AF114" s="13">
        <v>0.34399999999999997</v>
      </c>
      <c r="AG114" s="13">
        <f t="shared" si="27"/>
        <v>35.411764705882355</v>
      </c>
      <c r="AH114" s="14">
        <f t="shared" si="28"/>
        <v>3.5411764705882356</v>
      </c>
      <c r="AI114" s="13">
        <f t="shared" si="29"/>
        <v>0.1770588235294118</v>
      </c>
      <c r="AJ114" s="26">
        <v>13.2</v>
      </c>
      <c r="AK114" s="13">
        <v>88.932000000000002</v>
      </c>
      <c r="AL114" s="13">
        <f t="shared" si="30"/>
        <v>9154.764705882355</v>
      </c>
      <c r="AM114" s="14">
        <f t="shared" si="31"/>
        <v>915.47647058823554</v>
      </c>
      <c r="AN114" s="13">
        <f t="shared" si="32"/>
        <v>45.773823529411779</v>
      </c>
      <c r="AO114" s="26">
        <v>5.3</v>
      </c>
      <c r="AP114" s="13">
        <v>0.84899999999999998</v>
      </c>
      <c r="AQ114" s="13">
        <f t="shared" si="33"/>
        <v>87.39705882352942</v>
      </c>
      <c r="AR114" s="14">
        <f t="shared" si="34"/>
        <v>8.7397058823529417</v>
      </c>
      <c r="AS114" s="13">
        <f t="shared" si="35"/>
        <v>0.43698529411764708</v>
      </c>
      <c r="AT114" s="26">
        <v>9</v>
      </c>
      <c r="AU114" s="18" t="s">
        <v>150</v>
      </c>
    </row>
    <row r="115" spans="1:47" ht="15.75" x14ac:dyDescent="0.25">
      <c r="A115" s="10">
        <v>142220013</v>
      </c>
      <c r="B115" s="9" t="s">
        <v>206</v>
      </c>
      <c r="C115" s="9" t="s">
        <v>154</v>
      </c>
      <c r="D115" s="9" t="s">
        <v>157</v>
      </c>
      <c r="E115" s="9" t="s">
        <v>171</v>
      </c>
      <c r="F115" s="9" t="s">
        <v>154</v>
      </c>
      <c r="G115" s="9">
        <v>128</v>
      </c>
      <c r="H115" s="9">
        <v>73.3</v>
      </c>
      <c r="I115" s="9">
        <v>4</v>
      </c>
      <c r="J115" s="9">
        <v>20</v>
      </c>
      <c r="K115" s="9">
        <v>2023</v>
      </c>
      <c r="L115" s="33">
        <v>0.30555555555555552</v>
      </c>
      <c r="M115" s="9" t="s">
        <v>214</v>
      </c>
      <c r="N115" s="10">
        <v>39.167416299999999</v>
      </c>
      <c r="O115" s="10">
        <v>-86.517539200000002</v>
      </c>
      <c r="P115" s="10" t="s">
        <v>106</v>
      </c>
      <c r="Q115" s="12">
        <v>45166</v>
      </c>
      <c r="R115" s="12">
        <v>45168</v>
      </c>
      <c r="S115" s="10">
        <v>0.11799999999999999</v>
      </c>
      <c r="T115" s="10">
        <f t="shared" si="36"/>
        <v>0.11238095238095237</v>
      </c>
      <c r="U115" s="10">
        <f t="shared" si="37"/>
        <v>44.491525423728817</v>
      </c>
      <c r="V115" s="24">
        <v>8.641</v>
      </c>
      <c r="W115" s="13">
        <f t="shared" si="23"/>
        <v>384.45127118644069</v>
      </c>
      <c r="X115" s="14">
        <f t="shared" si="38"/>
        <v>38.445127118644066</v>
      </c>
      <c r="Y115" s="13">
        <f t="shared" si="39"/>
        <v>1.9222563559322035</v>
      </c>
      <c r="Z115" s="25">
        <v>2.6</v>
      </c>
      <c r="AA115" s="13">
        <v>146.81299999999999</v>
      </c>
      <c r="AB115" s="13">
        <f t="shared" si="24"/>
        <v>6531.9343220338978</v>
      </c>
      <c r="AC115" s="14">
        <f t="shared" si="25"/>
        <v>653.19343220338976</v>
      </c>
      <c r="AD115" s="13">
        <f t="shared" si="26"/>
        <v>32.659671610169489</v>
      </c>
      <c r="AE115" s="26">
        <v>1.5</v>
      </c>
      <c r="AF115" s="13">
        <v>0.27600000000000002</v>
      </c>
      <c r="AG115" s="13">
        <f t="shared" si="27"/>
        <v>12.279661016949154</v>
      </c>
      <c r="AH115" s="14">
        <f t="shared" si="28"/>
        <v>1.2279661016949155</v>
      </c>
      <c r="AI115" s="13">
        <f t="shared" si="29"/>
        <v>6.139830508474578E-2</v>
      </c>
      <c r="AJ115" s="26">
        <v>15.5</v>
      </c>
      <c r="AK115" s="13">
        <v>185.21199999999999</v>
      </c>
      <c r="AL115" s="13">
        <f t="shared" si="30"/>
        <v>8240.3644067796613</v>
      </c>
      <c r="AM115" s="14">
        <f t="shared" si="31"/>
        <v>824.03644067796608</v>
      </c>
      <c r="AN115" s="13">
        <f t="shared" si="32"/>
        <v>41.20182203389831</v>
      </c>
      <c r="AO115" s="26">
        <v>2.5</v>
      </c>
      <c r="AP115" s="13">
        <v>0.56299999999999994</v>
      </c>
      <c r="AQ115" s="13">
        <f t="shared" si="33"/>
        <v>25.048728813559322</v>
      </c>
      <c r="AR115" s="14">
        <f t="shared" si="34"/>
        <v>2.504872881355932</v>
      </c>
      <c r="AS115" s="13">
        <f t="shared" si="35"/>
        <v>0.12524364406779662</v>
      </c>
      <c r="AT115" s="26">
        <v>0.7</v>
      </c>
      <c r="AU115" s="18" t="s">
        <v>151</v>
      </c>
    </row>
    <row r="116" spans="1:47" ht="15.75" x14ac:dyDescent="0.25">
      <c r="A116" s="10">
        <v>123240461</v>
      </c>
      <c r="B116" s="9" t="s">
        <v>206</v>
      </c>
      <c r="C116" s="9" t="s">
        <v>153</v>
      </c>
      <c r="D116" s="9" t="s">
        <v>157</v>
      </c>
      <c r="E116" s="9" t="s">
        <v>171</v>
      </c>
      <c r="F116" s="9" t="s">
        <v>183</v>
      </c>
      <c r="G116" s="9">
        <v>124</v>
      </c>
      <c r="H116" s="9">
        <v>80.599999999999994</v>
      </c>
      <c r="I116" s="9">
        <v>3</v>
      </c>
      <c r="J116" s="9">
        <v>30</v>
      </c>
      <c r="K116" s="9">
        <v>2023</v>
      </c>
      <c r="L116" s="33">
        <v>0.3576388888888889</v>
      </c>
      <c r="M116" s="9" t="s">
        <v>207</v>
      </c>
      <c r="N116" s="10">
        <v>39.167185000000003</v>
      </c>
      <c r="O116" s="10">
        <v>-86.515050500000001</v>
      </c>
      <c r="P116" s="10" t="s">
        <v>107</v>
      </c>
      <c r="Q116" s="12">
        <v>45166</v>
      </c>
      <c r="R116" s="12">
        <v>45168</v>
      </c>
      <c r="S116" s="10">
        <v>0.11700000000000001</v>
      </c>
      <c r="T116" s="10">
        <f t="shared" si="36"/>
        <v>0.11142857142857143</v>
      </c>
      <c r="U116" s="10">
        <f t="shared" si="37"/>
        <v>44.871794871794869</v>
      </c>
      <c r="V116" s="24">
        <v>5.8920000000000003</v>
      </c>
      <c r="W116" s="13">
        <f t="shared" si="23"/>
        <v>264.38461538461536</v>
      </c>
      <c r="X116" s="14">
        <f t="shared" si="38"/>
        <v>26.438461538461535</v>
      </c>
      <c r="Y116" s="13">
        <f t="shared" si="39"/>
        <v>1.3219230769230768</v>
      </c>
      <c r="Z116" s="25">
        <v>2.2999999999999998</v>
      </c>
      <c r="AA116" s="13">
        <v>191.65</v>
      </c>
      <c r="AB116" s="13">
        <f t="shared" si="24"/>
        <v>8599.6794871794864</v>
      </c>
      <c r="AC116" s="14">
        <f t="shared" si="25"/>
        <v>859.96794871794862</v>
      </c>
      <c r="AD116" s="13">
        <f t="shared" si="26"/>
        <v>42.998397435897431</v>
      </c>
      <c r="AE116" s="26">
        <v>1.2</v>
      </c>
      <c r="AF116" s="13">
        <v>0.34899999999999998</v>
      </c>
      <c r="AG116" s="13">
        <f t="shared" si="27"/>
        <v>15.660256410256409</v>
      </c>
      <c r="AH116" s="14">
        <f t="shared" si="28"/>
        <v>1.5660256410256408</v>
      </c>
      <c r="AI116" s="13">
        <f t="shared" si="29"/>
        <v>7.8301282051282048E-2</v>
      </c>
      <c r="AJ116" s="26">
        <v>26.3</v>
      </c>
      <c r="AK116" s="13">
        <v>361.47800000000001</v>
      </c>
      <c r="AL116" s="13">
        <f t="shared" si="30"/>
        <v>16220.166666666666</v>
      </c>
      <c r="AM116" s="14">
        <f t="shared" si="31"/>
        <v>1622.0166666666667</v>
      </c>
      <c r="AN116" s="13">
        <f t="shared" si="32"/>
        <v>81.100833333333341</v>
      </c>
      <c r="AO116" s="26">
        <v>4.3</v>
      </c>
      <c r="AP116" s="13">
        <v>3.3050000000000002</v>
      </c>
      <c r="AQ116" s="13">
        <f t="shared" si="33"/>
        <v>148.30128205128204</v>
      </c>
      <c r="AR116" s="14">
        <f t="shared" si="34"/>
        <v>14.830128205128204</v>
      </c>
      <c r="AS116" s="13">
        <f t="shared" si="35"/>
        <v>0.74150641025641029</v>
      </c>
      <c r="AT116" s="26">
        <v>0.8</v>
      </c>
      <c r="AU116" s="18" t="s">
        <v>152</v>
      </c>
    </row>
    <row r="117" spans="1:47" ht="15.75" x14ac:dyDescent="0.25">
      <c r="A117" s="10">
        <v>142220011</v>
      </c>
      <c r="B117" s="9" t="s">
        <v>206</v>
      </c>
      <c r="C117" s="9" t="s">
        <v>154</v>
      </c>
      <c r="D117" s="9" t="s">
        <v>157</v>
      </c>
      <c r="E117" s="9" t="s">
        <v>171</v>
      </c>
      <c r="F117" s="9" t="s">
        <v>183</v>
      </c>
      <c r="G117" s="9">
        <v>117</v>
      </c>
      <c r="H117" s="9">
        <v>80.099999999999994</v>
      </c>
      <c r="I117" s="9">
        <v>4</v>
      </c>
      <c r="J117" s="9">
        <v>19</v>
      </c>
      <c r="K117" s="9">
        <v>2023</v>
      </c>
      <c r="L117" s="33">
        <v>0.28611111111111115</v>
      </c>
      <c r="M117" s="9" t="s">
        <v>224</v>
      </c>
      <c r="N117" s="9">
        <v>39.167260200000001</v>
      </c>
      <c r="O117" s="9">
        <v>-86.518445999999997</v>
      </c>
      <c r="P117" s="10" t="s">
        <v>108</v>
      </c>
      <c r="Q117" s="12">
        <v>45166</v>
      </c>
      <c r="R117" s="12">
        <v>45168</v>
      </c>
      <c r="S117" s="10">
        <v>0.09</v>
      </c>
      <c r="T117" s="10">
        <f t="shared" si="36"/>
        <v>8.5714285714285701E-2</v>
      </c>
      <c r="U117" s="10">
        <f t="shared" si="37"/>
        <v>58.333333333333343</v>
      </c>
      <c r="V117" s="24">
        <v>4.1340000000000003</v>
      </c>
      <c r="W117" s="13">
        <f t="shared" si="23"/>
        <v>241.15000000000006</v>
      </c>
      <c r="X117" s="14">
        <f t="shared" si="38"/>
        <v>24.115000000000006</v>
      </c>
      <c r="Y117" s="13">
        <f t="shared" si="39"/>
        <v>1.2057500000000003</v>
      </c>
      <c r="Z117" s="25">
        <v>2.8</v>
      </c>
      <c r="AA117" s="13">
        <v>121.249</v>
      </c>
      <c r="AB117" s="13">
        <f t="shared" si="24"/>
        <v>7072.8583333333345</v>
      </c>
      <c r="AC117" s="14">
        <f t="shared" si="25"/>
        <v>707.28583333333347</v>
      </c>
      <c r="AD117" s="13">
        <f t="shared" si="26"/>
        <v>35.364291666666674</v>
      </c>
      <c r="AE117" s="26">
        <v>1.2</v>
      </c>
      <c r="AF117" s="13">
        <v>0.16300000000000001</v>
      </c>
      <c r="AG117" s="13">
        <f t="shared" si="27"/>
        <v>9.5083333333333346</v>
      </c>
      <c r="AH117" s="14">
        <f t="shared" si="28"/>
        <v>0.95083333333333342</v>
      </c>
      <c r="AI117" s="13">
        <f t="shared" si="29"/>
        <v>4.7541666666666677E-2</v>
      </c>
      <c r="AJ117" s="26">
        <v>20.100000000000001</v>
      </c>
      <c r="AK117" s="13">
        <v>139.82</v>
      </c>
      <c r="AL117" s="13">
        <f t="shared" si="30"/>
        <v>8156.1666666666679</v>
      </c>
      <c r="AM117" s="14">
        <f t="shared" si="31"/>
        <v>815.61666666666679</v>
      </c>
      <c r="AN117" s="13">
        <f t="shared" si="32"/>
        <v>40.780833333333341</v>
      </c>
      <c r="AO117" s="26">
        <v>6.1</v>
      </c>
      <c r="AP117" s="13">
        <v>2.46</v>
      </c>
      <c r="AQ117" s="13">
        <f t="shared" si="33"/>
        <v>143.50000000000003</v>
      </c>
      <c r="AR117" s="14">
        <f t="shared" si="34"/>
        <v>14.350000000000003</v>
      </c>
      <c r="AS117" s="13">
        <f t="shared" si="35"/>
        <v>0.71750000000000025</v>
      </c>
      <c r="AT117" s="26">
        <v>1.3</v>
      </c>
      <c r="AU117" s="18" t="s">
        <v>152</v>
      </c>
    </row>
    <row r="118" spans="1:47" ht="15.75" x14ac:dyDescent="0.25">
      <c r="A118" s="10">
        <v>123240412</v>
      </c>
      <c r="B118" s="9" t="s">
        <v>206</v>
      </c>
      <c r="C118" s="9" t="s">
        <v>153</v>
      </c>
      <c r="D118" s="9" t="s">
        <v>157</v>
      </c>
      <c r="E118" s="9" t="s">
        <v>168</v>
      </c>
      <c r="F118" s="9" t="s">
        <v>154</v>
      </c>
      <c r="G118" s="9">
        <v>130</v>
      </c>
      <c r="H118" s="9">
        <v>73.2</v>
      </c>
      <c r="I118" s="9">
        <v>4</v>
      </c>
      <c r="J118" s="9">
        <v>18</v>
      </c>
      <c r="K118" s="9">
        <v>2023</v>
      </c>
      <c r="L118" s="33">
        <v>0.29166666666666669</v>
      </c>
      <c r="M118" s="9" t="s">
        <v>207</v>
      </c>
      <c r="N118" s="10">
        <v>39.167185000000003</v>
      </c>
      <c r="O118" s="10">
        <v>-86.515050500000001</v>
      </c>
      <c r="P118" s="10" t="s">
        <v>109</v>
      </c>
      <c r="Q118" s="12">
        <v>45166</v>
      </c>
      <c r="R118" s="12">
        <v>45168</v>
      </c>
      <c r="S118" s="10">
        <v>5.7000000000000002E-2</v>
      </c>
      <c r="T118" s="10">
        <f t="shared" si="36"/>
        <v>5.4285714285714284E-2</v>
      </c>
      <c r="U118" s="10">
        <f t="shared" si="37"/>
        <v>92.10526315789474</v>
      </c>
      <c r="V118" s="24">
        <v>4.149</v>
      </c>
      <c r="W118" s="13">
        <f t="shared" si="23"/>
        <v>382.14473684210526</v>
      </c>
      <c r="X118" s="14">
        <f t="shared" si="38"/>
        <v>38.214473684210525</v>
      </c>
      <c r="Y118" s="13">
        <f t="shared" si="39"/>
        <v>1.9107236842105264</v>
      </c>
      <c r="Z118" s="25">
        <v>3.6</v>
      </c>
      <c r="AA118" s="13">
        <v>66.290999999999997</v>
      </c>
      <c r="AB118" s="13">
        <f t="shared" si="24"/>
        <v>6105.75</v>
      </c>
      <c r="AC118" s="14">
        <f t="shared" si="25"/>
        <v>610.57500000000005</v>
      </c>
      <c r="AD118" s="13">
        <f t="shared" si="26"/>
        <v>30.528750000000002</v>
      </c>
      <c r="AE118" s="26">
        <v>1.4</v>
      </c>
      <c r="AF118" s="13">
        <v>7.5999999999999998E-2</v>
      </c>
      <c r="AG118" s="13">
        <f t="shared" si="27"/>
        <v>7</v>
      </c>
      <c r="AH118" s="14">
        <f t="shared" si="28"/>
        <v>0.7</v>
      </c>
      <c r="AI118" s="13">
        <f t="shared" si="29"/>
        <v>3.4999999999999996E-2</v>
      </c>
      <c r="AJ118" s="26">
        <v>46.8</v>
      </c>
      <c r="AK118" s="13">
        <v>71.331000000000003</v>
      </c>
      <c r="AL118" s="13">
        <f t="shared" si="30"/>
        <v>6569.96052631579</v>
      </c>
      <c r="AM118" s="14">
        <f t="shared" si="31"/>
        <v>656.996052631579</v>
      </c>
      <c r="AN118" s="13">
        <f t="shared" si="32"/>
        <v>32.849802631578953</v>
      </c>
      <c r="AO118" s="26">
        <v>5.2</v>
      </c>
      <c r="AP118" s="13">
        <v>0.24199999999999999</v>
      </c>
      <c r="AQ118" s="13">
        <f t="shared" si="33"/>
        <v>22.289473684210527</v>
      </c>
      <c r="AR118" s="14">
        <f t="shared" si="34"/>
        <v>2.2289473684210526</v>
      </c>
      <c r="AS118" s="13">
        <f t="shared" si="35"/>
        <v>0.11144736842105263</v>
      </c>
      <c r="AT118" s="26">
        <v>2.4</v>
      </c>
      <c r="AU118" s="18" t="s">
        <v>151</v>
      </c>
    </row>
    <row r="119" spans="1:47" ht="15.75" x14ac:dyDescent="0.25">
      <c r="A119" s="10">
        <v>122216787</v>
      </c>
      <c r="B119" s="9" t="s">
        <v>206</v>
      </c>
      <c r="C119" s="9" t="s">
        <v>153</v>
      </c>
      <c r="D119" s="9" t="s">
        <v>157</v>
      </c>
      <c r="E119" s="9" t="s">
        <v>168</v>
      </c>
      <c r="F119" s="9" t="s">
        <v>154</v>
      </c>
      <c r="G119" s="9">
        <v>125</v>
      </c>
      <c r="H119" s="9">
        <v>68.599999999999994</v>
      </c>
      <c r="I119" s="9">
        <v>4</v>
      </c>
      <c r="J119" s="9">
        <v>18</v>
      </c>
      <c r="K119" s="9">
        <v>2023</v>
      </c>
      <c r="L119" s="33">
        <v>0.29166666666666669</v>
      </c>
      <c r="M119" s="9" t="s">
        <v>207</v>
      </c>
      <c r="N119" s="10">
        <v>39.167185000000003</v>
      </c>
      <c r="O119" s="10">
        <v>-86.515050500000001</v>
      </c>
      <c r="P119" s="10" t="s">
        <v>110</v>
      </c>
      <c r="Q119" s="12">
        <v>45166</v>
      </c>
      <c r="R119" s="12">
        <v>45168</v>
      </c>
      <c r="S119" s="10">
        <v>6.7000000000000004E-2</v>
      </c>
      <c r="T119" s="10">
        <f t="shared" si="36"/>
        <v>6.3809523809523816E-2</v>
      </c>
      <c r="U119" s="10">
        <f t="shared" si="37"/>
        <v>78.358208955223873</v>
      </c>
      <c r="V119" s="24">
        <v>4.8849999999999998</v>
      </c>
      <c r="W119" s="13">
        <f t="shared" si="23"/>
        <v>382.77985074626861</v>
      </c>
      <c r="X119" s="14">
        <f t="shared" si="38"/>
        <v>38.277985074626862</v>
      </c>
      <c r="Y119" s="13">
        <f t="shared" si="39"/>
        <v>1.9138992537313433</v>
      </c>
      <c r="Z119" s="25">
        <v>4</v>
      </c>
      <c r="AA119" s="13">
        <v>79.236999999999995</v>
      </c>
      <c r="AB119" s="13">
        <f t="shared" si="24"/>
        <v>6208.869402985074</v>
      </c>
      <c r="AC119" s="14">
        <f t="shared" si="25"/>
        <v>620.8869402985074</v>
      </c>
      <c r="AD119" s="13">
        <f t="shared" si="26"/>
        <v>31.044347014925371</v>
      </c>
      <c r="AE119" s="26">
        <v>1.7</v>
      </c>
      <c r="AF119" s="13">
        <v>0.29699999999999999</v>
      </c>
      <c r="AG119" s="13">
        <f t="shared" si="27"/>
        <v>23.272388059701488</v>
      </c>
      <c r="AH119" s="14">
        <f t="shared" si="28"/>
        <v>2.3272388059701488</v>
      </c>
      <c r="AI119" s="13">
        <f t="shared" si="29"/>
        <v>0.11636194029850744</v>
      </c>
      <c r="AJ119" s="26">
        <v>13.1</v>
      </c>
      <c r="AK119" s="13">
        <v>166.18299999999999</v>
      </c>
      <c r="AL119" s="13">
        <f t="shared" si="30"/>
        <v>13021.802238805969</v>
      </c>
      <c r="AM119" s="14">
        <f t="shared" si="31"/>
        <v>1302.1802238805969</v>
      </c>
      <c r="AN119" s="13">
        <f t="shared" si="32"/>
        <v>65.109011194029847</v>
      </c>
      <c r="AO119" s="26">
        <v>5.5</v>
      </c>
      <c r="AP119" s="13">
        <v>0.72199999999999998</v>
      </c>
      <c r="AQ119" s="13">
        <f t="shared" si="33"/>
        <v>56.574626865671632</v>
      </c>
      <c r="AR119" s="14">
        <f t="shared" si="34"/>
        <v>5.6574626865671629</v>
      </c>
      <c r="AS119" s="13">
        <f t="shared" si="35"/>
        <v>0.28287313432835814</v>
      </c>
      <c r="AT119" s="26">
        <v>2</v>
      </c>
      <c r="AU119" s="18" t="s">
        <v>150</v>
      </c>
    </row>
    <row r="120" spans="1:47" ht="15.75" x14ac:dyDescent="0.25">
      <c r="A120" s="10">
        <v>142220009</v>
      </c>
      <c r="B120" s="9" t="s">
        <v>206</v>
      </c>
      <c r="C120" s="9" t="s">
        <v>154</v>
      </c>
      <c r="D120" s="9" t="s">
        <v>157</v>
      </c>
      <c r="E120" s="9" t="s">
        <v>171</v>
      </c>
      <c r="F120" s="9" t="s">
        <v>154</v>
      </c>
      <c r="G120" s="9">
        <v>121</v>
      </c>
      <c r="H120" s="9">
        <v>76.3</v>
      </c>
      <c r="I120" s="9">
        <v>4</v>
      </c>
      <c r="J120" s="9">
        <v>18</v>
      </c>
      <c r="K120" s="9">
        <v>2023</v>
      </c>
      <c r="L120" s="33">
        <v>0.3263888888888889</v>
      </c>
      <c r="M120" s="9" t="s">
        <v>207</v>
      </c>
      <c r="N120" s="10">
        <v>39.167185000000003</v>
      </c>
      <c r="O120" s="10">
        <v>-86.515050500000001</v>
      </c>
      <c r="P120" s="10" t="s">
        <v>111</v>
      </c>
      <c r="Q120" s="12">
        <v>45166</v>
      </c>
      <c r="R120" s="12">
        <v>45168</v>
      </c>
      <c r="S120" s="10">
        <v>0.111</v>
      </c>
      <c r="T120" s="10">
        <f t="shared" si="36"/>
        <v>0.10571428571428571</v>
      </c>
      <c r="U120" s="10">
        <f t="shared" si="37"/>
        <v>47.297297297297298</v>
      </c>
      <c r="V120" s="24">
        <v>5.0179999999999998</v>
      </c>
      <c r="W120" s="13">
        <f t="shared" si="23"/>
        <v>237.33783783783784</v>
      </c>
      <c r="X120" s="14">
        <f t="shared" si="38"/>
        <v>23.733783783783785</v>
      </c>
      <c r="Y120" s="13">
        <f t="shared" si="39"/>
        <v>1.1866891891891893</v>
      </c>
      <c r="Z120" s="25">
        <v>2.8</v>
      </c>
      <c r="AA120" s="13">
        <v>136.21100000000001</v>
      </c>
      <c r="AB120" s="13">
        <f t="shared" si="24"/>
        <v>6442.4121621621625</v>
      </c>
      <c r="AC120" s="14">
        <f t="shared" si="25"/>
        <v>644.24121621621623</v>
      </c>
      <c r="AD120" s="13">
        <f t="shared" si="26"/>
        <v>32.212060810810812</v>
      </c>
      <c r="AE120" s="26">
        <v>2.5</v>
      </c>
      <c r="AF120" s="13">
        <v>0.26</v>
      </c>
      <c r="AG120" s="13">
        <f t="shared" si="27"/>
        <v>12.297297297297298</v>
      </c>
      <c r="AH120" s="14">
        <f t="shared" si="28"/>
        <v>1.2297297297297298</v>
      </c>
      <c r="AI120" s="13">
        <f t="shared" si="29"/>
        <v>6.1486486486486497E-2</v>
      </c>
      <c r="AJ120" s="26">
        <v>27</v>
      </c>
      <c r="AK120" s="13">
        <v>139.715</v>
      </c>
      <c r="AL120" s="13">
        <f t="shared" si="30"/>
        <v>6608.1418918918926</v>
      </c>
      <c r="AM120" s="14">
        <f t="shared" si="31"/>
        <v>660.81418918918928</v>
      </c>
      <c r="AN120" s="13">
        <f t="shared" si="32"/>
        <v>33.040709459459464</v>
      </c>
      <c r="AO120" s="26">
        <v>6.4</v>
      </c>
      <c r="AP120" s="13">
        <v>0.69699999999999995</v>
      </c>
      <c r="AQ120" s="13">
        <f t="shared" si="33"/>
        <v>32.966216216216218</v>
      </c>
      <c r="AR120" s="14">
        <f t="shared" si="34"/>
        <v>3.2966216216216218</v>
      </c>
      <c r="AS120" s="13">
        <f t="shared" si="35"/>
        <v>0.1648310810810811</v>
      </c>
      <c r="AT120" s="26">
        <v>1.9</v>
      </c>
      <c r="AU120" s="18" t="s">
        <v>151</v>
      </c>
    </row>
    <row r="121" spans="1:47" ht="15.75" x14ac:dyDescent="0.25">
      <c r="A121" s="30">
        <v>123240423</v>
      </c>
      <c r="B121" s="9" t="s">
        <v>206</v>
      </c>
      <c r="C121" s="9" t="s">
        <v>154</v>
      </c>
      <c r="D121" s="9" t="s">
        <v>157</v>
      </c>
      <c r="E121" s="9" t="s">
        <v>168</v>
      </c>
      <c r="F121" s="9" t="s">
        <v>154</v>
      </c>
      <c r="G121" s="9">
        <v>129</v>
      </c>
      <c r="H121" s="9">
        <v>79.5</v>
      </c>
      <c r="I121" s="9">
        <v>4</v>
      </c>
      <c r="J121" s="9">
        <v>8</v>
      </c>
      <c r="K121" s="9">
        <v>2022</v>
      </c>
      <c r="L121" s="33">
        <v>0.28125</v>
      </c>
      <c r="M121" s="9" t="s">
        <v>214</v>
      </c>
      <c r="N121" s="10">
        <v>39.167416299999999</v>
      </c>
      <c r="O121" s="10">
        <v>-86.517539200000002</v>
      </c>
      <c r="P121" s="10" t="s">
        <v>112</v>
      </c>
      <c r="Q121" s="12">
        <v>45166</v>
      </c>
      <c r="R121" s="12">
        <v>45168</v>
      </c>
      <c r="S121" s="10">
        <v>5.1999999999999998E-2</v>
      </c>
      <c r="T121" s="10">
        <f t="shared" si="36"/>
        <v>4.9523809523809519E-2</v>
      </c>
      <c r="U121" s="10">
        <f t="shared" si="37"/>
        <v>100.96153846153847</v>
      </c>
      <c r="V121" s="24">
        <v>3.7810000000000001</v>
      </c>
      <c r="W121" s="13">
        <f t="shared" si="23"/>
        <v>381.73557692307696</v>
      </c>
      <c r="X121" s="14">
        <f t="shared" si="38"/>
        <v>38.173557692307696</v>
      </c>
      <c r="Y121" s="13">
        <f t="shared" si="39"/>
        <v>1.9086778846153849</v>
      </c>
      <c r="Z121" s="25">
        <v>2.2000000000000002</v>
      </c>
      <c r="AA121" s="13">
        <v>60.462000000000003</v>
      </c>
      <c r="AB121" s="13">
        <f t="shared" si="24"/>
        <v>6104.336538461539</v>
      </c>
      <c r="AC121" s="14">
        <f t="shared" si="25"/>
        <v>610.4336538461539</v>
      </c>
      <c r="AD121" s="13">
        <f t="shared" si="26"/>
        <v>30.521682692307696</v>
      </c>
      <c r="AE121" s="26">
        <v>0.8</v>
      </c>
      <c r="AF121" s="13">
        <v>7.1999999999999995E-2</v>
      </c>
      <c r="AG121" s="13">
        <f t="shared" si="27"/>
        <v>7.2692307692307692</v>
      </c>
      <c r="AH121" s="14">
        <f t="shared" si="28"/>
        <v>0.72692307692307689</v>
      </c>
      <c r="AI121" s="13">
        <f t="shared" si="29"/>
        <v>3.6346153846153847E-2</v>
      </c>
      <c r="AJ121" s="26">
        <v>50.6</v>
      </c>
      <c r="AK121" s="13">
        <v>100.331</v>
      </c>
      <c r="AL121" s="13">
        <f t="shared" si="30"/>
        <v>10129.572115384617</v>
      </c>
      <c r="AM121" s="14">
        <f t="shared" si="31"/>
        <v>1012.9572115384617</v>
      </c>
      <c r="AN121" s="13">
        <f t="shared" si="32"/>
        <v>50.647860576923087</v>
      </c>
      <c r="AO121" s="26">
        <v>4.0999999999999996</v>
      </c>
      <c r="AP121" s="13">
        <v>0.29699999999999999</v>
      </c>
      <c r="AQ121" s="13">
        <f t="shared" si="33"/>
        <v>29.985576923076923</v>
      </c>
      <c r="AR121" s="14">
        <f t="shared" si="34"/>
        <v>2.9985576923076924</v>
      </c>
      <c r="AS121" s="13">
        <f t="shared" si="35"/>
        <v>0.14992788461538464</v>
      </c>
      <c r="AT121" s="26">
        <v>0.7</v>
      </c>
      <c r="AU121" s="18" t="s">
        <v>151</v>
      </c>
    </row>
    <row r="122" spans="1:47" ht="15.75" x14ac:dyDescent="0.25">
      <c r="A122" s="9">
        <v>123240234</v>
      </c>
      <c r="B122" s="9" t="s">
        <v>206</v>
      </c>
      <c r="C122" s="9" t="s">
        <v>153</v>
      </c>
      <c r="D122" s="9" t="s">
        <v>157</v>
      </c>
      <c r="E122" s="9" t="s">
        <v>168</v>
      </c>
      <c r="F122" s="9" t="s">
        <v>183</v>
      </c>
      <c r="G122" s="9">
        <v>130</v>
      </c>
      <c r="H122" s="9">
        <v>74.5</v>
      </c>
      <c r="I122" s="9">
        <v>4</v>
      </c>
      <c r="J122" s="9">
        <v>11</v>
      </c>
      <c r="K122" s="9">
        <v>2023</v>
      </c>
      <c r="L122" s="33">
        <v>0.2951388888888889</v>
      </c>
      <c r="M122" s="9" t="s">
        <v>207</v>
      </c>
      <c r="N122" s="10">
        <v>39.167185000000003</v>
      </c>
      <c r="O122" s="10">
        <v>-86.515050500000001</v>
      </c>
      <c r="P122" s="10" t="s">
        <v>113</v>
      </c>
      <c r="Q122" s="12">
        <v>45166</v>
      </c>
      <c r="R122" s="12">
        <v>45168</v>
      </c>
      <c r="S122" s="10">
        <v>0.122</v>
      </c>
      <c r="T122" s="10">
        <f t="shared" si="36"/>
        <v>0.11619047619047618</v>
      </c>
      <c r="U122" s="10">
        <f t="shared" si="37"/>
        <v>43.032786885245905</v>
      </c>
      <c r="V122" s="24">
        <v>3.3769999999999998</v>
      </c>
      <c r="W122" s="13">
        <f t="shared" si="23"/>
        <v>145.32172131147541</v>
      </c>
      <c r="X122" s="14">
        <f t="shared" si="38"/>
        <v>14.532172131147542</v>
      </c>
      <c r="Y122" s="13">
        <f t="shared" si="39"/>
        <v>0.72660860655737713</v>
      </c>
      <c r="Z122" s="25">
        <v>5.5</v>
      </c>
      <c r="AA122" s="13">
        <v>94.81</v>
      </c>
      <c r="AB122" s="13">
        <f t="shared" si="24"/>
        <v>4079.9385245901644</v>
      </c>
      <c r="AC122" s="14">
        <f t="shared" si="25"/>
        <v>407.99385245901647</v>
      </c>
      <c r="AD122" s="13">
        <f t="shared" si="26"/>
        <v>20.399692622950823</v>
      </c>
      <c r="AE122" s="26">
        <v>1.4</v>
      </c>
      <c r="AF122" s="13">
        <v>0.14099999999999999</v>
      </c>
      <c r="AG122" s="13">
        <f t="shared" si="27"/>
        <v>6.067622950819672</v>
      </c>
      <c r="AH122" s="14">
        <f t="shared" si="28"/>
        <v>0.60676229508196722</v>
      </c>
      <c r="AI122" s="13">
        <f t="shared" si="29"/>
        <v>3.0338114754098363E-2</v>
      </c>
      <c r="AJ122" s="26">
        <v>53.7</v>
      </c>
      <c r="AK122" s="13">
        <v>150.16399999999999</v>
      </c>
      <c r="AL122" s="13">
        <f t="shared" si="30"/>
        <v>6461.9754098360654</v>
      </c>
      <c r="AM122" s="14">
        <f t="shared" si="31"/>
        <v>646.19754098360659</v>
      </c>
      <c r="AN122" s="13">
        <f t="shared" si="32"/>
        <v>32.309877049180329</v>
      </c>
      <c r="AO122" s="26">
        <v>3.2</v>
      </c>
      <c r="AP122" s="13">
        <v>0.47099999999999997</v>
      </c>
      <c r="AQ122" s="13">
        <f t="shared" si="33"/>
        <v>20.268442622950818</v>
      </c>
      <c r="AR122" s="14">
        <f t="shared" si="34"/>
        <v>2.0268442622950817</v>
      </c>
      <c r="AS122" s="13">
        <f t="shared" si="35"/>
        <v>0.1013422131147541</v>
      </c>
      <c r="AT122" s="26">
        <v>1.5</v>
      </c>
      <c r="AU122" s="18" t="s">
        <v>151</v>
      </c>
    </row>
    <row r="123" spans="1:47" ht="15.75" x14ac:dyDescent="0.25">
      <c r="A123" s="10">
        <v>123240400</v>
      </c>
      <c r="B123" s="9" t="s">
        <v>206</v>
      </c>
      <c r="C123" s="9" t="s">
        <v>153</v>
      </c>
      <c r="D123" s="9" t="s">
        <v>157</v>
      </c>
      <c r="E123" s="9" t="s">
        <v>168</v>
      </c>
      <c r="F123" s="9" t="s">
        <v>183</v>
      </c>
      <c r="G123" s="9">
        <v>129</v>
      </c>
      <c r="H123" s="9">
        <v>77.400000000000006</v>
      </c>
      <c r="I123" s="9">
        <v>4</v>
      </c>
      <c r="J123" s="9">
        <v>11</v>
      </c>
      <c r="K123" s="9">
        <v>2023</v>
      </c>
      <c r="L123" s="33">
        <v>0.27777777777777779</v>
      </c>
      <c r="M123" s="9" t="s">
        <v>207</v>
      </c>
      <c r="N123" s="10">
        <v>39.167185000000003</v>
      </c>
      <c r="O123" s="10">
        <v>-86.515050500000001</v>
      </c>
      <c r="P123" s="10" t="s">
        <v>114</v>
      </c>
      <c r="Q123" s="12">
        <v>45166</v>
      </c>
      <c r="R123" s="12">
        <v>45168</v>
      </c>
      <c r="S123" s="10">
        <v>7.0000000000000007E-2</v>
      </c>
      <c r="T123" s="10">
        <f t="shared" si="36"/>
        <v>6.6666666666666666E-2</v>
      </c>
      <c r="U123" s="10">
        <f t="shared" si="37"/>
        <v>75</v>
      </c>
      <c r="V123" s="24">
        <v>6.09</v>
      </c>
      <c r="W123" s="13">
        <f t="shared" si="23"/>
        <v>456.75</v>
      </c>
      <c r="X123" s="14">
        <f t="shared" si="38"/>
        <v>45.674999999999997</v>
      </c>
      <c r="Y123" s="13">
        <f t="shared" si="39"/>
        <v>2.2837499999999999</v>
      </c>
      <c r="Z123" s="25">
        <v>2</v>
      </c>
      <c r="AA123" s="13">
        <v>75.656999999999996</v>
      </c>
      <c r="AB123" s="13">
        <f t="shared" si="24"/>
        <v>5674.2749999999996</v>
      </c>
      <c r="AC123" s="14">
        <f t="shared" si="25"/>
        <v>567.42750000000001</v>
      </c>
      <c r="AD123" s="13">
        <f t="shared" si="26"/>
        <v>28.371375</v>
      </c>
      <c r="AE123" s="26">
        <v>1.5</v>
      </c>
      <c r="AF123" s="13">
        <v>0.20499999999999999</v>
      </c>
      <c r="AG123" s="13">
        <f t="shared" si="27"/>
        <v>15.374999999999998</v>
      </c>
      <c r="AH123" s="14">
        <f t="shared" si="28"/>
        <v>1.5374999999999999</v>
      </c>
      <c r="AI123" s="13">
        <f t="shared" si="29"/>
        <v>7.6874999999999999E-2</v>
      </c>
      <c r="AJ123" s="26">
        <v>27.1</v>
      </c>
      <c r="AK123" s="13">
        <v>102.05800000000001</v>
      </c>
      <c r="AL123" s="13">
        <f t="shared" si="30"/>
        <v>7654.35</v>
      </c>
      <c r="AM123" s="14">
        <f t="shared" si="31"/>
        <v>765.43500000000006</v>
      </c>
      <c r="AN123" s="13">
        <f t="shared" si="32"/>
        <v>38.271750000000004</v>
      </c>
      <c r="AO123" s="26">
        <v>6.1</v>
      </c>
      <c r="AP123" s="13">
        <v>0.47399999999999998</v>
      </c>
      <c r="AQ123" s="13">
        <f t="shared" si="33"/>
        <v>35.549999999999997</v>
      </c>
      <c r="AR123" s="14">
        <f t="shared" si="34"/>
        <v>3.5549999999999997</v>
      </c>
      <c r="AS123" s="13">
        <f t="shared" si="35"/>
        <v>0.17774999999999999</v>
      </c>
      <c r="AT123" s="26">
        <v>2.7</v>
      </c>
      <c r="AU123" s="18" t="s">
        <v>151</v>
      </c>
    </row>
    <row r="124" spans="1:47" ht="15.75" x14ac:dyDescent="0.25">
      <c r="A124" s="9">
        <v>123240430</v>
      </c>
      <c r="B124" s="9" t="s">
        <v>206</v>
      </c>
      <c r="C124" s="9" t="s">
        <v>153</v>
      </c>
      <c r="D124" s="9" t="s">
        <v>157</v>
      </c>
      <c r="E124" s="9" t="s">
        <v>171</v>
      </c>
      <c r="F124" s="9" t="s">
        <v>180</v>
      </c>
      <c r="G124" s="9">
        <v>122</v>
      </c>
      <c r="H124" s="9">
        <v>102</v>
      </c>
      <c r="I124" s="9">
        <v>4</v>
      </c>
      <c r="J124" s="9">
        <v>11</v>
      </c>
      <c r="K124" s="9">
        <v>2023</v>
      </c>
      <c r="L124" s="33">
        <v>0.3298611111111111</v>
      </c>
      <c r="M124" s="9" t="s">
        <v>207</v>
      </c>
      <c r="N124" s="10">
        <v>39.167185000000003</v>
      </c>
      <c r="O124" s="10">
        <v>-86.515050500000001</v>
      </c>
      <c r="P124" s="10" t="s">
        <v>115</v>
      </c>
      <c r="Q124" s="12">
        <v>45166</v>
      </c>
      <c r="R124" s="12">
        <v>45168</v>
      </c>
      <c r="S124" s="10">
        <v>0.11700000000000001</v>
      </c>
      <c r="T124" s="10">
        <f t="shared" si="36"/>
        <v>0.11142857142857143</v>
      </c>
      <c r="U124" s="10">
        <f t="shared" si="37"/>
        <v>44.871794871794869</v>
      </c>
      <c r="V124" s="24">
        <v>4.0170000000000003</v>
      </c>
      <c r="W124" s="13">
        <f t="shared" si="23"/>
        <v>180.25</v>
      </c>
      <c r="X124" s="14">
        <f t="shared" si="38"/>
        <v>18.024999999999999</v>
      </c>
      <c r="Y124" s="13">
        <f t="shared" si="39"/>
        <v>0.90125</v>
      </c>
      <c r="Z124" s="25">
        <v>2.2999999999999998</v>
      </c>
      <c r="AA124" s="13">
        <v>136.43799999999999</v>
      </c>
      <c r="AB124" s="13">
        <f t="shared" si="24"/>
        <v>6122.2179487179474</v>
      </c>
      <c r="AC124" s="14">
        <f t="shared" si="25"/>
        <v>612.22179487179471</v>
      </c>
      <c r="AD124" s="13">
        <f t="shared" si="26"/>
        <v>30.611089743589737</v>
      </c>
      <c r="AE124" s="26">
        <v>1.5</v>
      </c>
      <c r="AF124" s="13">
        <v>0.24399999999999999</v>
      </c>
      <c r="AG124" s="13">
        <f t="shared" si="27"/>
        <v>10.948717948717947</v>
      </c>
      <c r="AH124" s="14">
        <f t="shared" si="28"/>
        <v>1.0948717948717948</v>
      </c>
      <c r="AI124" s="13">
        <f t="shared" si="29"/>
        <v>5.4743589743589741E-2</v>
      </c>
      <c r="AJ124" s="26">
        <v>16.3</v>
      </c>
      <c r="AK124" s="13">
        <v>178.667</v>
      </c>
      <c r="AL124" s="13">
        <f t="shared" si="30"/>
        <v>8017.1089743589737</v>
      </c>
      <c r="AM124" s="14">
        <f t="shared" si="31"/>
        <v>801.71089743589732</v>
      </c>
      <c r="AN124" s="13">
        <f t="shared" si="32"/>
        <v>40.085544871794866</v>
      </c>
      <c r="AO124" s="26">
        <v>6.1</v>
      </c>
      <c r="AP124" s="13">
        <v>1.37</v>
      </c>
      <c r="AQ124" s="13">
        <f t="shared" si="33"/>
        <v>61.474358974358978</v>
      </c>
      <c r="AR124" s="14">
        <f t="shared" si="34"/>
        <v>6.1474358974358978</v>
      </c>
      <c r="AS124" s="13">
        <f t="shared" si="35"/>
        <v>0.30737179487179489</v>
      </c>
      <c r="AT124" s="26">
        <v>2.2000000000000002</v>
      </c>
      <c r="AU124" s="18" t="s">
        <v>150</v>
      </c>
    </row>
    <row r="125" spans="1:47" ht="15.75" x14ac:dyDescent="0.25">
      <c r="A125" s="10">
        <v>142220006</v>
      </c>
      <c r="B125" s="9" t="s">
        <v>206</v>
      </c>
      <c r="C125" s="9" t="s">
        <v>154</v>
      </c>
      <c r="D125" s="9" t="s">
        <v>157</v>
      </c>
      <c r="E125" s="9" t="s">
        <v>168</v>
      </c>
      <c r="F125" s="9" t="s">
        <v>154</v>
      </c>
      <c r="G125" s="9">
        <v>125</v>
      </c>
      <c r="H125" s="9">
        <v>75.7</v>
      </c>
      <c r="I125" s="9">
        <v>4</v>
      </c>
      <c r="J125" s="9">
        <v>10</v>
      </c>
      <c r="K125" s="9">
        <v>2023</v>
      </c>
      <c r="L125" s="33">
        <v>0.3125</v>
      </c>
      <c r="M125" s="9" t="s">
        <v>211</v>
      </c>
      <c r="N125" s="9">
        <v>39.170736900000001</v>
      </c>
      <c r="O125" s="9">
        <v>-86.521564499999997</v>
      </c>
      <c r="P125" s="10" t="s">
        <v>116</v>
      </c>
      <c r="Q125" s="12">
        <v>45166</v>
      </c>
      <c r="R125" s="12">
        <v>45168</v>
      </c>
      <c r="S125" s="10">
        <v>9.2999999999999999E-2</v>
      </c>
      <c r="T125" s="10">
        <f t="shared" si="36"/>
        <v>8.8571428571428565E-2</v>
      </c>
      <c r="U125" s="10">
        <f t="shared" si="37"/>
        <v>56.451612903225808</v>
      </c>
      <c r="V125" s="24">
        <v>3.593</v>
      </c>
      <c r="W125" s="13">
        <f t="shared" si="23"/>
        <v>202.83064516129033</v>
      </c>
      <c r="X125" s="14">
        <f t="shared" si="38"/>
        <v>20.283064516129034</v>
      </c>
      <c r="Y125" s="13">
        <f t="shared" si="39"/>
        <v>1.0141532258064518</v>
      </c>
      <c r="Z125" s="25">
        <v>4</v>
      </c>
      <c r="AA125" s="13">
        <v>91.525999999999996</v>
      </c>
      <c r="AB125" s="13">
        <f t="shared" si="24"/>
        <v>5166.7903225806449</v>
      </c>
      <c r="AC125" s="14">
        <f t="shared" si="25"/>
        <v>516.67903225806447</v>
      </c>
      <c r="AD125" s="13">
        <f t="shared" si="26"/>
        <v>25.833951612903224</v>
      </c>
      <c r="AE125" s="26">
        <v>0.8</v>
      </c>
      <c r="AF125" s="13">
        <v>0.17299999999999999</v>
      </c>
      <c r="AG125" s="13">
        <f t="shared" si="27"/>
        <v>9.7661290322580641</v>
      </c>
      <c r="AH125" s="14">
        <f t="shared" si="28"/>
        <v>0.97661290322580641</v>
      </c>
      <c r="AI125" s="13">
        <f t="shared" si="29"/>
        <v>4.883064516129032E-2</v>
      </c>
      <c r="AJ125" s="26">
        <v>13.9</v>
      </c>
      <c r="AK125" s="13">
        <v>66.102999999999994</v>
      </c>
      <c r="AL125" s="13">
        <f t="shared" si="30"/>
        <v>3731.6209677419351</v>
      </c>
      <c r="AM125" s="14">
        <f t="shared" si="31"/>
        <v>373.16209677419351</v>
      </c>
      <c r="AN125" s="13">
        <f t="shared" si="32"/>
        <v>18.658104838709676</v>
      </c>
      <c r="AO125" s="26">
        <v>4.3</v>
      </c>
      <c r="AP125" s="13">
        <v>0.47199999999999998</v>
      </c>
      <c r="AQ125" s="13">
        <f t="shared" si="33"/>
        <v>26.64516129032258</v>
      </c>
      <c r="AR125" s="14">
        <f t="shared" si="34"/>
        <v>2.6645161290322581</v>
      </c>
      <c r="AS125" s="13">
        <f t="shared" si="35"/>
        <v>0.13322580645161292</v>
      </c>
      <c r="AT125" s="26">
        <v>1.2</v>
      </c>
      <c r="AU125" s="18" t="s">
        <v>151</v>
      </c>
    </row>
    <row r="126" spans="1:47" ht="15.75" x14ac:dyDescent="0.25">
      <c r="A126" s="10">
        <v>142220007</v>
      </c>
      <c r="B126" s="9" t="s">
        <v>206</v>
      </c>
      <c r="C126" s="9" t="s">
        <v>154</v>
      </c>
      <c r="D126" s="9" t="s">
        <v>157</v>
      </c>
      <c r="E126" s="9" t="s">
        <v>168</v>
      </c>
      <c r="F126" s="9" t="s">
        <v>154</v>
      </c>
      <c r="G126" s="9">
        <v>122</v>
      </c>
      <c r="H126" s="9">
        <v>67.099999999999994</v>
      </c>
      <c r="I126" s="9">
        <v>4</v>
      </c>
      <c r="J126" s="9">
        <v>10</v>
      </c>
      <c r="K126" s="9">
        <v>2023</v>
      </c>
      <c r="L126" s="33">
        <v>0.33333333333333331</v>
      </c>
      <c r="M126" s="9" t="s">
        <v>211</v>
      </c>
      <c r="N126" s="9">
        <v>39.170736900000001</v>
      </c>
      <c r="O126" s="9">
        <v>-86.521564499999997</v>
      </c>
      <c r="P126" s="10" t="s">
        <v>117</v>
      </c>
      <c r="Q126" s="12">
        <v>45166</v>
      </c>
      <c r="R126" s="12">
        <v>45168</v>
      </c>
      <c r="S126" s="10">
        <v>9.4E-2</v>
      </c>
      <c r="T126" s="10">
        <f t="shared" si="36"/>
        <v>8.9523809523809519E-2</v>
      </c>
      <c r="U126" s="10">
        <f t="shared" si="37"/>
        <v>55.851063829787236</v>
      </c>
      <c r="V126" s="24">
        <v>4.63</v>
      </c>
      <c r="W126" s="13">
        <f t="shared" si="23"/>
        <v>258.59042553191489</v>
      </c>
      <c r="X126" s="14">
        <f t="shared" si="38"/>
        <v>25.85904255319149</v>
      </c>
      <c r="Y126" s="13">
        <f t="shared" si="39"/>
        <v>1.2929521276595746</v>
      </c>
      <c r="Z126" s="25">
        <v>2.8</v>
      </c>
      <c r="AA126" s="13">
        <v>112.069</v>
      </c>
      <c r="AB126" s="13">
        <f t="shared" si="24"/>
        <v>6259.1728723404258</v>
      </c>
      <c r="AC126" s="14">
        <f t="shared" si="25"/>
        <v>625.91728723404253</v>
      </c>
      <c r="AD126" s="13">
        <f t="shared" si="26"/>
        <v>31.295864361702129</v>
      </c>
      <c r="AE126" s="26">
        <v>1.8</v>
      </c>
      <c r="AF126" s="13">
        <v>0.78</v>
      </c>
      <c r="AG126" s="13">
        <f t="shared" si="27"/>
        <v>43.563829787234049</v>
      </c>
      <c r="AH126" s="14">
        <f t="shared" si="28"/>
        <v>4.3563829787234045</v>
      </c>
      <c r="AI126" s="13">
        <f t="shared" si="29"/>
        <v>0.21781914893617024</v>
      </c>
      <c r="AJ126" s="26">
        <v>15.2</v>
      </c>
      <c r="AK126" s="13">
        <v>226.607</v>
      </c>
      <c r="AL126" s="13">
        <f t="shared" si="30"/>
        <v>12656.242021276596</v>
      </c>
      <c r="AM126" s="14">
        <f t="shared" si="31"/>
        <v>1265.6242021276596</v>
      </c>
      <c r="AN126" s="13">
        <f t="shared" si="32"/>
        <v>63.281210106382986</v>
      </c>
      <c r="AO126" s="26">
        <v>3.7</v>
      </c>
      <c r="AP126" s="13">
        <v>0.55200000000000005</v>
      </c>
      <c r="AQ126" s="13">
        <f t="shared" si="33"/>
        <v>30.829787234042556</v>
      </c>
      <c r="AR126" s="14">
        <f t="shared" si="34"/>
        <v>3.0829787234042554</v>
      </c>
      <c r="AS126" s="13">
        <f t="shared" si="35"/>
        <v>0.15414893617021277</v>
      </c>
      <c r="AT126" s="26">
        <v>1.1000000000000001</v>
      </c>
      <c r="AU126" s="18" t="s">
        <v>151</v>
      </c>
    </row>
    <row r="127" spans="1:47" ht="15.75" x14ac:dyDescent="0.25">
      <c r="A127" s="10">
        <v>123240402</v>
      </c>
      <c r="B127" s="9" t="s">
        <v>206</v>
      </c>
      <c r="C127" s="9" t="s">
        <v>153</v>
      </c>
      <c r="D127" s="9" t="s">
        <v>157</v>
      </c>
      <c r="E127" s="9" t="s">
        <v>168</v>
      </c>
      <c r="F127" s="9" t="s">
        <v>183</v>
      </c>
      <c r="G127" s="9">
        <v>135</v>
      </c>
      <c r="H127" s="9">
        <v>77.099999999999994</v>
      </c>
      <c r="I127" s="9">
        <v>4</v>
      </c>
      <c r="J127" s="9">
        <v>10</v>
      </c>
      <c r="K127" s="9">
        <v>2023</v>
      </c>
      <c r="L127" s="33">
        <v>0.28819444444444448</v>
      </c>
      <c r="M127" s="9" t="s">
        <v>211</v>
      </c>
      <c r="N127" s="9">
        <v>39.170736900000001</v>
      </c>
      <c r="O127" s="9">
        <v>-86.521564499999997</v>
      </c>
      <c r="P127" s="10" t="s">
        <v>118</v>
      </c>
      <c r="Q127" s="12">
        <v>45166</v>
      </c>
      <c r="R127" s="12">
        <v>45168</v>
      </c>
      <c r="S127" s="10">
        <v>9.1999999999999998E-2</v>
      </c>
      <c r="T127" s="10">
        <f t="shared" si="36"/>
        <v>8.761904761904761E-2</v>
      </c>
      <c r="U127" s="10">
        <f t="shared" si="37"/>
        <v>57.065217391304351</v>
      </c>
      <c r="V127" s="24">
        <v>2.4249999999999998</v>
      </c>
      <c r="W127" s="13">
        <f t="shared" si="23"/>
        <v>138.38315217391303</v>
      </c>
      <c r="X127" s="14">
        <f t="shared" si="38"/>
        <v>13.838315217391303</v>
      </c>
      <c r="Y127" s="13">
        <f t="shared" si="39"/>
        <v>0.69191576086956519</v>
      </c>
      <c r="Z127" s="25">
        <v>4.0999999999999996</v>
      </c>
      <c r="AA127" s="13">
        <v>89.778000000000006</v>
      </c>
      <c r="AB127" s="13">
        <f t="shared" si="24"/>
        <v>5123.201086956522</v>
      </c>
      <c r="AC127" s="14">
        <f t="shared" si="25"/>
        <v>512.32010869565215</v>
      </c>
      <c r="AD127" s="13">
        <f t="shared" si="26"/>
        <v>25.616005434782608</v>
      </c>
      <c r="AE127" s="26">
        <v>1.7</v>
      </c>
      <c r="AF127" s="13">
        <v>0.47</v>
      </c>
      <c r="AG127" s="13">
        <f t="shared" si="27"/>
        <v>26.820652173913043</v>
      </c>
      <c r="AH127" s="14">
        <f t="shared" si="28"/>
        <v>2.6820652173913042</v>
      </c>
      <c r="AI127" s="13">
        <f t="shared" si="29"/>
        <v>0.13410326086956523</v>
      </c>
      <c r="AJ127" s="26">
        <v>13.2</v>
      </c>
      <c r="AK127" s="13">
        <v>305.58199999999999</v>
      </c>
      <c r="AL127" s="13">
        <f t="shared" si="30"/>
        <v>17438.103260869564</v>
      </c>
      <c r="AM127" s="14">
        <f t="shared" si="31"/>
        <v>1743.8103260869564</v>
      </c>
      <c r="AN127" s="13">
        <f t="shared" si="32"/>
        <v>87.190516304347824</v>
      </c>
      <c r="AO127" s="26">
        <v>2</v>
      </c>
      <c r="AP127" s="13">
        <v>1.0169999999999999</v>
      </c>
      <c r="AQ127" s="13">
        <f t="shared" si="33"/>
        <v>58.035326086956516</v>
      </c>
      <c r="AR127" s="14">
        <f t="shared" si="34"/>
        <v>5.8035326086956518</v>
      </c>
      <c r="AS127" s="13">
        <f t="shared" si="35"/>
        <v>0.29017663043478259</v>
      </c>
      <c r="AT127" s="26">
        <v>2.6</v>
      </c>
      <c r="AU127" s="18" t="s">
        <v>150</v>
      </c>
    </row>
    <row r="128" spans="1:47" ht="15.75" x14ac:dyDescent="0.25">
      <c r="A128" s="10">
        <v>142220008</v>
      </c>
      <c r="B128" s="9" t="s">
        <v>206</v>
      </c>
      <c r="C128" s="9" t="s">
        <v>154</v>
      </c>
      <c r="D128" s="9" t="s">
        <v>157</v>
      </c>
      <c r="E128" s="9" t="s">
        <v>171</v>
      </c>
      <c r="F128" s="9" t="s">
        <v>154</v>
      </c>
      <c r="G128" s="9">
        <v>130</v>
      </c>
      <c r="H128" s="9">
        <v>82.8</v>
      </c>
      <c r="I128" s="9">
        <v>4</v>
      </c>
      <c r="J128" s="9">
        <v>10</v>
      </c>
      <c r="K128" s="9">
        <v>2023</v>
      </c>
      <c r="L128" s="33">
        <v>0.33333333333333331</v>
      </c>
      <c r="M128" s="9" t="s">
        <v>211</v>
      </c>
      <c r="N128" s="9">
        <v>39.170736900000001</v>
      </c>
      <c r="O128" s="9">
        <v>-86.521564499999997</v>
      </c>
      <c r="P128" s="10" t="s">
        <v>119</v>
      </c>
      <c r="Q128" s="12">
        <v>45166</v>
      </c>
      <c r="R128" s="12">
        <v>45168</v>
      </c>
      <c r="S128" s="10">
        <v>9.7000000000000003E-2</v>
      </c>
      <c r="T128" s="10">
        <f t="shared" si="36"/>
        <v>9.2380952380952383E-2</v>
      </c>
      <c r="U128" s="10">
        <f t="shared" si="37"/>
        <v>54.123711340206185</v>
      </c>
      <c r="V128" s="24">
        <v>3.1269999999999998</v>
      </c>
      <c r="W128" s="13">
        <f t="shared" si="23"/>
        <v>169.24484536082474</v>
      </c>
      <c r="X128" s="14">
        <f t="shared" si="38"/>
        <v>16.924484536082474</v>
      </c>
      <c r="Y128" s="13">
        <f t="shared" si="39"/>
        <v>0.84622422680412379</v>
      </c>
      <c r="Z128" s="25">
        <v>3.7</v>
      </c>
      <c r="AA128" s="13">
        <v>141.94200000000001</v>
      </c>
      <c r="AB128" s="13">
        <f t="shared" si="24"/>
        <v>7682.4278350515469</v>
      </c>
      <c r="AC128" s="14">
        <f t="shared" si="25"/>
        <v>768.24278350515465</v>
      </c>
      <c r="AD128" s="13">
        <f t="shared" si="26"/>
        <v>38.412139175257735</v>
      </c>
      <c r="AE128" s="26">
        <v>0.9</v>
      </c>
      <c r="AF128" s="13">
        <v>0.379</v>
      </c>
      <c r="AG128" s="13">
        <f t="shared" si="27"/>
        <v>20.512886597938145</v>
      </c>
      <c r="AH128" s="14">
        <f t="shared" si="28"/>
        <v>2.0512886597938147</v>
      </c>
      <c r="AI128" s="13">
        <f t="shared" si="29"/>
        <v>0.10256443298969074</v>
      </c>
      <c r="AJ128" s="26">
        <v>25.7</v>
      </c>
      <c r="AK128" s="13">
        <v>169.1</v>
      </c>
      <c r="AL128" s="13">
        <f t="shared" si="30"/>
        <v>9152.3195876288664</v>
      </c>
      <c r="AM128" s="14">
        <f t="shared" si="31"/>
        <v>915.23195876288662</v>
      </c>
      <c r="AN128" s="13">
        <f t="shared" si="32"/>
        <v>45.761597938144334</v>
      </c>
      <c r="AO128" s="26">
        <v>6.2</v>
      </c>
      <c r="AP128" s="13">
        <v>1.7490000000000001</v>
      </c>
      <c r="AQ128" s="13">
        <f t="shared" si="33"/>
        <v>94.662371134020617</v>
      </c>
      <c r="AR128" s="14">
        <f t="shared" si="34"/>
        <v>9.4662371134020624</v>
      </c>
      <c r="AS128" s="13">
        <f t="shared" si="35"/>
        <v>0.47331185567010314</v>
      </c>
      <c r="AT128" s="26">
        <v>0.7</v>
      </c>
      <c r="AU128" s="18" t="s">
        <v>150</v>
      </c>
    </row>
    <row r="129" spans="1:47" ht="15.75" x14ac:dyDescent="0.25">
      <c r="A129" s="10">
        <v>142220002</v>
      </c>
      <c r="B129" s="9" t="s">
        <v>206</v>
      </c>
      <c r="C129" s="9" t="s">
        <v>154</v>
      </c>
      <c r="D129" s="9" t="s">
        <v>157</v>
      </c>
      <c r="E129" s="9" t="s">
        <v>171</v>
      </c>
      <c r="F129" s="9" t="s">
        <v>183</v>
      </c>
      <c r="G129" s="9">
        <v>120</v>
      </c>
      <c r="H129" s="9">
        <v>79.400000000000006</v>
      </c>
      <c r="I129" s="9">
        <v>4</v>
      </c>
      <c r="J129" s="9">
        <v>8</v>
      </c>
      <c r="K129" s="9">
        <v>2023</v>
      </c>
      <c r="L129" s="33">
        <v>0.34027777777777773</v>
      </c>
      <c r="M129" s="9" t="s">
        <v>214</v>
      </c>
      <c r="N129" s="10">
        <v>39.167416299999999</v>
      </c>
      <c r="O129" s="10">
        <v>-86.517539200000002</v>
      </c>
      <c r="P129" s="10" t="s">
        <v>120</v>
      </c>
      <c r="Q129" s="12">
        <v>45166</v>
      </c>
      <c r="R129" s="12">
        <v>45168</v>
      </c>
      <c r="S129" s="10">
        <v>9.1999999999999998E-2</v>
      </c>
      <c r="T129" s="10">
        <f t="shared" si="36"/>
        <v>8.761904761904761E-2</v>
      </c>
      <c r="U129" s="10">
        <f t="shared" si="37"/>
        <v>57.065217391304351</v>
      </c>
      <c r="V129" s="24">
        <v>2.95</v>
      </c>
      <c r="W129" s="13">
        <f t="shared" si="23"/>
        <v>168.34239130434784</v>
      </c>
      <c r="X129" s="14">
        <f t="shared" si="38"/>
        <v>16.834239130434785</v>
      </c>
      <c r="Y129" s="13">
        <f t="shared" si="39"/>
        <v>0.84171195652173925</v>
      </c>
      <c r="Z129" s="25">
        <v>3.3</v>
      </c>
      <c r="AA129" s="13">
        <v>115.872</v>
      </c>
      <c r="AB129" s="13">
        <f t="shared" si="24"/>
        <v>6612.2608695652179</v>
      </c>
      <c r="AC129" s="14">
        <f t="shared" si="25"/>
        <v>661.22608695652184</v>
      </c>
      <c r="AD129" s="13">
        <f t="shared" si="26"/>
        <v>33.061304347826095</v>
      </c>
      <c r="AE129" s="26">
        <v>2.9</v>
      </c>
      <c r="AF129" s="13">
        <v>0.55500000000000005</v>
      </c>
      <c r="AG129" s="13">
        <f t="shared" si="27"/>
        <v>31.671195652173918</v>
      </c>
      <c r="AH129" s="14">
        <f t="shared" si="28"/>
        <v>3.1671195652173916</v>
      </c>
      <c r="AI129" s="13">
        <f t="shared" si="29"/>
        <v>0.15835597826086958</v>
      </c>
      <c r="AJ129" s="26">
        <v>24.6</v>
      </c>
      <c r="AK129" s="13">
        <v>171.45699999999999</v>
      </c>
      <c r="AL129" s="13">
        <f t="shared" si="30"/>
        <v>9784.23097826087</v>
      </c>
      <c r="AM129" s="14">
        <f t="shared" si="31"/>
        <v>978.42309782608697</v>
      </c>
      <c r="AN129" s="13">
        <f t="shared" si="32"/>
        <v>48.921154891304354</v>
      </c>
      <c r="AO129" s="26">
        <v>2.9</v>
      </c>
      <c r="AP129" s="13">
        <v>0.51</v>
      </c>
      <c r="AQ129" s="13">
        <f t="shared" si="33"/>
        <v>29.103260869565219</v>
      </c>
      <c r="AR129" s="14">
        <f t="shared" si="34"/>
        <v>2.910326086956522</v>
      </c>
      <c r="AS129" s="13">
        <f t="shared" si="35"/>
        <v>0.14551630434782611</v>
      </c>
      <c r="AT129" s="26">
        <v>1.8</v>
      </c>
      <c r="AU129" s="18" t="s">
        <v>151</v>
      </c>
    </row>
    <row r="130" spans="1:47" ht="15.75" x14ac:dyDescent="0.25">
      <c r="A130" s="10">
        <v>142220001</v>
      </c>
      <c r="B130" s="9" t="s">
        <v>206</v>
      </c>
      <c r="C130" s="9" t="s">
        <v>154</v>
      </c>
      <c r="D130" s="9" t="s">
        <v>157</v>
      </c>
      <c r="E130" s="9" t="s">
        <v>168</v>
      </c>
      <c r="F130" s="9" t="s">
        <v>183</v>
      </c>
      <c r="G130" s="9">
        <v>130</v>
      </c>
      <c r="H130" s="9">
        <v>76.900000000000006</v>
      </c>
      <c r="I130" s="9">
        <v>4</v>
      </c>
      <c r="J130" s="9">
        <v>8</v>
      </c>
      <c r="K130" s="9">
        <v>2023</v>
      </c>
      <c r="L130" s="33">
        <v>0.27430555555555552</v>
      </c>
      <c r="M130" s="9" t="s">
        <v>214</v>
      </c>
      <c r="N130" s="10">
        <v>39.167416299999999</v>
      </c>
      <c r="O130" s="10">
        <v>-86.517539200000002</v>
      </c>
      <c r="P130" s="10" t="s">
        <v>121</v>
      </c>
      <c r="Q130" s="12">
        <v>45166</v>
      </c>
      <c r="R130" s="12">
        <v>45168</v>
      </c>
      <c r="S130" s="10">
        <v>8.3000000000000004E-2</v>
      </c>
      <c r="T130" s="10">
        <f t="shared" si="36"/>
        <v>7.9047619047619047E-2</v>
      </c>
      <c r="U130" s="10">
        <f t="shared" si="37"/>
        <v>63.253012048192772</v>
      </c>
      <c r="V130" s="24">
        <v>2.39</v>
      </c>
      <c r="W130" s="13">
        <f t="shared" ref="W130:W178" si="40">V130*U130</f>
        <v>151.17469879518075</v>
      </c>
      <c r="X130" s="14">
        <f t="shared" si="38"/>
        <v>15.117469879518074</v>
      </c>
      <c r="Y130" s="13">
        <f t="shared" si="39"/>
        <v>0.75587349397590375</v>
      </c>
      <c r="Z130" s="25">
        <v>4.5999999999999996</v>
      </c>
      <c r="AA130" s="13">
        <v>62.173000000000002</v>
      </c>
      <c r="AB130" s="13">
        <f t="shared" ref="AB130:AB178" si="41">AA130*U130</f>
        <v>3932.6295180722896</v>
      </c>
      <c r="AC130" s="14">
        <f t="shared" ref="AC130:AC178" si="42">AB130/10</f>
        <v>393.26295180722894</v>
      </c>
      <c r="AD130" s="13">
        <f t="shared" ref="AD130:AD178" si="43">AC130*0.05</f>
        <v>19.663147590361447</v>
      </c>
      <c r="AE130" s="26">
        <v>1.2</v>
      </c>
      <c r="AF130" s="13">
        <v>0.31900000000000001</v>
      </c>
      <c r="AG130" s="13">
        <f t="shared" ref="AG130:AG178" si="44">AF130*U130</f>
        <v>20.177710843373493</v>
      </c>
      <c r="AH130" s="14">
        <f t="shared" ref="AH130:AH178" si="45">AG130/10</f>
        <v>2.0177710843373493</v>
      </c>
      <c r="AI130" s="13">
        <f t="shared" ref="AI130:AI178" si="46">AH130*0.05</f>
        <v>0.10088855421686747</v>
      </c>
      <c r="AJ130" s="26">
        <v>14.1</v>
      </c>
      <c r="AK130" s="13">
        <v>89.691999999999993</v>
      </c>
      <c r="AL130" s="13">
        <f t="shared" ref="AL130:AL178" si="47">AK130*U130</f>
        <v>5673.2891566265062</v>
      </c>
      <c r="AM130" s="14">
        <f t="shared" ref="AM130:AM178" si="48">AL130/10</f>
        <v>567.32891566265062</v>
      </c>
      <c r="AN130" s="13">
        <f t="shared" ref="AN130:AN178" si="49">AM130*0.05</f>
        <v>28.366445783132534</v>
      </c>
      <c r="AO130" s="26">
        <v>6.3</v>
      </c>
      <c r="AP130" s="13">
        <v>0.247</v>
      </c>
      <c r="AQ130" s="13">
        <f t="shared" ref="AQ130:AQ178" si="50">AP130*U130</f>
        <v>15.623493975903614</v>
      </c>
      <c r="AR130" s="14">
        <f t="shared" ref="AR130:AR178" si="51">AQ130/10</f>
        <v>1.5623493975903613</v>
      </c>
      <c r="AS130" s="13">
        <f t="shared" ref="AS130:AS178" si="52">AR130*0.05</f>
        <v>7.8117469879518064E-2</v>
      </c>
      <c r="AT130" s="26">
        <v>3</v>
      </c>
      <c r="AU130" s="18" t="s">
        <v>151</v>
      </c>
    </row>
    <row r="131" spans="1:47" ht="15.75" x14ac:dyDescent="0.25">
      <c r="A131" s="10">
        <v>90208558</v>
      </c>
      <c r="B131" s="9" t="s">
        <v>206</v>
      </c>
      <c r="C131" s="9" t="s">
        <v>153</v>
      </c>
      <c r="D131" s="9" t="s">
        <v>157</v>
      </c>
      <c r="E131" s="9" t="s">
        <v>171</v>
      </c>
      <c r="F131" s="9" t="s">
        <v>171</v>
      </c>
      <c r="G131" s="9">
        <v>128</v>
      </c>
      <c r="H131" s="9">
        <v>82.7</v>
      </c>
      <c r="I131" s="9">
        <v>4</v>
      </c>
      <c r="J131" s="9">
        <v>8</v>
      </c>
      <c r="K131" s="9">
        <v>2023</v>
      </c>
      <c r="L131" s="33">
        <v>0.27430555555555552</v>
      </c>
      <c r="M131" s="9" t="s">
        <v>214</v>
      </c>
      <c r="N131" s="10">
        <v>39.167416299999999</v>
      </c>
      <c r="O131" s="10">
        <v>-86.517539200000002</v>
      </c>
      <c r="P131" s="10" t="s">
        <v>122</v>
      </c>
      <c r="Q131" s="12">
        <v>45166</v>
      </c>
      <c r="R131" s="12">
        <v>45168</v>
      </c>
      <c r="S131" s="10">
        <v>8.4000000000000005E-2</v>
      </c>
      <c r="T131" s="10">
        <f t="shared" ref="T131:T178" si="53">S131/1.05</f>
        <v>0.08</v>
      </c>
      <c r="U131" s="10">
        <f t="shared" ref="U131:U178" si="54">5/T131</f>
        <v>62.5</v>
      </c>
      <c r="V131" s="24">
        <v>4.3540000000000001</v>
      </c>
      <c r="W131" s="13">
        <f t="shared" si="40"/>
        <v>272.125</v>
      </c>
      <c r="X131" s="14">
        <f t="shared" si="38"/>
        <v>27.212499999999999</v>
      </c>
      <c r="Y131" s="13">
        <f t="shared" si="39"/>
        <v>1.360625</v>
      </c>
      <c r="Z131" s="25">
        <v>2.5</v>
      </c>
      <c r="AA131" s="13">
        <v>118.134</v>
      </c>
      <c r="AB131" s="13">
        <f t="shared" si="41"/>
        <v>7383.375</v>
      </c>
      <c r="AC131" s="14">
        <f t="shared" si="42"/>
        <v>738.33749999999998</v>
      </c>
      <c r="AD131" s="13">
        <f t="shared" si="43"/>
        <v>36.916874999999997</v>
      </c>
      <c r="AE131" s="26">
        <v>1.3</v>
      </c>
      <c r="AF131" s="13">
        <v>0.55700000000000005</v>
      </c>
      <c r="AG131" s="13">
        <f t="shared" si="44"/>
        <v>34.8125</v>
      </c>
      <c r="AH131" s="14">
        <f t="shared" si="45"/>
        <v>3.4812500000000002</v>
      </c>
      <c r="AI131" s="13">
        <f t="shared" si="46"/>
        <v>0.17406250000000001</v>
      </c>
      <c r="AJ131" s="26">
        <v>12</v>
      </c>
      <c r="AK131" s="13">
        <v>116.95099999999999</v>
      </c>
      <c r="AL131" s="13">
        <f t="shared" si="47"/>
        <v>7309.4375</v>
      </c>
      <c r="AM131" s="14">
        <f t="shared" si="48"/>
        <v>730.94375000000002</v>
      </c>
      <c r="AN131" s="13">
        <f t="shared" si="49"/>
        <v>36.5471875</v>
      </c>
      <c r="AO131" s="26">
        <v>9.1999999999999993</v>
      </c>
      <c r="AP131" s="13">
        <v>0.75600000000000001</v>
      </c>
      <c r="AQ131" s="13">
        <f t="shared" si="50"/>
        <v>47.25</v>
      </c>
      <c r="AR131" s="14">
        <f t="shared" si="51"/>
        <v>4.7249999999999996</v>
      </c>
      <c r="AS131" s="13">
        <f t="shared" si="52"/>
        <v>0.23624999999999999</v>
      </c>
      <c r="AT131" s="26">
        <v>2.8</v>
      </c>
      <c r="AU131" s="18" t="s">
        <v>151</v>
      </c>
    </row>
    <row r="132" spans="1:47" ht="15.75" x14ac:dyDescent="0.25">
      <c r="A132" s="10">
        <v>142219998</v>
      </c>
      <c r="B132" s="9" t="s">
        <v>206</v>
      </c>
      <c r="C132" s="9" t="s">
        <v>154</v>
      </c>
      <c r="D132" s="9" t="s">
        <v>157</v>
      </c>
      <c r="E132" s="9" t="s">
        <v>171</v>
      </c>
      <c r="F132" s="9" t="s">
        <v>183</v>
      </c>
      <c r="G132" s="9">
        <v>120</v>
      </c>
      <c r="H132" s="9">
        <v>70.7</v>
      </c>
      <c r="I132" s="9">
        <v>4</v>
      </c>
      <c r="J132" s="9">
        <v>7</v>
      </c>
      <c r="K132" s="9">
        <v>2023</v>
      </c>
      <c r="L132" s="33">
        <v>0.28819444444444448</v>
      </c>
      <c r="M132" s="9" t="s">
        <v>224</v>
      </c>
      <c r="N132" s="9">
        <v>39.167260200000001</v>
      </c>
      <c r="O132" s="9">
        <v>-86.518445999999997</v>
      </c>
      <c r="P132" s="10" t="s">
        <v>123</v>
      </c>
      <c r="Q132" s="12">
        <v>45166</v>
      </c>
      <c r="R132" s="12">
        <v>45168</v>
      </c>
      <c r="S132" s="10">
        <v>0.08</v>
      </c>
      <c r="T132" s="10">
        <f t="shared" si="53"/>
        <v>7.6190476190476183E-2</v>
      </c>
      <c r="U132" s="10">
        <f t="shared" si="54"/>
        <v>65.625</v>
      </c>
      <c r="V132" s="24">
        <v>2.0499999999999998</v>
      </c>
      <c r="W132" s="13">
        <f t="shared" si="40"/>
        <v>134.53125</v>
      </c>
      <c r="X132" s="14">
        <f t="shared" si="38"/>
        <v>13.453125</v>
      </c>
      <c r="Y132" s="13">
        <f t="shared" si="39"/>
        <v>0.67265625000000007</v>
      </c>
      <c r="Z132" s="25">
        <v>6.4</v>
      </c>
      <c r="AA132" s="13">
        <v>74.863</v>
      </c>
      <c r="AB132" s="13">
        <f t="shared" si="41"/>
        <v>4912.8843749999996</v>
      </c>
      <c r="AC132" s="14">
        <f t="shared" si="42"/>
        <v>491.28843749999999</v>
      </c>
      <c r="AD132" s="13">
        <f t="shared" si="43"/>
        <v>24.564421875000001</v>
      </c>
      <c r="AE132" s="26">
        <v>1.7</v>
      </c>
      <c r="AF132" s="13">
        <v>0.26300000000000001</v>
      </c>
      <c r="AG132" s="13">
        <f t="shared" si="44"/>
        <v>17.259375000000002</v>
      </c>
      <c r="AH132" s="14">
        <f t="shared" si="45"/>
        <v>1.7259375000000001</v>
      </c>
      <c r="AI132" s="13">
        <f t="shared" si="46"/>
        <v>8.6296875000000009E-2</v>
      </c>
      <c r="AJ132" s="26">
        <v>25.2</v>
      </c>
      <c r="AK132" s="13">
        <v>91.840999999999994</v>
      </c>
      <c r="AL132" s="13">
        <f t="shared" si="47"/>
        <v>6027.0656249999993</v>
      </c>
      <c r="AM132" s="14">
        <f t="shared" si="48"/>
        <v>602.7065624999999</v>
      </c>
      <c r="AN132" s="13">
        <f t="shared" si="49"/>
        <v>30.135328124999997</v>
      </c>
      <c r="AO132" s="26">
        <v>6.2</v>
      </c>
      <c r="AP132" s="13">
        <v>0.82399999999999995</v>
      </c>
      <c r="AQ132" s="13">
        <f t="shared" si="50"/>
        <v>54.074999999999996</v>
      </c>
      <c r="AR132" s="14">
        <f t="shared" si="51"/>
        <v>5.4074999999999998</v>
      </c>
      <c r="AS132" s="13">
        <f t="shared" si="52"/>
        <v>0.27037499999999998</v>
      </c>
      <c r="AT132" s="26">
        <v>1.7</v>
      </c>
      <c r="AU132" s="18" t="s">
        <v>150</v>
      </c>
    </row>
    <row r="133" spans="1:47" ht="15.75" x14ac:dyDescent="0.25">
      <c r="A133" s="10">
        <v>123240426</v>
      </c>
      <c r="B133" s="9" t="s">
        <v>206</v>
      </c>
      <c r="C133" s="9" t="s">
        <v>153</v>
      </c>
      <c r="D133" s="9" t="s">
        <v>157</v>
      </c>
      <c r="E133" s="9" t="s">
        <v>168</v>
      </c>
      <c r="F133" s="9" t="s">
        <v>154</v>
      </c>
      <c r="G133" s="9">
        <v>130</v>
      </c>
      <c r="H133" s="9">
        <v>67.900000000000006</v>
      </c>
      <c r="I133" s="9">
        <v>4</v>
      </c>
      <c r="J133" s="9">
        <v>7</v>
      </c>
      <c r="K133" s="9">
        <v>2023</v>
      </c>
      <c r="L133" s="33">
        <v>0.28819444444444448</v>
      </c>
      <c r="M133" s="33" t="s">
        <v>224</v>
      </c>
      <c r="N133" s="9">
        <v>39.167260200000001</v>
      </c>
      <c r="O133" s="9">
        <v>-86.518445999999997</v>
      </c>
      <c r="P133" s="10" t="s">
        <v>124</v>
      </c>
      <c r="Q133" s="12">
        <v>45166</v>
      </c>
      <c r="R133" s="12">
        <v>45168</v>
      </c>
      <c r="S133" s="10">
        <v>7.1999999999999995E-2</v>
      </c>
      <c r="T133" s="10">
        <f t="shared" si="53"/>
        <v>6.8571428571428561E-2</v>
      </c>
      <c r="U133" s="10">
        <f t="shared" si="54"/>
        <v>72.916666666666671</v>
      </c>
      <c r="V133" s="24">
        <v>3.0680000000000001</v>
      </c>
      <c r="W133" s="13">
        <f t="shared" si="40"/>
        <v>223.70833333333334</v>
      </c>
      <c r="X133" s="14">
        <f t="shared" si="38"/>
        <v>22.370833333333334</v>
      </c>
      <c r="Y133" s="13">
        <f t="shared" si="39"/>
        <v>1.1185416666666668</v>
      </c>
      <c r="Z133" s="25">
        <v>3.1</v>
      </c>
      <c r="AA133" s="13">
        <v>78.852999999999994</v>
      </c>
      <c r="AB133" s="13">
        <f t="shared" si="41"/>
        <v>5749.697916666667</v>
      </c>
      <c r="AC133" s="14">
        <f t="shared" si="42"/>
        <v>574.96979166666665</v>
      </c>
      <c r="AD133" s="13">
        <f t="shared" si="43"/>
        <v>28.748489583333335</v>
      </c>
      <c r="AE133" s="26">
        <v>0.5</v>
      </c>
      <c r="AF133" s="13">
        <v>0.14099999999999999</v>
      </c>
      <c r="AG133" s="13">
        <f t="shared" si="44"/>
        <v>10.28125</v>
      </c>
      <c r="AH133" s="14">
        <f t="shared" si="45"/>
        <v>1.028125</v>
      </c>
      <c r="AI133" s="13">
        <f t="shared" si="46"/>
        <v>5.1406250000000001E-2</v>
      </c>
      <c r="AJ133" s="26">
        <v>29.9</v>
      </c>
      <c r="AK133" s="13">
        <v>129.69800000000001</v>
      </c>
      <c r="AL133" s="13">
        <f t="shared" si="47"/>
        <v>9457.1458333333339</v>
      </c>
      <c r="AM133" s="14">
        <f t="shared" si="48"/>
        <v>945.71458333333339</v>
      </c>
      <c r="AN133" s="13">
        <f t="shared" si="49"/>
        <v>47.28572916666667</v>
      </c>
      <c r="AO133" s="26">
        <v>4.5</v>
      </c>
      <c r="AP133" s="13">
        <v>0.32300000000000001</v>
      </c>
      <c r="AQ133" s="13">
        <f t="shared" si="50"/>
        <v>23.552083333333336</v>
      </c>
      <c r="AR133" s="14">
        <f t="shared" si="51"/>
        <v>2.3552083333333336</v>
      </c>
      <c r="AS133" s="13">
        <f t="shared" si="52"/>
        <v>0.11776041666666669</v>
      </c>
      <c r="AT133" s="26">
        <v>1.6</v>
      </c>
      <c r="AU133" s="18" t="s">
        <v>151</v>
      </c>
    </row>
    <row r="134" spans="1:47" ht="15.75" x14ac:dyDescent="0.25">
      <c r="A134" s="10">
        <v>142219997</v>
      </c>
      <c r="B134" s="9" t="s">
        <v>206</v>
      </c>
      <c r="C134" s="9" t="s">
        <v>154</v>
      </c>
      <c r="D134" s="9" t="s">
        <v>157</v>
      </c>
      <c r="E134" s="9" t="s">
        <v>168</v>
      </c>
      <c r="F134" s="9" t="s">
        <v>154</v>
      </c>
      <c r="G134" s="9">
        <v>126</v>
      </c>
      <c r="H134" s="9">
        <v>71.3</v>
      </c>
      <c r="I134" s="9">
        <v>4</v>
      </c>
      <c r="J134" s="9">
        <v>7</v>
      </c>
      <c r="K134" s="9">
        <v>2023</v>
      </c>
      <c r="L134" s="33">
        <v>0.28819444444444448</v>
      </c>
      <c r="M134" s="33" t="s">
        <v>224</v>
      </c>
      <c r="N134" s="9">
        <v>39.167260200000001</v>
      </c>
      <c r="O134" s="9">
        <v>-86.518445999999997</v>
      </c>
      <c r="P134" s="10" t="s">
        <v>125</v>
      </c>
      <c r="Q134" s="12">
        <v>45166</v>
      </c>
      <c r="R134" s="12">
        <v>45168</v>
      </c>
      <c r="S134" s="10">
        <v>9.8000000000000004E-2</v>
      </c>
      <c r="T134" s="10">
        <f t="shared" si="53"/>
        <v>9.3333333333333338E-2</v>
      </c>
      <c r="U134" s="10">
        <f t="shared" si="54"/>
        <v>53.571428571428569</v>
      </c>
      <c r="V134" s="24">
        <v>4.3250000000000002</v>
      </c>
      <c r="W134" s="13">
        <f t="shared" si="40"/>
        <v>231.69642857142858</v>
      </c>
      <c r="X134" s="14">
        <f t="shared" si="38"/>
        <v>23.169642857142858</v>
      </c>
      <c r="Y134" s="13">
        <f t="shared" si="39"/>
        <v>1.158482142857143</v>
      </c>
      <c r="Z134" s="25">
        <v>4.5</v>
      </c>
      <c r="AA134" s="13">
        <v>98.835999999999999</v>
      </c>
      <c r="AB134" s="13">
        <f t="shared" si="41"/>
        <v>5294.7857142857138</v>
      </c>
      <c r="AC134" s="14">
        <f t="shared" si="42"/>
        <v>529.4785714285714</v>
      </c>
      <c r="AD134" s="13">
        <f t="shared" si="43"/>
        <v>26.473928571428573</v>
      </c>
      <c r="AE134" s="26">
        <v>1.1000000000000001</v>
      </c>
      <c r="AF134" s="13">
        <v>0.36499999999999999</v>
      </c>
      <c r="AG134" s="13">
        <f t="shared" si="44"/>
        <v>19.553571428571427</v>
      </c>
      <c r="AH134" s="14">
        <f t="shared" si="45"/>
        <v>1.9553571428571428</v>
      </c>
      <c r="AI134" s="13">
        <f t="shared" si="46"/>
        <v>9.7767857142857142E-2</v>
      </c>
      <c r="AJ134" s="26">
        <v>11.2</v>
      </c>
      <c r="AK134" s="13">
        <v>122.63</v>
      </c>
      <c r="AL134" s="13">
        <f t="shared" si="47"/>
        <v>6569.4642857142853</v>
      </c>
      <c r="AM134" s="14">
        <f t="shared" si="48"/>
        <v>656.94642857142856</v>
      </c>
      <c r="AN134" s="13">
        <f t="shared" si="49"/>
        <v>32.847321428571426</v>
      </c>
      <c r="AO134" s="26">
        <v>4.9000000000000004</v>
      </c>
      <c r="AP134" s="13">
        <v>0.54</v>
      </c>
      <c r="AQ134" s="13">
        <f t="shared" si="50"/>
        <v>28.928571428571431</v>
      </c>
      <c r="AR134" s="14">
        <f t="shared" si="51"/>
        <v>2.8928571428571432</v>
      </c>
      <c r="AS134" s="13">
        <f t="shared" si="52"/>
        <v>0.14464285714285716</v>
      </c>
      <c r="AT134" s="26">
        <v>2.2000000000000002</v>
      </c>
      <c r="AU134" s="18" t="s">
        <v>151</v>
      </c>
    </row>
    <row r="135" spans="1:47" ht="15.75" x14ac:dyDescent="0.25">
      <c r="A135" s="10">
        <v>142220000</v>
      </c>
      <c r="B135" s="9" t="s">
        <v>206</v>
      </c>
      <c r="C135" s="9" t="s">
        <v>154</v>
      </c>
      <c r="D135" s="9" t="s">
        <v>157</v>
      </c>
      <c r="E135" s="9" t="s">
        <v>171</v>
      </c>
      <c r="F135" s="9" t="s">
        <v>154</v>
      </c>
      <c r="G135" s="9">
        <v>123</v>
      </c>
      <c r="H135" s="9">
        <v>71.599999999999994</v>
      </c>
      <c r="I135" s="9">
        <v>4</v>
      </c>
      <c r="J135" s="9">
        <v>7</v>
      </c>
      <c r="K135" s="9">
        <v>2023</v>
      </c>
      <c r="L135" s="33">
        <v>0.2986111111111111</v>
      </c>
      <c r="M135" s="33" t="s">
        <v>224</v>
      </c>
      <c r="N135" s="9">
        <v>39.167260200000001</v>
      </c>
      <c r="O135" s="9">
        <v>-86.518445999999997</v>
      </c>
      <c r="P135" s="10" t="s">
        <v>126</v>
      </c>
      <c r="Q135" s="12">
        <v>45166</v>
      </c>
      <c r="R135" s="12">
        <v>45168</v>
      </c>
      <c r="S135" s="10">
        <v>0.108</v>
      </c>
      <c r="T135" s="10">
        <f t="shared" si="53"/>
        <v>0.10285714285714286</v>
      </c>
      <c r="U135" s="10">
        <f t="shared" si="54"/>
        <v>48.611111111111114</v>
      </c>
      <c r="V135" s="24">
        <v>4.2919999999999998</v>
      </c>
      <c r="W135" s="13">
        <f t="shared" si="40"/>
        <v>208.63888888888889</v>
      </c>
      <c r="X135" s="14">
        <f t="shared" si="38"/>
        <v>20.863888888888887</v>
      </c>
      <c r="Y135" s="13">
        <f t="shared" si="39"/>
        <v>1.0431944444444443</v>
      </c>
      <c r="Z135" s="25">
        <v>1.9</v>
      </c>
      <c r="AA135" s="13">
        <v>133.57900000000001</v>
      </c>
      <c r="AB135" s="13">
        <f t="shared" si="41"/>
        <v>6493.4236111111122</v>
      </c>
      <c r="AC135" s="14">
        <f t="shared" si="42"/>
        <v>649.34236111111125</v>
      </c>
      <c r="AD135" s="13">
        <f t="shared" si="43"/>
        <v>32.467118055555567</v>
      </c>
      <c r="AE135" s="26">
        <v>1.8</v>
      </c>
      <c r="AF135" s="13">
        <v>0.44</v>
      </c>
      <c r="AG135" s="13">
        <f t="shared" si="44"/>
        <v>21.388888888888889</v>
      </c>
      <c r="AH135" s="14">
        <f t="shared" si="45"/>
        <v>2.1388888888888888</v>
      </c>
      <c r="AI135" s="13">
        <f t="shared" si="46"/>
        <v>0.10694444444444445</v>
      </c>
      <c r="AJ135" s="26">
        <v>19.600000000000001</v>
      </c>
      <c r="AK135" s="13">
        <v>213.81399999999999</v>
      </c>
      <c r="AL135" s="13">
        <f t="shared" si="47"/>
        <v>10393.736111111111</v>
      </c>
      <c r="AM135" s="14">
        <f t="shared" si="48"/>
        <v>1039.3736111111111</v>
      </c>
      <c r="AN135" s="13">
        <f t="shared" si="49"/>
        <v>51.968680555555558</v>
      </c>
      <c r="AO135" s="26">
        <v>5.6</v>
      </c>
      <c r="AP135" s="13">
        <v>0.81200000000000006</v>
      </c>
      <c r="AQ135" s="13">
        <f t="shared" si="50"/>
        <v>39.472222222222229</v>
      </c>
      <c r="AR135" s="14">
        <f t="shared" si="51"/>
        <v>3.9472222222222229</v>
      </c>
      <c r="AS135" s="13">
        <f t="shared" si="52"/>
        <v>0.19736111111111115</v>
      </c>
      <c r="AT135" s="26">
        <v>2</v>
      </c>
      <c r="AU135" s="18" t="s">
        <v>151</v>
      </c>
    </row>
    <row r="136" spans="1:47" ht="15.75" x14ac:dyDescent="0.25">
      <c r="A136" s="10">
        <v>142219996</v>
      </c>
      <c r="B136" s="9" t="s">
        <v>206</v>
      </c>
      <c r="C136" s="9" t="s">
        <v>154</v>
      </c>
      <c r="D136" s="9" t="s">
        <v>157</v>
      </c>
      <c r="E136" s="9" t="s">
        <v>168</v>
      </c>
      <c r="F136" s="9" t="s">
        <v>154</v>
      </c>
      <c r="G136" s="9">
        <v>126</v>
      </c>
      <c r="H136" s="9">
        <v>75.7</v>
      </c>
      <c r="I136" s="9">
        <v>4</v>
      </c>
      <c r="J136" s="9">
        <v>7</v>
      </c>
      <c r="K136" s="9">
        <v>2023</v>
      </c>
      <c r="L136" s="33">
        <v>0.28125</v>
      </c>
      <c r="M136" s="33" t="s">
        <v>224</v>
      </c>
      <c r="N136" s="9">
        <v>39.167260200000001</v>
      </c>
      <c r="O136" s="9">
        <v>-86.518445999999997</v>
      </c>
      <c r="P136" s="10" t="s">
        <v>127</v>
      </c>
      <c r="Q136" s="12">
        <v>45166</v>
      </c>
      <c r="R136" s="12">
        <v>45168</v>
      </c>
      <c r="S136" s="10">
        <v>7.3999999999999996E-2</v>
      </c>
      <c r="T136" s="10">
        <f t="shared" si="53"/>
        <v>7.047619047619047E-2</v>
      </c>
      <c r="U136" s="10">
        <f t="shared" si="54"/>
        <v>70.945945945945951</v>
      </c>
      <c r="V136" s="24">
        <v>2.4870000000000001</v>
      </c>
      <c r="W136" s="13">
        <f t="shared" si="40"/>
        <v>176.44256756756758</v>
      </c>
      <c r="X136" s="14">
        <f t="shared" si="38"/>
        <v>17.644256756756757</v>
      </c>
      <c r="Y136" s="13">
        <f t="shared" si="39"/>
        <v>0.88221283783783788</v>
      </c>
      <c r="Z136" s="25">
        <v>8.6</v>
      </c>
      <c r="AA136" s="13">
        <v>76.796999999999997</v>
      </c>
      <c r="AB136" s="13">
        <f t="shared" si="41"/>
        <v>5448.4358108108108</v>
      </c>
      <c r="AC136" s="14">
        <f t="shared" si="42"/>
        <v>544.84358108108108</v>
      </c>
      <c r="AD136" s="13">
        <f t="shared" si="43"/>
        <v>27.242179054054056</v>
      </c>
      <c r="AE136" s="26">
        <v>1.6</v>
      </c>
      <c r="AF136" s="13">
        <v>0.24399999999999999</v>
      </c>
      <c r="AG136" s="13">
        <f t="shared" si="44"/>
        <v>17.310810810810811</v>
      </c>
      <c r="AH136" s="14">
        <f t="shared" si="45"/>
        <v>1.7310810810810811</v>
      </c>
      <c r="AI136" s="13">
        <f t="shared" si="46"/>
        <v>8.6554054054054058E-2</v>
      </c>
      <c r="AJ136" s="26">
        <v>16.5</v>
      </c>
      <c r="AK136" s="13">
        <v>114.315</v>
      </c>
      <c r="AL136" s="13">
        <f t="shared" si="47"/>
        <v>8110.1858108108108</v>
      </c>
      <c r="AM136" s="14">
        <f t="shared" si="48"/>
        <v>811.01858108108104</v>
      </c>
      <c r="AN136" s="13">
        <f t="shared" si="49"/>
        <v>40.550929054054052</v>
      </c>
      <c r="AO136" s="26">
        <v>5.4</v>
      </c>
      <c r="AP136" s="13">
        <v>0.45100000000000001</v>
      </c>
      <c r="AQ136" s="13">
        <f t="shared" si="50"/>
        <v>31.996621621621625</v>
      </c>
      <c r="AR136" s="14">
        <f t="shared" si="51"/>
        <v>3.1996621621621624</v>
      </c>
      <c r="AS136" s="13">
        <f t="shared" si="52"/>
        <v>0.15998310810810812</v>
      </c>
      <c r="AT136" s="26">
        <v>2.6</v>
      </c>
      <c r="AU136" s="18" t="s">
        <v>151</v>
      </c>
    </row>
    <row r="137" spans="1:47" ht="15.75" x14ac:dyDescent="0.25">
      <c r="A137" s="10">
        <v>142219999</v>
      </c>
      <c r="B137" s="9" t="s">
        <v>206</v>
      </c>
      <c r="C137" s="9" t="s">
        <v>154</v>
      </c>
      <c r="D137" s="9" t="s">
        <v>157</v>
      </c>
      <c r="E137" s="9" t="s">
        <v>171</v>
      </c>
      <c r="F137" s="9" t="s">
        <v>183</v>
      </c>
      <c r="G137" s="9">
        <v>129</v>
      </c>
      <c r="H137" s="9">
        <v>80.3</v>
      </c>
      <c r="I137" s="9">
        <v>4</v>
      </c>
      <c r="J137" s="9">
        <v>7</v>
      </c>
      <c r="K137" s="9">
        <v>2023</v>
      </c>
      <c r="L137" s="33">
        <v>0.2986111111111111</v>
      </c>
      <c r="M137" s="33" t="s">
        <v>224</v>
      </c>
      <c r="N137" s="9">
        <v>39.167260200000001</v>
      </c>
      <c r="O137" s="9">
        <v>-86.518445999999997</v>
      </c>
      <c r="P137" s="10" t="s">
        <v>128</v>
      </c>
      <c r="Q137" s="12">
        <v>45166</v>
      </c>
      <c r="R137" s="12">
        <v>45168</v>
      </c>
      <c r="S137" s="10">
        <v>7.9000000000000001E-2</v>
      </c>
      <c r="T137" s="10">
        <f t="shared" si="53"/>
        <v>7.5238095238095229E-2</v>
      </c>
      <c r="U137" s="10">
        <f t="shared" si="54"/>
        <v>66.455696202531655</v>
      </c>
      <c r="V137" s="24">
        <v>5.3680000000000003</v>
      </c>
      <c r="W137" s="13">
        <f t="shared" si="40"/>
        <v>356.73417721518996</v>
      </c>
      <c r="X137" s="14">
        <f t="shared" si="38"/>
        <v>35.673417721518994</v>
      </c>
      <c r="Y137" s="13">
        <f t="shared" si="39"/>
        <v>1.7836708860759498</v>
      </c>
      <c r="Z137" s="25">
        <v>46.3</v>
      </c>
      <c r="AA137" s="13">
        <v>114.88500000000001</v>
      </c>
      <c r="AB137" s="13">
        <f t="shared" si="41"/>
        <v>7634.7626582278499</v>
      </c>
      <c r="AC137" s="14">
        <f t="shared" si="42"/>
        <v>763.47626582278497</v>
      </c>
      <c r="AD137" s="13">
        <f t="shared" si="43"/>
        <v>38.173813291139247</v>
      </c>
      <c r="AE137" s="26">
        <v>25.9</v>
      </c>
      <c r="AF137" s="13">
        <v>0.16</v>
      </c>
      <c r="AG137" s="13">
        <f t="shared" si="44"/>
        <v>10.632911392405065</v>
      </c>
      <c r="AH137" s="14">
        <f t="shared" si="45"/>
        <v>1.0632911392405064</v>
      </c>
      <c r="AI137" s="13">
        <f t="shared" si="46"/>
        <v>5.3164556962025322E-2</v>
      </c>
      <c r="AJ137" s="26">
        <v>32.700000000000003</v>
      </c>
      <c r="AK137" s="13">
        <v>178.572</v>
      </c>
      <c r="AL137" s="13">
        <f t="shared" si="47"/>
        <v>11867.126582278483</v>
      </c>
      <c r="AM137" s="14">
        <f t="shared" si="48"/>
        <v>1186.7126582278484</v>
      </c>
      <c r="AN137" s="13">
        <f t="shared" si="49"/>
        <v>59.335632911392423</v>
      </c>
      <c r="AO137" s="26">
        <v>27.5</v>
      </c>
      <c r="AP137" s="13">
        <v>1.204</v>
      </c>
      <c r="AQ137" s="13">
        <f t="shared" si="50"/>
        <v>80.012658227848107</v>
      </c>
      <c r="AR137" s="14">
        <f t="shared" si="51"/>
        <v>8.001265822784811</v>
      </c>
      <c r="AS137" s="13">
        <f t="shared" si="52"/>
        <v>0.40006329113924055</v>
      </c>
      <c r="AT137" s="26">
        <v>26.9</v>
      </c>
      <c r="AU137" s="18" t="s">
        <v>150</v>
      </c>
    </row>
    <row r="138" spans="1:47" ht="15.75" x14ac:dyDescent="0.25">
      <c r="A138" s="9">
        <v>142219993</v>
      </c>
      <c r="B138" s="9" t="s">
        <v>206</v>
      </c>
      <c r="C138" s="9" t="s">
        <v>153</v>
      </c>
      <c r="D138" s="9" t="s">
        <v>157</v>
      </c>
      <c r="E138" s="9" t="s">
        <v>168</v>
      </c>
      <c r="F138" s="9" t="s">
        <v>154</v>
      </c>
      <c r="G138" s="9">
        <v>129</v>
      </c>
      <c r="H138" s="9">
        <v>68.3</v>
      </c>
      <c r="I138" s="9">
        <v>4</v>
      </c>
      <c r="J138" s="9">
        <v>6</v>
      </c>
      <c r="K138" s="9">
        <v>2023</v>
      </c>
      <c r="L138" s="33">
        <v>0.30555555555555552</v>
      </c>
      <c r="M138" s="33" t="s">
        <v>224</v>
      </c>
      <c r="N138" s="9">
        <v>39.167260200000001</v>
      </c>
      <c r="O138" s="9">
        <v>-86.518445999999997</v>
      </c>
      <c r="P138" s="10" t="s">
        <v>129</v>
      </c>
      <c r="Q138" s="12">
        <v>45166</v>
      </c>
      <c r="R138" s="12">
        <v>45168</v>
      </c>
      <c r="S138" s="10">
        <v>5.3999999999999999E-2</v>
      </c>
      <c r="T138" s="10">
        <f t="shared" si="53"/>
        <v>5.1428571428571428E-2</v>
      </c>
      <c r="U138" s="10">
        <f t="shared" si="54"/>
        <v>97.222222222222229</v>
      </c>
      <c r="V138" s="24">
        <v>2.8180000000000001</v>
      </c>
      <c r="W138" s="13">
        <f t="shared" si="40"/>
        <v>273.97222222222223</v>
      </c>
      <c r="X138" s="14">
        <f t="shared" si="38"/>
        <v>27.397222222222222</v>
      </c>
      <c r="Y138" s="13">
        <f t="shared" si="39"/>
        <v>1.3698611111111112</v>
      </c>
      <c r="Z138" s="25">
        <v>2</v>
      </c>
      <c r="AA138" s="13">
        <v>81.739999999999995</v>
      </c>
      <c r="AB138" s="13">
        <f t="shared" si="41"/>
        <v>7946.9444444444443</v>
      </c>
      <c r="AC138" s="14">
        <f t="shared" si="42"/>
        <v>794.69444444444446</v>
      </c>
      <c r="AD138" s="13">
        <f t="shared" si="43"/>
        <v>39.734722222222224</v>
      </c>
      <c r="AE138" s="26">
        <v>0.8</v>
      </c>
      <c r="AF138" s="13">
        <v>0.22</v>
      </c>
      <c r="AG138" s="13">
        <f t="shared" si="44"/>
        <v>21.388888888888889</v>
      </c>
      <c r="AH138" s="14">
        <f t="shared" si="45"/>
        <v>2.1388888888888888</v>
      </c>
      <c r="AI138" s="13">
        <f t="shared" si="46"/>
        <v>0.10694444444444445</v>
      </c>
      <c r="AJ138" s="26">
        <v>25.5</v>
      </c>
      <c r="AK138" s="13">
        <v>128.477</v>
      </c>
      <c r="AL138" s="13">
        <f t="shared" si="47"/>
        <v>12490.819444444445</v>
      </c>
      <c r="AM138" s="14">
        <f t="shared" si="48"/>
        <v>1249.0819444444446</v>
      </c>
      <c r="AN138" s="13">
        <f t="shared" si="49"/>
        <v>62.454097222222231</v>
      </c>
      <c r="AO138" s="26">
        <v>7.2</v>
      </c>
      <c r="AP138" s="13">
        <v>0.41599999999999998</v>
      </c>
      <c r="AQ138" s="13">
        <f t="shared" si="50"/>
        <v>40.444444444444443</v>
      </c>
      <c r="AR138" s="14">
        <f t="shared" si="51"/>
        <v>4.0444444444444443</v>
      </c>
      <c r="AS138" s="13">
        <f t="shared" si="52"/>
        <v>0.20222222222222222</v>
      </c>
      <c r="AT138" s="26">
        <v>1.7</v>
      </c>
      <c r="AU138" s="18" t="s">
        <v>151</v>
      </c>
    </row>
    <row r="139" spans="1:47" ht="15.75" x14ac:dyDescent="0.25">
      <c r="A139" s="10">
        <v>123240320</v>
      </c>
      <c r="B139" s="9" t="s">
        <v>206</v>
      </c>
      <c r="C139" s="9" t="s">
        <v>153</v>
      </c>
      <c r="D139" s="9" t="s">
        <v>157</v>
      </c>
      <c r="E139" s="9" t="s">
        <v>168</v>
      </c>
      <c r="F139" s="9" t="s">
        <v>154</v>
      </c>
      <c r="G139" s="9">
        <v>125</v>
      </c>
      <c r="H139" s="9">
        <v>74.5</v>
      </c>
      <c r="I139" s="9">
        <v>4</v>
      </c>
      <c r="J139" s="9">
        <v>6</v>
      </c>
      <c r="K139" s="9">
        <v>2023</v>
      </c>
      <c r="L139" s="33">
        <v>0.30555555555555552</v>
      </c>
      <c r="M139" s="33" t="s">
        <v>224</v>
      </c>
      <c r="N139" s="9">
        <v>39.167260200000001</v>
      </c>
      <c r="O139" s="9">
        <v>-86.518445999999997</v>
      </c>
      <c r="P139" s="10" t="s">
        <v>130</v>
      </c>
      <c r="Q139" s="12">
        <v>45166</v>
      </c>
      <c r="R139" s="12">
        <v>45168</v>
      </c>
      <c r="S139" s="10">
        <v>8.5999999999999993E-2</v>
      </c>
      <c r="T139" s="10">
        <f t="shared" si="53"/>
        <v>8.1904761904761897E-2</v>
      </c>
      <c r="U139" s="10">
        <f t="shared" si="54"/>
        <v>61.04651162790698</v>
      </c>
      <c r="V139" s="24">
        <v>3.85</v>
      </c>
      <c r="W139" s="13">
        <f t="shared" si="40"/>
        <v>235.02906976744188</v>
      </c>
      <c r="X139" s="14">
        <f t="shared" si="38"/>
        <v>23.502906976744189</v>
      </c>
      <c r="Y139" s="13">
        <f t="shared" si="39"/>
        <v>1.1751453488372094</v>
      </c>
      <c r="Z139" s="25">
        <v>57.6</v>
      </c>
      <c r="AA139" s="13">
        <v>114.008</v>
      </c>
      <c r="AB139" s="13">
        <f t="shared" si="41"/>
        <v>6959.7906976744189</v>
      </c>
      <c r="AC139" s="14">
        <f t="shared" si="42"/>
        <v>695.97906976744184</v>
      </c>
      <c r="AD139" s="13">
        <f t="shared" si="43"/>
        <v>34.798953488372092</v>
      </c>
      <c r="AE139" s="26">
        <v>29.6</v>
      </c>
      <c r="AF139" s="13">
        <v>1.302</v>
      </c>
      <c r="AG139" s="13">
        <f t="shared" si="44"/>
        <v>79.482558139534888</v>
      </c>
      <c r="AH139" s="14">
        <f t="shared" si="45"/>
        <v>7.9482558139534891</v>
      </c>
      <c r="AI139" s="13">
        <f t="shared" si="46"/>
        <v>0.39741279069767449</v>
      </c>
      <c r="AJ139" s="26">
        <v>15.7</v>
      </c>
      <c r="AK139" s="13">
        <v>184.85400000000001</v>
      </c>
      <c r="AL139" s="13">
        <f t="shared" si="47"/>
        <v>11284.691860465118</v>
      </c>
      <c r="AM139" s="14">
        <f t="shared" si="48"/>
        <v>1128.4691860465118</v>
      </c>
      <c r="AN139" s="13">
        <f t="shared" si="49"/>
        <v>56.423459302325597</v>
      </c>
      <c r="AO139" s="26">
        <v>24</v>
      </c>
      <c r="AP139" s="13">
        <v>0.98199999999999998</v>
      </c>
      <c r="AQ139" s="13">
        <f t="shared" si="50"/>
        <v>59.947674418604656</v>
      </c>
      <c r="AR139" s="14">
        <f t="shared" si="51"/>
        <v>5.994767441860466</v>
      </c>
      <c r="AS139" s="13">
        <f t="shared" si="52"/>
        <v>0.29973837209302329</v>
      </c>
      <c r="AT139" s="26">
        <v>28</v>
      </c>
      <c r="AU139" s="18" t="s">
        <v>150</v>
      </c>
    </row>
    <row r="140" spans="1:47" ht="15.75" x14ac:dyDescent="0.25">
      <c r="A140" s="10">
        <v>142219992</v>
      </c>
      <c r="B140" s="9" t="s">
        <v>206</v>
      </c>
      <c r="C140" s="9" t="s">
        <v>154</v>
      </c>
      <c r="D140" s="9" t="s">
        <v>157</v>
      </c>
      <c r="E140" s="9" t="s">
        <v>171</v>
      </c>
      <c r="F140" s="9" t="s">
        <v>183</v>
      </c>
      <c r="G140" s="9">
        <v>123</v>
      </c>
      <c r="H140" s="9">
        <v>85.1</v>
      </c>
      <c r="I140" s="9">
        <v>4</v>
      </c>
      <c r="J140" s="9">
        <v>6</v>
      </c>
      <c r="K140" s="9">
        <v>2023</v>
      </c>
      <c r="L140" s="33">
        <v>0.2986111111111111</v>
      </c>
      <c r="M140" s="33" t="s">
        <v>224</v>
      </c>
      <c r="N140" s="9">
        <v>39.167260200000001</v>
      </c>
      <c r="O140" s="9">
        <v>-86.518445999999997</v>
      </c>
      <c r="P140" s="10" t="s">
        <v>131</v>
      </c>
      <c r="Q140" s="12">
        <v>45166</v>
      </c>
      <c r="R140" s="12">
        <v>45168</v>
      </c>
      <c r="S140" s="10">
        <v>9.0999999999999998E-2</v>
      </c>
      <c r="T140" s="10">
        <f t="shared" si="53"/>
        <v>8.6666666666666656E-2</v>
      </c>
      <c r="U140" s="10">
        <f t="shared" si="54"/>
        <v>57.692307692307701</v>
      </c>
      <c r="V140" s="24">
        <v>2.4550000000000001</v>
      </c>
      <c r="W140" s="13">
        <f t="shared" si="40"/>
        <v>141.63461538461542</v>
      </c>
      <c r="X140" s="14">
        <f t="shared" si="38"/>
        <v>14.163461538461542</v>
      </c>
      <c r="Y140" s="13">
        <f t="shared" si="39"/>
        <v>0.70817307692307718</v>
      </c>
      <c r="Z140" s="25">
        <v>5.7</v>
      </c>
      <c r="AA140" s="13">
        <v>100.71899999999999</v>
      </c>
      <c r="AB140" s="13">
        <f t="shared" si="41"/>
        <v>5810.711538461539</v>
      </c>
      <c r="AC140" s="14">
        <f t="shared" si="42"/>
        <v>581.07115384615395</v>
      </c>
      <c r="AD140" s="13">
        <f t="shared" si="43"/>
        <v>29.053557692307699</v>
      </c>
      <c r="AE140" s="26">
        <v>1.8</v>
      </c>
      <c r="AF140" s="13">
        <v>0.224</v>
      </c>
      <c r="AG140" s="13">
        <f t="shared" si="44"/>
        <v>12.923076923076925</v>
      </c>
      <c r="AH140" s="14">
        <f t="shared" si="45"/>
        <v>1.2923076923076926</v>
      </c>
      <c r="AI140" s="13">
        <f t="shared" si="46"/>
        <v>6.461538461538463E-2</v>
      </c>
      <c r="AJ140" s="26">
        <v>17.899999999999999</v>
      </c>
      <c r="AK140" s="13">
        <v>203.04</v>
      </c>
      <c r="AL140" s="13">
        <f t="shared" si="47"/>
        <v>11713.846153846154</v>
      </c>
      <c r="AM140" s="14">
        <f t="shared" si="48"/>
        <v>1171.3846153846155</v>
      </c>
      <c r="AN140" s="13">
        <f t="shared" si="49"/>
        <v>58.569230769230778</v>
      </c>
      <c r="AO140" s="26">
        <v>5.7</v>
      </c>
      <c r="AP140" s="13">
        <v>1.083</v>
      </c>
      <c r="AQ140" s="13">
        <f t="shared" si="50"/>
        <v>62.480769230769241</v>
      </c>
      <c r="AR140" s="14">
        <f t="shared" si="51"/>
        <v>6.2480769230769244</v>
      </c>
      <c r="AS140" s="13">
        <f t="shared" si="52"/>
        <v>0.31240384615384625</v>
      </c>
      <c r="AT140" s="26">
        <v>2.5</v>
      </c>
      <c r="AU140" s="18" t="s">
        <v>150</v>
      </c>
    </row>
    <row r="141" spans="1:47" ht="15.75" x14ac:dyDescent="0.25">
      <c r="A141" s="10">
        <v>142219995</v>
      </c>
      <c r="B141" s="9" t="s">
        <v>206</v>
      </c>
      <c r="C141" s="9" t="s">
        <v>154</v>
      </c>
      <c r="D141" s="9" t="s">
        <v>157</v>
      </c>
      <c r="E141" s="9" t="s">
        <v>171</v>
      </c>
      <c r="F141" s="9" t="s">
        <v>183</v>
      </c>
      <c r="G141" s="9">
        <v>123</v>
      </c>
      <c r="H141" s="9">
        <v>74.900000000000006</v>
      </c>
      <c r="I141" s="9">
        <v>4</v>
      </c>
      <c r="J141" s="9">
        <v>6</v>
      </c>
      <c r="K141" s="9">
        <v>2023</v>
      </c>
      <c r="L141" s="33">
        <v>0.34027777777777773</v>
      </c>
      <c r="M141" s="33" t="s">
        <v>224</v>
      </c>
      <c r="N141" s="9">
        <v>39.167260200000001</v>
      </c>
      <c r="O141" s="9">
        <v>-86.518445999999997</v>
      </c>
      <c r="P141" s="10" t="s">
        <v>132</v>
      </c>
      <c r="Q141" s="12">
        <v>45166</v>
      </c>
      <c r="R141" s="12">
        <v>45168</v>
      </c>
      <c r="S141" s="10">
        <v>0.126</v>
      </c>
      <c r="T141" s="10">
        <f t="shared" si="53"/>
        <v>0.12</v>
      </c>
      <c r="U141" s="10">
        <f t="shared" si="54"/>
        <v>41.666666666666671</v>
      </c>
      <c r="V141" s="24">
        <v>2.585</v>
      </c>
      <c r="W141" s="13">
        <f t="shared" si="40"/>
        <v>107.70833333333334</v>
      </c>
      <c r="X141" s="14">
        <f t="shared" si="38"/>
        <v>10.770833333333334</v>
      </c>
      <c r="Y141" s="13">
        <f t="shared" si="39"/>
        <v>0.5385416666666667</v>
      </c>
      <c r="Z141" s="25">
        <v>5.5</v>
      </c>
      <c r="AA141" s="13">
        <v>130.44800000000001</v>
      </c>
      <c r="AB141" s="13">
        <f t="shared" si="41"/>
        <v>5435.3333333333339</v>
      </c>
      <c r="AC141" s="14">
        <f t="shared" si="42"/>
        <v>543.53333333333342</v>
      </c>
      <c r="AD141" s="13">
        <f t="shared" si="43"/>
        <v>27.176666666666673</v>
      </c>
      <c r="AE141" s="26">
        <v>1.4</v>
      </c>
      <c r="AF141" s="13">
        <v>0.27800000000000002</v>
      </c>
      <c r="AG141" s="13">
        <f t="shared" si="44"/>
        <v>11.583333333333336</v>
      </c>
      <c r="AH141" s="14">
        <f t="shared" si="45"/>
        <v>1.1583333333333337</v>
      </c>
      <c r="AI141" s="13">
        <f t="shared" si="46"/>
        <v>5.7916666666666686E-2</v>
      </c>
      <c r="AJ141" s="26">
        <v>53.9</v>
      </c>
      <c r="AK141" s="13">
        <v>85.132000000000005</v>
      </c>
      <c r="AL141" s="13">
        <f t="shared" si="47"/>
        <v>3547.1666666666674</v>
      </c>
      <c r="AM141" s="14">
        <f t="shared" si="48"/>
        <v>354.71666666666675</v>
      </c>
      <c r="AN141" s="13">
        <f t="shared" si="49"/>
        <v>17.735833333333339</v>
      </c>
      <c r="AO141" s="26">
        <v>5.6</v>
      </c>
      <c r="AP141" s="13">
        <v>0.31</v>
      </c>
      <c r="AQ141" s="13">
        <f t="shared" si="50"/>
        <v>12.916666666666668</v>
      </c>
      <c r="AR141" s="14">
        <f t="shared" si="51"/>
        <v>1.2916666666666667</v>
      </c>
      <c r="AS141" s="13">
        <f t="shared" si="52"/>
        <v>6.458333333333334E-2</v>
      </c>
      <c r="AT141" s="26">
        <v>2.4</v>
      </c>
      <c r="AU141" s="18" t="s">
        <v>151</v>
      </c>
    </row>
    <row r="142" spans="1:47" ht="15.75" x14ac:dyDescent="0.25">
      <c r="A142" s="10">
        <v>142219994</v>
      </c>
      <c r="B142" s="9" t="s">
        <v>206</v>
      </c>
      <c r="C142" s="9" t="s">
        <v>154</v>
      </c>
      <c r="D142" s="9" t="s">
        <v>157</v>
      </c>
      <c r="E142" s="9" t="s">
        <v>171</v>
      </c>
      <c r="F142" s="9" t="s">
        <v>154</v>
      </c>
      <c r="G142" s="9">
        <v>121</v>
      </c>
      <c r="H142" s="9">
        <v>70.900000000000006</v>
      </c>
      <c r="I142" s="9">
        <v>4</v>
      </c>
      <c r="J142" s="9">
        <v>6</v>
      </c>
      <c r="K142" s="9">
        <v>2023</v>
      </c>
      <c r="L142" s="33">
        <v>0.3125</v>
      </c>
      <c r="M142" s="33" t="s">
        <v>224</v>
      </c>
      <c r="N142" s="9">
        <v>39.167260200000001</v>
      </c>
      <c r="O142" s="9">
        <v>-86.518445999999997</v>
      </c>
      <c r="P142" s="10" t="s">
        <v>133</v>
      </c>
      <c r="Q142" s="12">
        <v>45175</v>
      </c>
      <c r="R142" s="12">
        <v>45177</v>
      </c>
      <c r="S142" s="10">
        <v>8.4000000000000005E-2</v>
      </c>
      <c r="T142" s="10">
        <f t="shared" si="53"/>
        <v>0.08</v>
      </c>
      <c r="U142" s="10">
        <f t="shared" si="54"/>
        <v>62.5</v>
      </c>
      <c r="V142" s="24">
        <v>3.5590000000000002</v>
      </c>
      <c r="W142" s="13">
        <f t="shared" si="40"/>
        <v>222.4375</v>
      </c>
      <c r="X142" s="14">
        <f t="shared" si="38"/>
        <v>22.243749999999999</v>
      </c>
      <c r="Y142" s="13">
        <f t="shared" si="39"/>
        <v>1.1121874999999999</v>
      </c>
      <c r="Z142" s="25">
        <v>1.8</v>
      </c>
      <c r="AA142" s="13">
        <v>122.682</v>
      </c>
      <c r="AB142" s="13">
        <f t="shared" si="41"/>
        <v>7667.625</v>
      </c>
      <c r="AC142" s="14">
        <f t="shared" si="42"/>
        <v>766.76250000000005</v>
      </c>
      <c r="AD142" s="13">
        <f t="shared" si="43"/>
        <v>38.338125000000005</v>
      </c>
      <c r="AE142" s="26">
        <v>1.5</v>
      </c>
      <c r="AF142" s="13">
        <v>0.81699999999999995</v>
      </c>
      <c r="AG142" s="13">
        <f t="shared" si="44"/>
        <v>51.0625</v>
      </c>
      <c r="AH142" s="14">
        <f t="shared" si="45"/>
        <v>5.1062500000000002</v>
      </c>
      <c r="AI142" s="13">
        <f t="shared" si="46"/>
        <v>0.2553125</v>
      </c>
      <c r="AJ142" s="26">
        <v>10.8</v>
      </c>
      <c r="AK142" s="13">
        <v>143.922</v>
      </c>
      <c r="AL142" s="13">
        <f t="shared" si="47"/>
        <v>8995.125</v>
      </c>
      <c r="AM142" s="14">
        <f t="shared" si="48"/>
        <v>899.51250000000005</v>
      </c>
      <c r="AN142" s="13">
        <f t="shared" si="49"/>
        <v>44.975625000000008</v>
      </c>
      <c r="AO142" s="26">
        <v>3.2</v>
      </c>
      <c r="AP142" s="13">
        <v>0.52200000000000002</v>
      </c>
      <c r="AQ142" s="13">
        <f t="shared" si="50"/>
        <v>32.625</v>
      </c>
      <c r="AR142" s="14">
        <f t="shared" si="51"/>
        <v>3.2625000000000002</v>
      </c>
      <c r="AS142" s="13">
        <f t="shared" si="52"/>
        <v>0.16312500000000002</v>
      </c>
      <c r="AT142" s="26">
        <v>1.9</v>
      </c>
      <c r="AU142" s="18" t="s">
        <v>151</v>
      </c>
    </row>
    <row r="143" spans="1:47" ht="15.75" x14ac:dyDescent="0.25">
      <c r="A143" s="10">
        <v>142219977</v>
      </c>
      <c r="B143" s="9" t="s">
        <v>206</v>
      </c>
      <c r="C143" s="9" t="s">
        <v>153</v>
      </c>
      <c r="D143" s="9" t="s">
        <v>157</v>
      </c>
      <c r="E143" s="9" t="s">
        <v>168</v>
      </c>
      <c r="F143" s="9" t="s">
        <v>183</v>
      </c>
      <c r="G143" s="9">
        <v>130</v>
      </c>
      <c r="H143" s="9">
        <v>68.7</v>
      </c>
      <c r="I143" s="9">
        <v>4</v>
      </c>
      <c r="J143" s="9">
        <v>6</v>
      </c>
      <c r="K143" s="9">
        <v>2023</v>
      </c>
      <c r="L143" s="33">
        <v>0.2986111111111111</v>
      </c>
      <c r="M143" s="33" t="s">
        <v>224</v>
      </c>
      <c r="N143" s="9">
        <v>39.167260200000001</v>
      </c>
      <c r="O143" s="9">
        <v>-86.518445999999997</v>
      </c>
      <c r="P143" s="10" t="s">
        <v>134</v>
      </c>
      <c r="Q143" s="12">
        <v>45175</v>
      </c>
      <c r="R143" s="12">
        <v>45177</v>
      </c>
      <c r="S143" s="10">
        <v>6.2E-2</v>
      </c>
      <c r="T143" s="10">
        <f t="shared" si="53"/>
        <v>5.9047619047619043E-2</v>
      </c>
      <c r="U143" s="10">
        <f t="shared" si="54"/>
        <v>84.677419354838719</v>
      </c>
      <c r="V143" s="24">
        <v>2.8180000000000001</v>
      </c>
      <c r="W143" s="13">
        <f t="shared" si="40"/>
        <v>238.62096774193552</v>
      </c>
      <c r="X143" s="14">
        <f t="shared" si="38"/>
        <v>23.862096774193553</v>
      </c>
      <c r="Y143" s="13">
        <f t="shared" si="39"/>
        <v>1.1931048387096777</v>
      </c>
      <c r="Z143" s="25">
        <v>5.7</v>
      </c>
      <c r="AA143" s="13">
        <v>81.706999999999994</v>
      </c>
      <c r="AB143" s="13">
        <f t="shared" si="41"/>
        <v>6918.7379032258068</v>
      </c>
      <c r="AC143" s="14">
        <f t="shared" si="42"/>
        <v>691.8737903225807</v>
      </c>
      <c r="AD143" s="13">
        <f t="shared" si="43"/>
        <v>34.593689516129039</v>
      </c>
      <c r="AE143" s="26">
        <v>1.4</v>
      </c>
      <c r="AF143" s="13">
        <v>0.54600000000000004</v>
      </c>
      <c r="AG143" s="13">
        <f t="shared" si="44"/>
        <v>46.233870967741943</v>
      </c>
      <c r="AH143" s="14">
        <f t="shared" si="45"/>
        <v>4.6233870967741941</v>
      </c>
      <c r="AI143" s="13">
        <f t="shared" si="46"/>
        <v>0.23116935483870971</v>
      </c>
      <c r="AJ143" s="26">
        <v>12.5</v>
      </c>
      <c r="AK143" s="13">
        <v>144.08099999999999</v>
      </c>
      <c r="AL143" s="13">
        <f t="shared" si="47"/>
        <v>12200.407258064517</v>
      </c>
      <c r="AM143" s="14">
        <f t="shared" si="48"/>
        <v>1220.0407258064517</v>
      </c>
      <c r="AN143" s="13">
        <f t="shared" si="49"/>
        <v>61.002036290322593</v>
      </c>
      <c r="AO143" s="26">
        <v>4.7</v>
      </c>
      <c r="AP143" s="13">
        <v>0.312</v>
      </c>
      <c r="AQ143" s="13">
        <f t="shared" si="50"/>
        <v>26.41935483870968</v>
      </c>
      <c r="AR143" s="14">
        <f t="shared" si="51"/>
        <v>2.6419354838709679</v>
      </c>
      <c r="AS143" s="13">
        <f t="shared" si="52"/>
        <v>0.1320967741935484</v>
      </c>
      <c r="AT143" s="26">
        <v>4.3</v>
      </c>
      <c r="AU143" s="18" t="s">
        <v>151</v>
      </c>
    </row>
    <row r="144" spans="1:47" ht="15.75" x14ac:dyDescent="0.25">
      <c r="A144" s="10">
        <v>142219987</v>
      </c>
      <c r="B144" s="9" t="s">
        <v>206</v>
      </c>
      <c r="C144" s="9" t="s">
        <v>154</v>
      </c>
      <c r="D144" s="9" t="s">
        <v>157</v>
      </c>
      <c r="E144" s="9" t="s">
        <v>168</v>
      </c>
      <c r="F144" s="9" t="s">
        <v>183</v>
      </c>
      <c r="G144" s="9">
        <v>129</v>
      </c>
      <c r="H144" s="9">
        <v>69.2</v>
      </c>
      <c r="I144" s="9">
        <v>4</v>
      </c>
      <c r="J144" s="9">
        <v>2</v>
      </c>
      <c r="K144" s="9">
        <v>2023</v>
      </c>
      <c r="L144" s="33">
        <v>0.3923611111111111</v>
      </c>
      <c r="M144" s="9" t="s">
        <v>208</v>
      </c>
      <c r="N144" s="9">
        <v>39.166864500000003</v>
      </c>
      <c r="O144" s="9">
        <v>-86.521461799999997</v>
      </c>
      <c r="P144" s="10" t="s">
        <v>135</v>
      </c>
      <c r="Q144" s="12">
        <v>45175</v>
      </c>
      <c r="R144" s="12">
        <v>45177</v>
      </c>
      <c r="S144" s="10">
        <v>7.9000000000000001E-2</v>
      </c>
      <c r="T144" s="10">
        <f t="shared" si="53"/>
        <v>7.5238095238095229E-2</v>
      </c>
      <c r="U144" s="10">
        <f t="shared" si="54"/>
        <v>66.455696202531655</v>
      </c>
      <c r="V144" s="24">
        <v>3.9340000000000002</v>
      </c>
      <c r="W144" s="13">
        <f t="shared" si="40"/>
        <v>261.43670886075955</v>
      </c>
      <c r="X144" s="14">
        <f t="shared" si="38"/>
        <v>26.143670886075956</v>
      </c>
      <c r="Y144" s="13">
        <f t="shared" si="39"/>
        <v>1.3071835443037978</v>
      </c>
      <c r="Z144" s="25">
        <v>2.8</v>
      </c>
      <c r="AA144" s="13">
        <v>85.91</v>
      </c>
      <c r="AB144" s="13">
        <f t="shared" si="41"/>
        <v>5709.2088607594942</v>
      </c>
      <c r="AC144" s="14">
        <f t="shared" si="42"/>
        <v>570.9208860759494</v>
      </c>
      <c r="AD144" s="13">
        <f t="shared" si="43"/>
        <v>28.546044303797473</v>
      </c>
      <c r="AE144" s="26">
        <v>1.1000000000000001</v>
      </c>
      <c r="AF144" s="13">
        <v>0.61299999999999999</v>
      </c>
      <c r="AG144" s="13">
        <f t="shared" si="44"/>
        <v>40.7373417721519</v>
      </c>
      <c r="AH144" s="14">
        <f t="shared" si="45"/>
        <v>4.07373417721519</v>
      </c>
      <c r="AI144" s="13">
        <f t="shared" si="46"/>
        <v>0.20368670886075951</v>
      </c>
      <c r="AJ144" s="26">
        <v>11.2</v>
      </c>
      <c r="AK144" s="13">
        <v>140.899</v>
      </c>
      <c r="AL144" s="13">
        <f t="shared" si="47"/>
        <v>9363.5411392405076</v>
      </c>
      <c r="AM144" s="14">
        <f t="shared" si="48"/>
        <v>936.35411392405081</v>
      </c>
      <c r="AN144" s="13">
        <f t="shared" si="49"/>
        <v>46.817705696202545</v>
      </c>
      <c r="AO144" s="26">
        <v>7.1</v>
      </c>
      <c r="AP144" s="13">
        <v>1.0620000000000001</v>
      </c>
      <c r="AQ144" s="13">
        <f t="shared" si="50"/>
        <v>70.575949367088626</v>
      </c>
      <c r="AR144" s="14">
        <f t="shared" si="51"/>
        <v>7.0575949367088624</v>
      </c>
      <c r="AS144" s="13">
        <f t="shared" si="52"/>
        <v>0.35287974683544315</v>
      </c>
      <c r="AT144" s="26">
        <v>2.2999999999999998</v>
      </c>
      <c r="AU144" s="18" t="s">
        <v>150</v>
      </c>
    </row>
    <row r="145" spans="1:47" ht="15.75" x14ac:dyDescent="0.25">
      <c r="A145" s="10">
        <v>123240244</v>
      </c>
      <c r="B145" s="9" t="s">
        <v>206</v>
      </c>
      <c r="C145" s="9" t="s">
        <v>153</v>
      </c>
      <c r="D145" s="9" t="s">
        <v>157</v>
      </c>
      <c r="E145" s="9" t="s">
        <v>168</v>
      </c>
      <c r="F145" s="9" t="s">
        <v>154</v>
      </c>
      <c r="G145" s="9">
        <v>129</v>
      </c>
      <c r="H145" s="9">
        <v>79.3</v>
      </c>
      <c r="I145" s="9">
        <v>4</v>
      </c>
      <c r="J145" s="9">
        <v>2</v>
      </c>
      <c r="K145" s="9">
        <v>2023</v>
      </c>
      <c r="L145" s="33">
        <v>0.35416666666666669</v>
      </c>
      <c r="M145" s="9" t="s">
        <v>208</v>
      </c>
      <c r="N145" s="9">
        <v>39.166864500000003</v>
      </c>
      <c r="O145" s="9">
        <v>-86.521461799999997</v>
      </c>
      <c r="P145" s="10" t="s">
        <v>136</v>
      </c>
      <c r="Q145" s="12">
        <v>45175</v>
      </c>
      <c r="R145" s="12">
        <v>45177</v>
      </c>
      <c r="S145" s="10">
        <v>1.2E-2</v>
      </c>
      <c r="T145" s="10">
        <f t="shared" si="53"/>
        <v>1.1428571428571429E-2</v>
      </c>
      <c r="U145" s="10">
        <f t="shared" si="54"/>
        <v>437.5</v>
      </c>
      <c r="V145" s="24">
        <v>2.8490000000000002</v>
      </c>
      <c r="W145" s="13">
        <f t="shared" si="40"/>
        <v>1246.4375</v>
      </c>
      <c r="X145" s="14">
        <f t="shared" si="38"/>
        <v>124.64375</v>
      </c>
      <c r="Y145" s="13">
        <f t="shared" si="39"/>
        <v>6.2321875000000002</v>
      </c>
      <c r="Z145" s="25">
        <v>1.7</v>
      </c>
      <c r="AA145" s="13">
        <v>41.537999999999997</v>
      </c>
      <c r="AB145" s="13">
        <f t="shared" si="41"/>
        <v>18172.875</v>
      </c>
      <c r="AC145" s="14">
        <f t="shared" si="42"/>
        <v>1817.2874999999999</v>
      </c>
      <c r="AD145" s="13">
        <f t="shared" si="43"/>
        <v>90.864374999999995</v>
      </c>
      <c r="AE145" s="26">
        <v>0.7</v>
      </c>
      <c r="AF145" s="13">
        <v>0.10199999999999999</v>
      </c>
      <c r="AG145" s="13">
        <f t="shared" si="44"/>
        <v>44.625</v>
      </c>
      <c r="AH145" s="14">
        <f t="shared" si="45"/>
        <v>4.4625000000000004</v>
      </c>
      <c r="AI145" s="13">
        <f t="shared" si="46"/>
        <v>0.22312500000000002</v>
      </c>
      <c r="AJ145" s="26">
        <v>34.299999999999997</v>
      </c>
      <c r="AK145" s="13">
        <v>95.864000000000004</v>
      </c>
      <c r="AL145" s="13">
        <f t="shared" si="47"/>
        <v>41940.5</v>
      </c>
      <c r="AM145" s="14">
        <f t="shared" si="48"/>
        <v>4194.05</v>
      </c>
      <c r="AN145" s="13">
        <f t="shared" si="49"/>
        <v>209.70250000000001</v>
      </c>
      <c r="AO145" s="26">
        <v>5.8</v>
      </c>
      <c r="AP145" s="13">
        <v>0.39100000000000001</v>
      </c>
      <c r="AQ145" s="13">
        <f t="shared" si="50"/>
        <v>171.0625</v>
      </c>
      <c r="AR145" s="14">
        <f t="shared" si="51"/>
        <v>17.106249999999999</v>
      </c>
      <c r="AS145" s="13">
        <f t="shared" si="52"/>
        <v>0.85531250000000003</v>
      </c>
      <c r="AT145" s="26">
        <v>1.5</v>
      </c>
      <c r="AU145" s="18" t="s">
        <v>152</v>
      </c>
    </row>
    <row r="146" spans="1:47" ht="15.75" x14ac:dyDescent="0.25">
      <c r="A146" s="9">
        <v>142219986</v>
      </c>
      <c r="B146" s="9" t="s">
        <v>206</v>
      </c>
      <c r="C146" s="9" t="s">
        <v>154</v>
      </c>
      <c r="D146" s="9" t="s">
        <v>157</v>
      </c>
      <c r="E146" s="9" t="s">
        <v>171</v>
      </c>
      <c r="F146" s="9" t="s">
        <v>183</v>
      </c>
      <c r="G146" s="9">
        <v>126</v>
      </c>
      <c r="H146" s="9">
        <v>97.9</v>
      </c>
      <c r="I146" s="9">
        <v>4</v>
      </c>
      <c r="J146" s="9">
        <v>2</v>
      </c>
      <c r="K146" s="9">
        <v>2023</v>
      </c>
      <c r="L146" s="33">
        <v>0.34722222222222227</v>
      </c>
      <c r="M146" s="9" t="s">
        <v>208</v>
      </c>
      <c r="N146" s="9">
        <v>39.166864500000003</v>
      </c>
      <c r="O146" s="9">
        <v>-86.521461799999997</v>
      </c>
      <c r="P146" s="10" t="s">
        <v>137</v>
      </c>
      <c r="Q146" s="12">
        <v>45175</v>
      </c>
      <c r="R146" s="12">
        <v>45177</v>
      </c>
      <c r="S146" s="10">
        <v>1.2999999999999999E-2</v>
      </c>
      <c r="T146" s="10">
        <f t="shared" si="53"/>
        <v>1.238095238095238E-2</v>
      </c>
      <c r="U146" s="10">
        <f t="shared" si="54"/>
        <v>403.84615384615387</v>
      </c>
      <c r="V146" s="24">
        <v>3.4780000000000002</v>
      </c>
      <c r="W146" s="13">
        <f t="shared" si="40"/>
        <v>1404.5769230769233</v>
      </c>
      <c r="X146" s="14">
        <f t="shared" si="38"/>
        <v>140.45769230769233</v>
      </c>
      <c r="Y146" s="13">
        <f t="shared" si="39"/>
        <v>7.0228846153846165</v>
      </c>
      <c r="Z146" s="25">
        <v>2.5</v>
      </c>
      <c r="AA146" s="13">
        <v>57.106999999999999</v>
      </c>
      <c r="AB146" s="13">
        <f t="shared" si="41"/>
        <v>23062.442307692309</v>
      </c>
      <c r="AC146" s="14">
        <f t="shared" si="42"/>
        <v>2306.2442307692309</v>
      </c>
      <c r="AD146" s="13">
        <f t="shared" si="43"/>
        <v>115.31221153846155</v>
      </c>
      <c r="AE146" s="26">
        <v>0.7</v>
      </c>
      <c r="AF146" s="13">
        <v>0.28799999999999998</v>
      </c>
      <c r="AG146" s="13">
        <f t="shared" si="44"/>
        <v>116.30769230769231</v>
      </c>
      <c r="AH146" s="14">
        <f t="shared" si="45"/>
        <v>11.63076923076923</v>
      </c>
      <c r="AI146" s="13">
        <f t="shared" si="46"/>
        <v>0.58153846153846156</v>
      </c>
      <c r="AJ146" s="26">
        <v>27.1</v>
      </c>
      <c r="AK146" s="13">
        <v>82.744</v>
      </c>
      <c r="AL146" s="13">
        <f t="shared" si="47"/>
        <v>33415.846153846156</v>
      </c>
      <c r="AM146" s="14">
        <f t="shared" si="48"/>
        <v>3341.5846153846155</v>
      </c>
      <c r="AN146" s="13">
        <f t="shared" si="49"/>
        <v>167.07923076923078</v>
      </c>
      <c r="AO146" s="26">
        <v>8</v>
      </c>
      <c r="AP146" s="13">
        <v>0.59199999999999997</v>
      </c>
      <c r="AQ146" s="13">
        <f t="shared" si="50"/>
        <v>239.07692307692307</v>
      </c>
      <c r="AR146" s="14">
        <f t="shared" si="51"/>
        <v>23.907692307692308</v>
      </c>
      <c r="AS146" s="13">
        <f t="shared" si="52"/>
        <v>1.1953846153846155</v>
      </c>
      <c r="AT146" s="26">
        <v>2.2999999999999998</v>
      </c>
      <c r="AU146" s="18" t="s">
        <v>153</v>
      </c>
    </row>
    <row r="147" spans="1:47" ht="15.75" x14ac:dyDescent="0.25">
      <c r="A147" s="10">
        <v>142219989</v>
      </c>
      <c r="B147" s="9" t="s">
        <v>206</v>
      </c>
      <c r="C147" s="9" t="s">
        <v>154</v>
      </c>
      <c r="D147" s="9" t="s">
        <v>157</v>
      </c>
      <c r="E147" s="9" t="s">
        <v>171</v>
      </c>
      <c r="F147" s="9" t="s">
        <v>154</v>
      </c>
      <c r="G147" s="9">
        <v>120</v>
      </c>
      <c r="H147" s="9">
        <v>75.2</v>
      </c>
      <c r="I147" s="9">
        <v>4</v>
      </c>
      <c r="J147" s="9">
        <v>3</v>
      </c>
      <c r="K147" s="9">
        <v>2023</v>
      </c>
      <c r="L147" s="33">
        <v>0.30902777777777779</v>
      </c>
      <c r="M147" s="9" t="s">
        <v>207</v>
      </c>
      <c r="N147" s="10">
        <v>39.167185000000003</v>
      </c>
      <c r="O147" s="10">
        <v>-86.515050500000001</v>
      </c>
      <c r="P147" s="10" t="s">
        <v>138</v>
      </c>
      <c r="Q147" s="12">
        <v>45175</v>
      </c>
      <c r="R147" s="12">
        <v>45177</v>
      </c>
      <c r="S147" s="10">
        <v>8.5000000000000006E-2</v>
      </c>
      <c r="T147" s="10">
        <f t="shared" si="53"/>
        <v>8.0952380952380956E-2</v>
      </c>
      <c r="U147" s="10">
        <f t="shared" si="54"/>
        <v>61.764705882352935</v>
      </c>
      <c r="V147" s="24">
        <v>3.9750000000000001</v>
      </c>
      <c r="W147" s="13">
        <f t="shared" si="40"/>
        <v>245.51470588235293</v>
      </c>
      <c r="X147" s="14">
        <f t="shared" si="38"/>
        <v>24.551470588235293</v>
      </c>
      <c r="Y147" s="13">
        <f t="shared" si="39"/>
        <v>1.2275735294117647</v>
      </c>
      <c r="Z147" s="25">
        <v>3.3</v>
      </c>
      <c r="AA147" s="13">
        <v>149.82900000000001</v>
      </c>
      <c r="AB147" s="13">
        <f t="shared" si="41"/>
        <v>9254.144117647058</v>
      </c>
      <c r="AC147" s="14">
        <f t="shared" si="42"/>
        <v>925.41441176470585</v>
      </c>
      <c r="AD147" s="13">
        <f t="shared" si="43"/>
        <v>46.270720588235292</v>
      </c>
      <c r="AE147" s="26">
        <v>2.2000000000000002</v>
      </c>
      <c r="AF147" s="13">
        <v>0.54600000000000004</v>
      </c>
      <c r="AG147" s="13">
        <f t="shared" si="44"/>
        <v>33.723529411764702</v>
      </c>
      <c r="AH147" s="14">
        <f t="shared" si="45"/>
        <v>3.3723529411764703</v>
      </c>
      <c r="AI147" s="13">
        <f t="shared" si="46"/>
        <v>0.16861764705882354</v>
      </c>
      <c r="AJ147" s="26">
        <v>14.9</v>
      </c>
      <c r="AK147" s="13">
        <v>228.89699999999999</v>
      </c>
      <c r="AL147" s="13">
        <f t="shared" si="47"/>
        <v>14137.75588235294</v>
      </c>
      <c r="AM147" s="14">
        <f t="shared" si="48"/>
        <v>1413.775588235294</v>
      </c>
      <c r="AN147" s="13">
        <f t="shared" si="49"/>
        <v>70.688779411764699</v>
      </c>
      <c r="AO147" s="26">
        <v>2.5</v>
      </c>
      <c r="AP147" s="13">
        <v>0.92200000000000004</v>
      </c>
      <c r="AQ147" s="13">
        <f t="shared" si="50"/>
        <v>56.94705882352941</v>
      </c>
      <c r="AR147" s="14">
        <f t="shared" si="51"/>
        <v>5.6947058823529408</v>
      </c>
      <c r="AS147" s="13">
        <f t="shared" si="52"/>
        <v>0.28473529411764703</v>
      </c>
      <c r="AT147" s="26">
        <v>0.7</v>
      </c>
      <c r="AU147" s="18" t="s">
        <v>150</v>
      </c>
    </row>
    <row r="148" spans="1:47" ht="15.75" x14ac:dyDescent="0.25">
      <c r="A148" s="10">
        <v>142219988</v>
      </c>
      <c r="B148" s="9" t="s">
        <v>206</v>
      </c>
      <c r="C148" s="9" t="s">
        <v>154</v>
      </c>
      <c r="D148" s="9" t="s">
        <v>157</v>
      </c>
      <c r="E148" s="9" t="s">
        <v>171</v>
      </c>
      <c r="F148" s="9" t="s">
        <v>183</v>
      </c>
      <c r="G148" s="9">
        <v>121</v>
      </c>
      <c r="H148" s="9">
        <v>78.7</v>
      </c>
      <c r="I148" s="9">
        <v>4</v>
      </c>
      <c r="J148" s="9">
        <v>3</v>
      </c>
      <c r="K148" s="9">
        <v>2023</v>
      </c>
      <c r="L148" s="33">
        <v>0.30694444444444441</v>
      </c>
      <c r="M148" s="9" t="s">
        <v>207</v>
      </c>
      <c r="N148" s="10">
        <v>39.167185000000003</v>
      </c>
      <c r="O148" s="10">
        <v>-86.515050500000001</v>
      </c>
      <c r="P148" s="10" t="s">
        <v>139</v>
      </c>
      <c r="Q148" s="12">
        <v>45175</v>
      </c>
      <c r="R148" s="12">
        <v>45177</v>
      </c>
      <c r="S148" s="10">
        <v>9.2999999999999999E-2</v>
      </c>
      <c r="T148" s="10">
        <f t="shared" si="53"/>
        <v>8.8571428571428565E-2</v>
      </c>
      <c r="U148" s="10">
        <f t="shared" si="54"/>
        <v>56.451612903225808</v>
      </c>
      <c r="V148" s="24">
        <v>3.9929999999999999</v>
      </c>
      <c r="W148" s="13">
        <f t="shared" si="40"/>
        <v>225.41129032258064</v>
      </c>
      <c r="X148" s="14">
        <f t="shared" si="38"/>
        <v>22.541129032258063</v>
      </c>
      <c r="Y148" s="13">
        <f t="shared" si="39"/>
        <v>1.1270564516129031</v>
      </c>
      <c r="Z148" s="25">
        <v>4.8</v>
      </c>
      <c r="AA148" s="13">
        <v>116.22199999999999</v>
      </c>
      <c r="AB148" s="13">
        <f t="shared" si="41"/>
        <v>6560.9193548387093</v>
      </c>
      <c r="AC148" s="14">
        <f t="shared" si="42"/>
        <v>656.09193548387088</v>
      </c>
      <c r="AD148" s="13">
        <f t="shared" si="43"/>
        <v>32.804596774193548</v>
      </c>
      <c r="AE148" s="26">
        <v>1.7</v>
      </c>
      <c r="AF148" s="13">
        <v>0.497</v>
      </c>
      <c r="AG148" s="13">
        <f t="shared" si="44"/>
        <v>28.056451612903228</v>
      </c>
      <c r="AH148" s="14">
        <f t="shared" si="45"/>
        <v>2.8056451612903226</v>
      </c>
      <c r="AI148" s="13">
        <f t="shared" si="46"/>
        <v>0.14028225806451614</v>
      </c>
      <c r="AJ148" s="26">
        <v>12.2</v>
      </c>
      <c r="AK148" s="13">
        <v>263.57299999999998</v>
      </c>
      <c r="AL148" s="13">
        <f t="shared" si="47"/>
        <v>14879.120967741934</v>
      </c>
      <c r="AM148" s="14">
        <f t="shared" si="48"/>
        <v>1487.9120967741933</v>
      </c>
      <c r="AN148" s="13">
        <f t="shared" si="49"/>
        <v>74.395604838709673</v>
      </c>
      <c r="AO148" s="26">
        <v>1.5</v>
      </c>
      <c r="AP148" s="13">
        <v>0.69199999999999995</v>
      </c>
      <c r="AQ148" s="13">
        <f t="shared" si="50"/>
        <v>39.064516129032256</v>
      </c>
      <c r="AR148" s="14">
        <f t="shared" si="51"/>
        <v>3.9064516129032256</v>
      </c>
      <c r="AS148" s="13">
        <f t="shared" si="52"/>
        <v>0.19532258064516128</v>
      </c>
      <c r="AT148" s="26">
        <v>1.5</v>
      </c>
      <c r="AU148" s="18" t="s">
        <v>151</v>
      </c>
    </row>
    <row r="149" spans="1:47" ht="15.75" x14ac:dyDescent="0.25">
      <c r="A149" s="10">
        <v>142219990</v>
      </c>
      <c r="B149" s="9" t="s">
        <v>206</v>
      </c>
      <c r="C149" s="9" t="s">
        <v>154</v>
      </c>
      <c r="D149" s="9" t="s">
        <v>157</v>
      </c>
      <c r="E149" s="9" t="s">
        <v>171</v>
      </c>
      <c r="F149" s="9" t="s">
        <v>154</v>
      </c>
      <c r="G149" s="9">
        <v>124</v>
      </c>
      <c r="H149" s="9" t="s">
        <v>213</v>
      </c>
      <c r="I149" s="9">
        <v>4</v>
      </c>
      <c r="J149" s="9">
        <v>3</v>
      </c>
      <c r="K149" s="9">
        <v>2023</v>
      </c>
      <c r="L149" s="33">
        <v>0.3125</v>
      </c>
      <c r="M149" s="9" t="s">
        <v>207</v>
      </c>
      <c r="N149" s="10">
        <v>39.167185000000003</v>
      </c>
      <c r="O149" s="10">
        <v>-86.515050500000001</v>
      </c>
      <c r="P149" s="10" t="s">
        <v>140</v>
      </c>
      <c r="Q149" s="12">
        <v>45175</v>
      </c>
      <c r="R149" s="12">
        <v>45177</v>
      </c>
      <c r="S149" s="10">
        <v>0.10100000000000001</v>
      </c>
      <c r="T149" s="10">
        <f t="shared" si="53"/>
        <v>9.6190476190476187E-2</v>
      </c>
      <c r="U149" s="10">
        <f t="shared" si="54"/>
        <v>51.980198019801982</v>
      </c>
      <c r="V149" s="24">
        <v>4.056</v>
      </c>
      <c r="W149" s="13">
        <f t="shared" si="40"/>
        <v>210.83168316831683</v>
      </c>
      <c r="X149" s="14">
        <f t="shared" si="38"/>
        <v>21.083168316831681</v>
      </c>
      <c r="Y149" s="13">
        <f t="shared" si="39"/>
        <v>1.0541584158415842</v>
      </c>
      <c r="Z149" s="25">
        <v>1.2</v>
      </c>
      <c r="AA149" s="13">
        <v>135.876</v>
      </c>
      <c r="AB149" s="13">
        <f t="shared" si="41"/>
        <v>7062.8613861386148</v>
      </c>
      <c r="AC149" s="14">
        <f t="shared" si="42"/>
        <v>706.28613861386145</v>
      </c>
      <c r="AD149" s="13">
        <f t="shared" si="43"/>
        <v>35.314306930693071</v>
      </c>
      <c r="AE149" s="26">
        <v>0.6</v>
      </c>
      <c r="AF149" s="13">
        <v>0.41599999999999998</v>
      </c>
      <c r="AG149" s="13">
        <f t="shared" si="44"/>
        <v>21.623762376237625</v>
      </c>
      <c r="AH149" s="14">
        <f t="shared" si="45"/>
        <v>2.1623762376237625</v>
      </c>
      <c r="AI149" s="13">
        <f t="shared" si="46"/>
        <v>0.10811881188118813</v>
      </c>
      <c r="AJ149" s="26">
        <v>11.4</v>
      </c>
      <c r="AK149" s="13">
        <v>192.733</v>
      </c>
      <c r="AL149" s="13">
        <f t="shared" si="47"/>
        <v>10018.299504950495</v>
      </c>
      <c r="AM149" s="14">
        <f t="shared" si="48"/>
        <v>1001.8299504950495</v>
      </c>
      <c r="AN149" s="13">
        <f t="shared" si="49"/>
        <v>50.091497524752477</v>
      </c>
      <c r="AO149" s="26">
        <v>6</v>
      </c>
      <c r="AP149" s="13">
        <v>0.83599999999999997</v>
      </c>
      <c r="AQ149" s="13">
        <f t="shared" si="50"/>
        <v>43.455445544554458</v>
      </c>
      <c r="AR149" s="14">
        <f t="shared" si="51"/>
        <v>4.3455445544554454</v>
      </c>
      <c r="AS149" s="13">
        <f t="shared" si="52"/>
        <v>0.21727722772277228</v>
      </c>
      <c r="AT149" s="26">
        <v>1.2</v>
      </c>
      <c r="AU149" s="18" t="s">
        <v>151</v>
      </c>
    </row>
    <row r="150" spans="1:47" ht="15.75" x14ac:dyDescent="0.25">
      <c r="A150" s="10">
        <v>141268523</v>
      </c>
      <c r="B150" s="9" t="s">
        <v>206</v>
      </c>
      <c r="C150" s="9" t="s">
        <v>153</v>
      </c>
      <c r="D150" s="9" t="s">
        <v>157</v>
      </c>
      <c r="E150" s="9" t="s">
        <v>168</v>
      </c>
      <c r="F150" s="9" t="s">
        <v>154</v>
      </c>
      <c r="G150" s="9">
        <v>130</v>
      </c>
      <c r="H150" s="9">
        <v>74.900000000000006</v>
      </c>
      <c r="I150" s="9">
        <v>4</v>
      </c>
      <c r="J150" s="9">
        <v>4</v>
      </c>
      <c r="K150" s="9">
        <v>2023</v>
      </c>
      <c r="L150" s="33">
        <v>0.30555555555555552</v>
      </c>
      <c r="M150" s="9" t="s">
        <v>214</v>
      </c>
      <c r="N150" s="10">
        <v>39.167416299999999</v>
      </c>
      <c r="O150" s="10">
        <v>-86.517539200000002</v>
      </c>
      <c r="P150" s="10" t="s">
        <v>141</v>
      </c>
      <c r="Q150" s="12">
        <v>45175</v>
      </c>
      <c r="R150" s="12">
        <v>45177</v>
      </c>
      <c r="S150" s="10">
        <v>9.0999999999999998E-2</v>
      </c>
      <c r="T150" s="10">
        <f t="shared" si="53"/>
        <v>8.6666666666666656E-2</v>
      </c>
      <c r="U150" s="10">
        <f t="shared" si="54"/>
        <v>57.692307692307701</v>
      </c>
      <c r="V150" s="24">
        <v>3.8490000000000002</v>
      </c>
      <c r="W150" s="13">
        <f t="shared" si="40"/>
        <v>222.05769230769235</v>
      </c>
      <c r="X150" s="14">
        <f t="shared" si="38"/>
        <v>22.205769230769235</v>
      </c>
      <c r="Y150" s="13">
        <f t="shared" si="39"/>
        <v>1.1102884615384618</v>
      </c>
      <c r="Z150" s="25">
        <v>2.7</v>
      </c>
      <c r="AA150" s="13">
        <v>121.27200000000001</v>
      </c>
      <c r="AB150" s="13">
        <f t="shared" si="41"/>
        <v>6996.4615384615399</v>
      </c>
      <c r="AC150" s="14">
        <f t="shared" si="42"/>
        <v>699.64615384615399</v>
      </c>
      <c r="AD150" s="13">
        <f t="shared" si="43"/>
        <v>34.9823076923077</v>
      </c>
      <c r="AE150" s="26">
        <v>0.6</v>
      </c>
      <c r="AF150" s="13">
        <v>8.6999999999999994E-2</v>
      </c>
      <c r="AG150" s="13">
        <f t="shared" si="44"/>
        <v>5.0192307692307692</v>
      </c>
      <c r="AH150" s="14">
        <f t="shared" si="45"/>
        <v>0.50192307692307692</v>
      </c>
      <c r="AI150" s="13">
        <f t="shared" si="46"/>
        <v>2.5096153846153848E-2</v>
      </c>
      <c r="AJ150" s="26">
        <v>28.3</v>
      </c>
      <c r="AK150" s="13">
        <v>133.50200000000001</v>
      </c>
      <c r="AL150" s="13">
        <f t="shared" si="47"/>
        <v>7702.0384615384628</v>
      </c>
      <c r="AM150" s="14">
        <f t="shared" si="48"/>
        <v>770.20384615384626</v>
      </c>
      <c r="AN150" s="13">
        <f t="shared" si="49"/>
        <v>38.510192307692314</v>
      </c>
      <c r="AO150" s="26">
        <v>4.5999999999999996</v>
      </c>
      <c r="AP150" s="13">
        <v>0.44400000000000001</v>
      </c>
      <c r="AQ150" s="13">
        <f t="shared" si="50"/>
        <v>25.61538461538462</v>
      </c>
      <c r="AR150" s="14">
        <f t="shared" si="51"/>
        <v>2.5615384615384622</v>
      </c>
      <c r="AS150" s="13">
        <f t="shared" si="52"/>
        <v>0.12807692307692312</v>
      </c>
      <c r="AT150" s="26">
        <v>0.9</v>
      </c>
      <c r="AU150" s="18" t="s">
        <v>151</v>
      </c>
    </row>
    <row r="151" spans="1:47" ht="15.75" x14ac:dyDescent="0.25">
      <c r="A151" s="10">
        <v>142219991</v>
      </c>
      <c r="B151" s="9" t="s">
        <v>206</v>
      </c>
      <c r="C151" s="9" t="s">
        <v>154</v>
      </c>
      <c r="D151" s="9" t="s">
        <v>157</v>
      </c>
      <c r="E151" s="9" t="s">
        <v>171</v>
      </c>
      <c r="F151" s="9" t="s">
        <v>183</v>
      </c>
      <c r="G151" s="9">
        <v>128</v>
      </c>
      <c r="H151" s="9">
        <v>79.400000000000006</v>
      </c>
      <c r="I151" s="9">
        <v>4</v>
      </c>
      <c r="J151" s="9">
        <v>4</v>
      </c>
      <c r="K151" s="9">
        <v>2023</v>
      </c>
      <c r="L151" s="33">
        <v>0.30555555555555552</v>
      </c>
      <c r="M151" s="9" t="s">
        <v>214</v>
      </c>
      <c r="N151" s="10">
        <v>39.167416299999999</v>
      </c>
      <c r="O151" s="10">
        <v>-86.517539200000002</v>
      </c>
      <c r="P151" s="10" t="s">
        <v>142</v>
      </c>
      <c r="Q151" s="12">
        <v>45175</v>
      </c>
      <c r="R151" s="12">
        <v>45177</v>
      </c>
      <c r="S151" s="10">
        <v>0.112</v>
      </c>
      <c r="T151" s="10">
        <f t="shared" si="53"/>
        <v>0.10666666666666666</v>
      </c>
      <c r="U151" s="10">
        <f t="shared" si="54"/>
        <v>46.875</v>
      </c>
      <c r="V151" s="24">
        <v>3.6890000000000001</v>
      </c>
      <c r="W151" s="13">
        <f t="shared" si="40"/>
        <v>172.921875</v>
      </c>
      <c r="X151" s="14">
        <f t="shared" si="38"/>
        <v>17.292187500000001</v>
      </c>
      <c r="Y151" s="13">
        <f t="shared" si="39"/>
        <v>0.86460937500000012</v>
      </c>
      <c r="Z151" s="25">
        <v>2.5</v>
      </c>
      <c r="AA151" s="13">
        <v>141.40700000000001</v>
      </c>
      <c r="AB151" s="13">
        <f t="shared" si="41"/>
        <v>6628.4531250000009</v>
      </c>
      <c r="AC151" s="14">
        <f t="shared" si="42"/>
        <v>662.84531250000009</v>
      </c>
      <c r="AD151" s="13">
        <f t="shared" si="43"/>
        <v>33.142265625000007</v>
      </c>
      <c r="AE151" s="26">
        <v>1</v>
      </c>
      <c r="AF151" s="13">
        <v>1.53</v>
      </c>
      <c r="AG151" s="13">
        <f t="shared" si="44"/>
        <v>71.71875</v>
      </c>
      <c r="AH151" s="14">
        <f t="shared" si="45"/>
        <v>7.171875</v>
      </c>
      <c r="AI151" s="13">
        <f t="shared" si="46"/>
        <v>0.35859375000000004</v>
      </c>
      <c r="AJ151" s="26">
        <v>5.5</v>
      </c>
      <c r="AK151" s="13">
        <v>169.35</v>
      </c>
      <c r="AL151" s="13">
        <f t="shared" si="47"/>
        <v>7938.28125</v>
      </c>
      <c r="AM151" s="14">
        <f t="shared" si="48"/>
        <v>793.828125</v>
      </c>
      <c r="AN151" s="13">
        <f t="shared" si="49"/>
        <v>39.69140625</v>
      </c>
      <c r="AO151" s="26">
        <v>2.5</v>
      </c>
      <c r="AP151" s="13">
        <v>0.60499999999999998</v>
      </c>
      <c r="AQ151" s="13">
        <f t="shared" si="50"/>
        <v>28.359375</v>
      </c>
      <c r="AR151" s="14">
        <f t="shared" si="51"/>
        <v>2.8359375</v>
      </c>
      <c r="AS151" s="13">
        <f t="shared" si="52"/>
        <v>0.14179687500000002</v>
      </c>
      <c r="AT151" s="26">
        <v>1.6</v>
      </c>
      <c r="AU151" s="18" t="s">
        <v>151</v>
      </c>
    </row>
    <row r="152" spans="1:47" ht="15.75" x14ac:dyDescent="0.25">
      <c r="A152" s="10">
        <v>142219970</v>
      </c>
      <c r="B152" s="9" t="s">
        <v>206</v>
      </c>
      <c r="C152" s="9" t="s">
        <v>154</v>
      </c>
      <c r="D152" s="9" t="s">
        <v>157</v>
      </c>
      <c r="E152" s="9" t="s">
        <v>171</v>
      </c>
      <c r="F152" s="9" t="s">
        <v>183</v>
      </c>
      <c r="G152" s="9">
        <v>122</v>
      </c>
      <c r="H152" s="9">
        <v>73.5</v>
      </c>
      <c r="I152" s="9">
        <v>3</v>
      </c>
      <c r="J152" s="9">
        <v>25</v>
      </c>
      <c r="K152" s="9">
        <v>2023</v>
      </c>
      <c r="L152" s="33">
        <v>0.32291666666666669</v>
      </c>
      <c r="M152" s="9" t="s">
        <v>214</v>
      </c>
      <c r="N152" s="10">
        <v>39.167416299999999</v>
      </c>
      <c r="O152" s="10">
        <v>-86.517539200000002</v>
      </c>
      <c r="P152" s="10" t="s">
        <v>143</v>
      </c>
      <c r="Q152" s="12">
        <v>45175</v>
      </c>
      <c r="R152" s="12">
        <v>45177</v>
      </c>
      <c r="S152" s="10">
        <v>9.2999999999999999E-2</v>
      </c>
      <c r="T152" s="10">
        <f t="shared" si="53"/>
        <v>8.8571428571428565E-2</v>
      </c>
      <c r="U152" s="10">
        <f t="shared" si="54"/>
        <v>56.451612903225808</v>
      </c>
      <c r="V152" s="24">
        <v>4.2140000000000004</v>
      </c>
      <c r="W152" s="13">
        <f t="shared" si="40"/>
        <v>237.88709677419357</v>
      </c>
      <c r="X152" s="14">
        <f t="shared" si="38"/>
        <v>23.788709677419355</v>
      </c>
      <c r="Y152" s="13">
        <f t="shared" si="39"/>
        <v>1.1894354838709678</v>
      </c>
      <c r="Z152" s="25">
        <v>3.3</v>
      </c>
      <c r="AA152" s="13">
        <v>143.96600000000001</v>
      </c>
      <c r="AB152" s="13">
        <f t="shared" si="41"/>
        <v>8127.1129032258068</v>
      </c>
      <c r="AC152" s="14">
        <f t="shared" si="42"/>
        <v>812.71129032258068</v>
      </c>
      <c r="AD152" s="13">
        <f t="shared" si="43"/>
        <v>40.635564516129037</v>
      </c>
      <c r="AE152" s="26">
        <v>0.7</v>
      </c>
      <c r="AF152" s="13">
        <v>0.80100000000000005</v>
      </c>
      <c r="AG152" s="13">
        <f t="shared" si="44"/>
        <v>45.217741935483872</v>
      </c>
      <c r="AH152" s="14">
        <f t="shared" si="45"/>
        <v>4.5217741935483868</v>
      </c>
      <c r="AI152" s="13">
        <f t="shared" si="46"/>
        <v>0.22608870967741934</v>
      </c>
      <c r="AJ152" s="26">
        <v>17.7</v>
      </c>
      <c r="AK152" s="13">
        <v>281.09100000000001</v>
      </c>
      <c r="AL152" s="13">
        <f t="shared" si="47"/>
        <v>15868.040322580646</v>
      </c>
      <c r="AM152" s="14">
        <f t="shared" si="48"/>
        <v>1586.8040322580646</v>
      </c>
      <c r="AN152" s="13">
        <f t="shared" si="49"/>
        <v>79.340201612903229</v>
      </c>
      <c r="AO152" s="26">
        <v>2.6</v>
      </c>
      <c r="AP152" s="13">
        <v>1.296</v>
      </c>
      <c r="AQ152" s="13">
        <f t="shared" si="50"/>
        <v>73.161290322580655</v>
      </c>
      <c r="AR152" s="14">
        <f t="shared" si="51"/>
        <v>7.3161290322580657</v>
      </c>
      <c r="AS152" s="13">
        <f t="shared" si="52"/>
        <v>0.36580645161290332</v>
      </c>
      <c r="AT152" s="26">
        <v>0.9</v>
      </c>
      <c r="AU152" s="18" t="s">
        <v>150</v>
      </c>
    </row>
    <row r="153" spans="1:47" ht="15.75" x14ac:dyDescent="0.25">
      <c r="A153" s="10">
        <v>90208585</v>
      </c>
      <c r="B153" s="9" t="s">
        <v>206</v>
      </c>
      <c r="C153" s="9" t="s">
        <v>153</v>
      </c>
      <c r="D153" s="9" t="s">
        <v>157</v>
      </c>
      <c r="E153" s="9" t="s">
        <v>168</v>
      </c>
      <c r="F153" s="9" t="s">
        <v>154</v>
      </c>
      <c r="G153" s="9">
        <v>135</v>
      </c>
      <c r="H153" s="9">
        <v>72.3</v>
      </c>
      <c r="I153" s="9">
        <v>3</v>
      </c>
      <c r="J153" s="9">
        <v>25</v>
      </c>
      <c r="K153" s="9">
        <v>2023</v>
      </c>
      <c r="L153" s="33">
        <v>0.32291666666666669</v>
      </c>
      <c r="M153" s="9" t="s">
        <v>214</v>
      </c>
      <c r="N153" s="10">
        <v>39.167416299999999</v>
      </c>
      <c r="O153" s="10">
        <v>-86.517539200000002</v>
      </c>
      <c r="P153" s="10" t="s">
        <v>144</v>
      </c>
      <c r="Q153" s="12">
        <v>45175</v>
      </c>
      <c r="R153" s="12">
        <v>45177</v>
      </c>
      <c r="S153" s="10">
        <v>8.3000000000000004E-2</v>
      </c>
      <c r="T153" s="10">
        <f t="shared" si="53"/>
        <v>7.9047619047619047E-2</v>
      </c>
      <c r="U153" s="10">
        <f t="shared" si="54"/>
        <v>63.253012048192772</v>
      </c>
      <c r="V153" s="24">
        <v>4.2889999999999997</v>
      </c>
      <c r="W153" s="13">
        <f t="shared" si="40"/>
        <v>271.29216867469876</v>
      </c>
      <c r="X153" s="14">
        <f t="shared" si="38"/>
        <v>27.129216867469875</v>
      </c>
      <c r="Y153" s="13">
        <f t="shared" si="39"/>
        <v>1.3564608433734939</v>
      </c>
      <c r="Z153" s="25">
        <v>1.8</v>
      </c>
      <c r="AA153" s="13">
        <v>261.91800000000001</v>
      </c>
      <c r="AB153" s="13">
        <f t="shared" si="41"/>
        <v>16567.102409638555</v>
      </c>
      <c r="AC153" s="14">
        <f t="shared" si="42"/>
        <v>1656.7102409638555</v>
      </c>
      <c r="AD153" s="13">
        <f t="shared" si="43"/>
        <v>82.835512048192783</v>
      </c>
      <c r="AE153" s="26">
        <v>1.2</v>
      </c>
      <c r="AF153" s="13">
        <v>0.53600000000000003</v>
      </c>
      <c r="AG153" s="13">
        <f t="shared" si="44"/>
        <v>33.903614457831331</v>
      </c>
      <c r="AH153" s="14">
        <f t="shared" si="45"/>
        <v>3.390361445783133</v>
      </c>
      <c r="AI153" s="13">
        <f t="shared" si="46"/>
        <v>0.16951807228915666</v>
      </c>
      <c r="AJ153" s="26">
        <v>7.2</v>
      </c>
      <c r="AK153" s="13">
        <v>88.046999999999997</v>
      </c>
      <c r="AL153" s="13">
        <f t="shared" si="47"/>
        <v>5569.2379518072285</v>
      </c>
      <c r="AM153" s="14">
        <f t="shared" si="48"/>
        <v>556.92379518072289</v>
      </c>
      <c r="AN153" s="13">
        <f t="shared" si="49"/>
        <v>27.846189759036147</v>
      </c>
      <c r="AO153" s="26">
        <v>7.1</v>
      </c>
      <c r="AP153" s="13">
        <v>0.67100000000000004</v>
      </c>
      <c r="AQ153" s="13">
        <f t="shared" si="50"/>
        <v>42.442771084337352</v>
      </c>
      <c r="AR153" s="14">
        <f t="shared" si="51"/>
        <v>4.2442771084337352</v>
      </c>
      <c r="AS153" s="13">
        <f t="shared" si="52"/>
        <v>0.21221385542168678</v>
      </c>
      <c r="AT153" s="26">
        <v>0.9</v>
      </c>
      <c r="AU153" s="18" t="s">
        <v>151</v>
      </c>
    </row>
    <row r="154" spans="1:47" ht="15.75" x14ac:dyDescent="0.25">
      <c r="A154" s="10">
        <v>123240312</v>
      </c>
      <c r="B154" s="9" t="s">
        <v>206</v>
      </c>
      <c r="C154" s="9" t="s">
        <v>153</v>
      </c>
      <c r="D154" s="9" t="s">
        <v>157</v>
      </c>
      <c r="E154" s="9" t="s">
        <v>168</v>
      </c>
      <c r="F154" s="9" t="s">
        <v>183</v>
      </c>
      <c r="G154" s="9">
        <v>129</v>
      </c>
      <c r="H154" s="9">
        <v>70.8</v>
      </c>
      <c r="I154" s="9">
        <v>3</v>
      </c>
      <c r="J154" s="9">
        <v>25</v>
      </c>
      <c r="K154" s="9">
        <v>2023</v>
      </c>
      <c r="L154" s="33">
        <v>0.32291666666666669</v>
      </c>
      <c r="M154" s="9" t="s">
        <v>214</v>
      </c>
      <c r="N154" s="10">
        <v>39.167416299999999</v>
      </c>
      <c r="O154" s="10">
        <v>-86.517539200000002</v>
      </c>
      <c r="P154" s="10" t="s">
        <v>145</v>
      </c>
      <c r="Q154" s="12">
        <v>45175</v>
      </c>
      <c r="R154" s="12">
        <v>45177</v>
      </c>
      <c r="S154" s="10">
        <v>0.04</v>
      </c>
      <c r="T154" s="10">
        <f t="shared" si="53"/>
        <v>3.8095238095238092E-2</v>
      </c>
      <c r="U154" s="10">
        <f t="shared" si="54"/>
        <v>131.25</v>
      </c>
      <c r="V154" s="24">
        <v>1.82</v>
      </c>
      <c r="W154" s="13">
        <f t="shared" si="40"/>
        <v>238.875</v>
      </c>
      <c r="X154" s="14">
        <f t="shared" si="38"/>
        <v>23.887499999999999</v>
      </c>
      <c r="Y154" s="13">
        <f t="shared" si="39"/>
        <v>1.194375</v>
      </c>
      <c r="Z154" s="25">
        <v>2.8</v>
      </c>
      <c r="AA154" s="13">
        <v>72.257999999999996</v>
      </c>
      <c r="AB154" s="13">
        <f t="shared" si="41"/>
        <v>9483.8624999999993</v>
      </c>
      <c r="AC154" s="14">
        <f t="shared" si="42"/>
        <v>948.3862499999999</v>
      </c>
      <c r="AD154" s="13">
        <f t="shared" si="43"/>
        <v>47.419312499999997</v>
      </c>
      <c r="AE154" s="26">
        <v>0.7</v>
      </c>
      <c r="AF154" s="13">
        <v>0.17699999999999999</v>
      </c>
      <c r="AG154" s="13">
        <f t="shared" si="44"/>
        <v>23.231249999999999</v>
      </c>
      <c r="AH154" s="14">
        <f t="shared" si="45"/>
        <v>2.3231250000000001</v>
      </c>
      <c r="AI154" s="13">
        <f t="shared" si="46"/>
        <v>0.11615625000000002</v>
      </c>
      <c r="AJ154" s="26">
        <v>21.9</v>
      </c>
      <c r="AK154" s="13">
        <v>105.486</v>
      </c>
      <c r="AL154" s="13">
        <f t="shared" si="47"/>
        <v>13845.0375</v>
      </c>
      <c r="AM154" s="14">
        <f t="shared" si="48"/>
        <v>1384.5037500000001</v>
      </c>
      <c r="AN154" s="13">
        <f t="shared" si="49"/>
        <v>69.225187500000004</v>
      </c>
      <c r="AO154" s="26">
        <v>6.8</v>
      </c>
      <c r="AP154" s="13">
        <v>0.46700000000000003</v>
      </c>
      <c r="AQ154" s="13">
        <f t="shared" si="50"/>
        <v>61.293750000000003</v>
      </c>
      <c r="AR154" s="14">
        <f t="shared" si="51"/>
        <v>6.1293750000000005</v>
      </c>
      <c r="AS154" s="13">
        <f t="shared" si="52"/>
        <v>0.30646875000000007</v>
      </c>
      <c r="AT154" s="26">
        <v>1.9</v>
      </c>
      <c r="AU154" s="18" t="s">
        <v>150</v>
      </c>
    </row>
    <row r="155" spans="1:47" ht="15.75" x14ac:dyDescent="0.25">
      <c r="A155" s="10">
        <v>142219979</v>
      </c>
      <c r="B155" s="9" t="s">
        <v>206</v>
      </c>
      <c r="C155" s="9" t="s">
        <v>154</v>
      </c>
      <c r="D155" s="9" t="s">
        <v>157</v>
      </c>
      <c r="E155" s="9" t="s">
        <v>168</v>
      </c>
      <c r="F155" s="9" t="s">
        <v>154</v>
      </c>
      <c r="G155" s="9">
        <v>130</v>
      </c>
      <c r="H155" s="9">
        <v>75.8</v>
      </c>
      <c r="I155" s="9">
        <v>3</v>
      </c>
      <c r="J155" s="9">
        <v>30</v>
      </c>
      <c r="K155" s="9">
        <v>2023</v>
      </c>
      <c r="L155" s="33">
        <v>0.30555555555555552</v>
      </c>
      <c r="M155" s="9" t="s">
        <v>207</v>
      </c>
      <c r="N155" s="10">
        <v>39.167185000000003</v>
      </c>
      <c r="O155" s="10">
        <v>-86.515050500000001</v>
      </c>
      <c r="P155" s="10" t="s">
        <v>146</v>
      </c>
      <c r="Q155" s="12">
        <v>45175</v>
      </c>
      <c r="R155" s="12">
        <v>45177</v>
      </c>
      <c r="S155" s="10">
        <v>5.6000000000000001E-2</v>
      </c>
      <c r="T155" s="10">
        <f t="shared" si="53"/>
        <v>5.333333333333333E-2</v>
      </c>
      <c r="U155" s="10">
        <f t="shared" si="54"/>
        <v>93.75</v>
      </c>
      <c r="V155" s="24">
        <v>3.605</v>
      </c>
      <c r="W155" s="13">
        <f t="shared" si="40"/>
        <v>337.96875</v>
      </c>
      <c r="X155" s="14">
        <f t="shared" si="38"/>
        <v>33.796875</v>
      </c>
      <c r="Y155" s="13">
        <f t="shared" si="39"/>
        <v>1.6898437500000001</v>
      </c>
      <c r="Z155" s="25">
        <v>2.7</v>
      </c>
      <c r="AA155" s="13">
        <v>71.554000000000002</v>
      </c>
      <c r="AB155" s="13">
        <f t="shared" si="41"/>
        <v>6708.1875</v>
      </c>
      <c r="AC155" s="14">
        <f t="shared" si="42"/>
        <v>670.81875000000002</v>
      </c>
      <c r="AD155" s="13">
        <f t="shared" si="43"/>
        <v>33.540937500000005</v>
      </c>
      <c r="AE155" s="26">
        <v>0.8</v>
      </c>
      <c r="AF155" s="13">
        <v>0.39100000000000001</v>
      </c>
      <c r="AG155" s="13">
        <f t="shared" si="44"/>
        <v>36.65625</v>
      </c>
      <c r="AH155" s="14">
        <f t="shared" si="45"/>
        <v>3.6656249999999999</v>
      </c>
      <c r="AI155" s="13">
        <f t="shared" si="46"/>
        <v>0.18328125000000001</v>
      </c>
      <c r="AJ155" s="26">
        <v>15.1</v>
      </c>
      <c r="AK155" s="13">
        <v>110.905</v>
      </c>
      <c r="AL155" s="13">
        <f t="shared" si="47"/>
        <v>10397.34375</v>
      </c>
      <c r="AM155" s="14">
        <f t="shared" si="48"/>
        <v>1039.734375</v>
      </c>
      <c r="AN155" s="13">
        <f t="shared" si="49"/>
        <v>51.986718750000001</v>
      </c>
      <c r="AO155" s="26">
        <v>6.8</v>
      </c>
      <c r="AP155" s="13">
        <v>0.65100000000000002</v>
      </c>
      <c r="AQ155" s="13">
        <f t="shared" si="50"/>
        <v>61.03125</v>
      </c>
      <c r="AR155" s="14">
        <f t="shared" si="51"/>
        <v>6.1031250000000004</v>
      </c>
      <c r="AS155" s="13">
        <f t="shared" si="52"/>
        <v>0.30515625000000002</v>
      </c>
      <c r="AT155" s="26">
        <v>1</v>
      </c>
      <c r="AU155" s="18" t="s">
        <v>150</v>
      </c>
    </row>
    <row r="156" spans="1:47" ht="15.75" x14ac:dyDescent="0.25">
      <c r="A156" s="10">
        <v>123240440</v>
      </c>
      <c r="B156" s="9" t="s">
        <v>206</v>
      </c>
      <c r="C156" s="9" t="s">
        <v>153</v>
      </c>
      <c r="D156" s="9" t="s">
        <v>157</v>
      </c>
      <c r="E156" s="9" t="s">
        <v>168</v>
      </c>
      <c r="F156" s="9" t="s">
        <v>154</v>
      </c>
      <c r="G156" s="9">
        <v>130</v>
      </c>
      <c r="H156" s="9">
        <v>78.599999999999994</v>
      </c>
      <c r="I156" s="9">
        <v>4</v>
      </c>
      <c r="J156" s="9">
        <v>1</v>
      </c>
      <c r="K156" s="9">
        <v>2023</v>
      </c>
      <c r="L156" s="33">
        <v>0.31527777777777777</v>
      </c>
      <c r="M156" s="9" t="s">
        <v>207</v>
      </c>
      <c r="N156" s="10">
        <v>39.167185000000003</v>
      </c>
      <c r="O156" s="10">
        <v>-86.515050500000001</v>
      </c>
      <c r="P156" s="10" t="s">
        <v>147</v>
      </c>
      <c r="Q156" s="12">
        <v>45175</v>
      </c>
      <c r="R156" s="12">
        <v>45177</v>
      </c>
      <c r="S156" s="10">
        <v>0.06</v>
      </c>
      <c r="T156" s="10">
        <f t="shared" si="53"/>
        <v>5.7142857142857141E-2</v>
      </c>
      <c r="U156" s="10">
        <f t="shared" si="54"/>
        <v>87.5</v>
      </c>
      <c r="V156" s="24">
        <v>3.9660000000000002</v>
      </c>
      <c r="W156" s="13">
        <f t="shared" si="40"/>
        <v>347.02500000000003</v>
      </c>
      <c r="X156" s="14">
        <f t="shared" si="38"/>
        <v>34.702500000000001</v>
      </c>
      <c r="Y156" s="13">
        <f t="shared" si="39"/>
        <v>1.735125</v>
      </c>
      <c r="Z156" s="25">
        <v>62</v>
      </c>
      <c r="AA156" s="13">
        <v>75.896000000000001</v>
      </c>
      <c r="AB156" s="13">
        <f t="shared" si="41"/>
        <v>6640.9</v>
      </c>
      <c r="AC156" s="14">
        <f t="shared" si="42"/>
        <v>664.08999999999992</v>
      </c>
      <c r="AD156" s="13">
        <f t="shared" si="43"/>
        <v>33.204499999999996</v>
      </c>
      <c r="AE156" s="26">
        <v>31</v>
      </c>
      <c r="AF156" s="13">
        <v>7.0999999999999994E-2</v>
      </c>
      <c r="AG156" s="13">
        <f t="shared" si="44"/>
        <v>6.2124999999999995</v>
      </c>
      <c r="AH156" s="14">
        <f t="shared" si="45"/>
        <v>0.62124999999999997</v>
      </c>
      <c r="AI156" s="13">
        <f t="shared" si="46"/>
        <v>3.10625E-2</v>
      </c>
      <c r="AJ156" s="26">
        <v>47.3</v>
      </c>
      <c r="AK156" s="13">
        <v>110.038</v>
      </c>
      <c r="AL156" s="13">
        <f t="shared" si="47"/>
        <v>9628.3249999999989</v>
      </c>
      <c r="AM156" s="14">
        <f t="shared" si="48"/>
        <v>962.83249999999987</v>
      </c>
      <c r="AN156" s="13">
        <f t="shared" si="49"/>
        <v>48.141624999999998</v>
      </c>
      <c r="AO156" s="26">
        <v>26.6</v>
      </c>
      <c r="AP156" s="13">
        <v>0.437</v>
      </c>
      <c r="AQ156" s="13">
        <f t="shared" si="50"/>
        <v>38.237499999999997</v>
      </c>
      <c r="AR156" s="14">
        <f t="shared" si="51"/>
        <v>3.8237499999999995</v>
      </c>
      <c r="AS156" s="13">
        <f t="shared" si="52"/>
        <v>0.19118749999999998</v>
      </c>
      <c r="AT156" s="26">
        <v>32</v>
      </c>
      <c r="AU156" s="18" t="s">
        <v>151</v>
      </c>
    </row>
    <row r="157" spans="1:47" ht="15.75" x14ac:dyDescent="0.25">
      <c r="A157" s="10">
        <v>142219985</v>
      </c>
      <c r="B157" s="9" t="s">
        <v>206</v>
      </c>
      <c r="C157" s="9" t="s">
        <v>154</v>
      </c>
      <c r="D157" s="9" t="s">
        <v>157</v>
      </c>
      <c r="E157" s="9" t="s">
        <v>168</v>
      </c>
      <c r="F157" s="9" t="s">
        <v>154</v>
      </c>
      <c r="G157" s="9">
        <v>130</v>
      </c>
      <c r="H157" s="9">
        <v>70.400000000000006</v>
      </c>
      <c r="I157" s="9">
        <v>4</v>
      </c>
      <c r="J157" s="9">
        <v>1</v>
      </c>
      <c r="K157" s="9">
        <v>2023</v>
      </c>
      <c r="L157" s="33">
        <v>0.3298611111111111</v>
      </c>
      <c r="M157" s="9" t="s">
        <v>207</v>
      </c>
      <c r="N157" s="10">
        <v>39.167185000000003</v>
      </c>
      <c r="O157" s="10">
        <v>-86.515050500000001</v>
      </c>
      <c r="P157" s="10" t="s">
        <v>148</v>
      </c>
      <c r="Q157" s="12">
        <v>45175</v>
      </c>
      <c r="R157" s="12">
        <v>45177</v>
      </c>
      <c r="S157" s="10">
        <v>6.2E-2</v>
      </c>
      <c r="T157" s="10">
        <f t="shared" si="53"/>
        <v>5.9047619047619043E-2</v>
      </c>
      <c r="U157" s="10">
        <f t="shared" si="54"/>
        <v>84.677419354838719</v>
      </c>
      <c r="V157" s="24">
        <v>3.6349999999999998</v>
      </c>
      <c r="W157" s="13">
        <f t="shared" si="40"/>
        <v>307.80241935483872</v>
      </c>
      <c r="X157" s="14">
        <f t="shared" si="38"/>
        <v>30.780241935483872</v>
      </c>
      <c r="Y157" s="13">
        <f t="shared" si="39"/>
        <v>1.5390120967741936</v>
      </c>
      <c r="Z157" s="25">
        <v>3.6</v>
      </c>
      <c r="AA157" s="13">
        <v>134.56700000000001</v>
      </c>
      <c r="AB157" s="13">
        <f t="shared" si="41"/>
        <v>11394.786290322583</v>
      </c>
      <c r="AC157" s="14">
        <f t="shared" si="42"/>
        <v>1139.4786290322584</v>
      </c>
      <c r="AD157" s="13">
        <f t="shared" si="43"/>
        <v>56.97393145161292</v>
      </c>
      <c r="AE157" s="26">
        <v>1.2</v>
      </c>
      <c r="AF157" s="13">
        <v>0.26600000000000001</v>
      </c>
      <c r="AG157" s="13">
        <f t="shared" si="44"/>
        <v>22.5241935483871</v>
      </c>
      <c r="AH157" s="14">
        <f t="shared" si="45"/>
        <v>2.2524193548387101</v>
      </c>
      <c r="AI157" s="13">
        <f t="shared" si="46"/>
        <v>0.11262096774193552</v>
      </c>
      <c r="AJ157" s="26">
        <v>15.8</v>
      </c>
      <c r="AK157" s="13">
        <v>198.5</v>
      </c>
      <c r="AL157" s="13">
        <f t="shared" si="47"/>
        <v>16808.467741935485</v>
      </c>
      <c r="AM157" s="14">
        <f t="shared" si="48"/>
        <v>1680.8467741935485</v>
      </c>
      <c r="AN157" s="13">
        <f t="shared" si="49"/>
        <v>84.042338709677438</v>
      </c>
      <c r="AO157" s="26">
        <v>1.1000000000000001</v>
      </c>
      <c r="AP157" s="13">
        <v>1.5660000000000001</v>
      </c>
      <c r="AQ157" s="13">
        <f t="shared" si="50"/>
        <v>132.60483870967744</v>
      </c>
      <c r="AR157" s="14">
        <f t="shared" si="51"/>
        <v>13.260483870967743</v>
      </c>
      <c r="AS157" s="13">
        <f t="shared" si="52"/>
        <v>0.66302419354838715</v>
      </c>
      <c r="AT157" s="26">
        <v>0.5</v>
      </c>
      <c r="AU157" s="18" t="s">
        <v>152</v>
      </c>
    </row>
    <row r="158" spans="1:47" ht="15.75" x14ac:dyDescent="0.25">
      <c r="A158" s="10">
        <v>142219978</v>
      </c>
      <c r="B158" s="9" t="s">
        <v>206</v>
      </c>
      <c r="C158" s="9" t="s">
        <v>154</v>
      </c>
      <c r="D158" s="9" t="s">
        <v>157</v>
      </c>
      <c r="E158" s="9" t="s">
        <v>171</v>
      </c>
      <c r="F158" s="9" t="s">
        <v>183</v>
      </c>
      <c r="G158" s="9">
        <v>126</v>
      </c>
      <c r="H158" s="9">
        <v>90.4</v>
      </c>
      <c r="I158" s="9">
        <v>3</v>
      </c>
      <c r="J158" s="9">
        <v>29</v>
      </c>
      <c r="K158" s="9">
        <v>2023</v>
      </c>
      <c r="L158" s="33">
        <v>0.3125</v>
      </c>
      <c r="M158" s="9" t="s">
        <v>220</v>
      </c>
      <c r="N158" s="9">
        <v>39.166004100000002</v>
      </c>
      <c r="O158" s="9">
        <v>-86.517510900000005</v>
      </c>
      <c r="P158" s="10" t="s">
        <v>149</v>
      </c>
      <c r="Q158" s="12">
        <v>45175</v>
      </c>
      <c r="R158" s="12">
        <v>45177</v>
      </c>
      <c r="S158" s="10">
        <v>5.8000000000000003E-2</v>
      </c>
      <c r="T158" s="10">
        <f t="shared" si="53"/>
        <v>5.5238095238095239E-2</v>
      </c>
      <c r="U158" s="10">
        <f t="shared" si="54"/>
        <v>90.517241379310349</v>
      </c>
      <c r="V158" s="24">
        <v>3.238</v>
      </c>
      <c r="W158" s="13">
        <f t="shared" si="40"/>
        <v>293.09482758620692</v>
      </c>
      <c r="X158" s="14">
        <f t="shared" si="38"/>
        <v>29.309482758620693</v>
      </c>
      <c r="Y158" s="13">
        <f t="shared" si="39"/>
        <v>1.4654741379310348</v>
      </c>
      <c r="Z158" s="25">
        <v>3.1</v>
      </c>
      <c r="AA158" s="13">
        <v>83.167000000000002</v>
      </c>
      <c r="AB158" s="13">
        <f t="shared" si="41"/>
        <v>7528.0474137931042</v>
      </c>
      <c r="AC158" s="14">
        <f t="shared" si="42"/>
        <v>752.80474137931037</v>
      </c>
      <c r="AD158" s="13">
        <f t="shared" si="43"/>
        <v>37.640237068965519</v>
      </c>
      <c r="AE158" s="26">
        <v>1.3</v>
      </c>
      <c r="AF158" s="13">
        <v>0.29699999999999999</v>
      </c>
      <c r="AG158" s="13">
        <f t="shared" si="44"/>
        <v>26.883620689655171</v>
      </c>
      <c r="AH158" s="14">
        <f t="shared" si="45"/>
        <v>2.688362068965517</v>
      </c>
      <c r="AI158" s="13">
        <f t="shared" si="46"/>
        <v>0.13441810344827584</v>
      </c>
      <c r="AJ158" s="26">
        <v>5.8</v>
      </c>
      <c r="AK158" s="13">
        <v>117.14100000000001</v>
      </c>
      <c r="AL158" s="13">
        <f t="shared" si="47"/>
        <v>10603.280172413793</v>
      </c>
      <c r="AM158" s="14">
        <f t="shared" si="48"/>
        <v>1060.3280172413793</v>
      </c>
      <c r="AN158" s="13">
        <f t="shared" si="49"/>
        <v>53.016400862068963</v>
      </c>
      <c r="AO158" s="26">
        <v>8.3000000000000007</v>
      </c>
      <c r="AP158" s="13">
        <v>0.65500000000000003</v>
      </c>
      <c r="AQ158" s="13">
        <f t="shared" si="50"/>
        <v>59.288793103448278</v>
      </c>
      <c r="AR158" s="14">
        <f t="shared" si="51"/>
        <v>5.9288793103448274</v>
      </c>
      <c r="AS158" s="13">
        <f t="shared" si="52"/>
        <v>0.29644396551724139</v>
      </c>
      <c r="AT158" s="26">
        <v>1</v>
      </c>
      <c r="AU158" s="18" t="s">
        <v>150</v>
      </c>
    </row>
    <row r="159" spans="1:47" ht="15.75" x14ac:dyDescent="0.25">
      <c r="A159" s="10">
        <v>142219982</v>
      </c>
      <c r="B159" s="9" t="s">
        <v>206</v>
      </c>
      <c r="C159" s="9" t="s">
        <v>154</v>
      </c>
      <c r="D159" s="9" t="s">
        <v>157</v>
      </c>
      <c r="E159" s="9" t="s">
        <v>171</v>
      </c>
      <c r="F159" s="9" t="s">
        <v>154</v>
      </c>
      <c r="G159" s="9">
        <v>125</v>
      </c>
      <c r="H159" s="9">
        <v>80.8</v>
      </c>
      <c r="I159" s="9">
        <v>4</v>
      </c>
      <c r="J159" s="9">
        <v>1</v>
      </c>
      <c r="K159" s="9">
        <v>2023</v>
      </c>
      <c r="L159" s="33">
        <v>0.2986111111111111</v>
      </c>
      <c r="M159" s="9" t="s">
        <v>207</v>
      </c>
      <c r="N159" s="10">
        <v>39.167185000000003</v>
      </c>
      <c r="O159" s="10">
        <v>-86.515050500000001</v>
      </c>
      <c r="P159" s="10">
        <v>19982</v>
      </c>
      <c r="Q159" s="12">
        <v>45175</v>
      </c>
      <c r="R159" s="12">
        <v>45177</v>
      </c>
      <c r="S159" s="10">
        <v>9.4E-2</v>
      </c>
      <c r="T159" s="10">
        <f t="shared" si="53"/>
        <v>8.9523809523809519E-2</v>
      </c>
      <c r="U159" s="10">
        <f t="shared" si="54"/>
        <v>55.851063829787236</v>
      </c>
      <c r="V159" s="24">
        <v>6.03</v>
      </c>
      <c r="W159" s="13">
        <f t="shared" si="40"/>
        <v>336.78191489361706</v>
      </c>
      <c r="X159" s="14">
        <f t="shared" si="38"/>
        <v>33.678191489361708</v>
      </c>
      <c r="Y159" s="13">
        <f t="shared" si="39"/>
        <v>1.6839095744680854</v>
      </c>
      <c r="Z159" s="25">
        <v>2.2000000000000002</v>
      </c>
      <c r="AA159" s="13">
        <v>139.57300000000001</v>
      </c>
      <c r="AB159" s="13">
        <f t="shared" si="41"/>
        <v>7795.3005319148942</v>
      </c>
      <c r="AC159" s="14">
        <f t="shared" si="42"/>
        <v>779.5300531914894</v>
      </c>
      <c r="AD159" s="13">
        <f t="shared" si="43"/>
        <v>38.976502659574471</v>
      </c>
      <c r="AE159" s="26">
        <v>1.1000000000000001</v>
      </c>
      <c r="AF159" s="13">
        <v>1.036</v>
      </c>
      <c r="AG159" s="13">
        <f t="shared" si="44"/>
        <v>57.861702127659576</v>
      </c>
      <c r="AH159" s="14">
        <f t="shared" si="45"/>
        <v>5.786170212765958</v>
      </c>
      <c r="AI159" s="13">
        <f t="shared" si="46"/>
        <v>0.28930851063829793</v>
      </c>
      <c r="AJ159" s="26">
        <v>9.1</v>
      </c>
      <c r="AK159" s="13">
        <v>203.47399999999999</v>
      </c>
      <c r="AL159" s="13">
        <f t="shared" si="47"/>
        <v>11364.239361702128</v>
      </c>
      <c r="AM159" s="14">
        <f t="shared" si="48"/>
        <v>1136.4239361702128</v>
      </c>
      <c r="AN159" s="13">
        <f t="shared" si="49"/>
        <v>56.821196808510642</v>
      </c>
      <c r="AO159" s="26">
        <v>1.5</v>
      </c>
      <c r="AP159" s="13">
        <v>1.694</v>
      </c>
      <c r="AQ159" s="13">
        <f t="shared" si="50"/>
        <v>94.611702127659569</v>
      </c>
      <c r="AR159" s="14">
        <f t="shared" si="51"/>
        <v>9.4611702127659569</v>
      </c>
      <c r="AS159" s="13">
        <f t="shared" si="52"/>
        <v>0.47305851063829785</v>
      </c>
      <c r="AT159" s="26">
        <v>0.9</v>
      </c>
      <c r="AU159" s="18" t="s">
        <v>150</v>
      </c>
    </row>
    <row r="160" spans="1:47" ht="15.75" x14ac:dyDescent="0.25">
      <c r="A160" s="10">
        <v>142219984</v>
      </c>
      <c r="B160" s="9" t="s">
        <v>206</v>
      </c>
      <c r="C160" s="9" t="s">
        <v>154</v>
      </c>
      <c r="D160" s="9" t="s">
        <v>157</v>
      </c>
      <c r="E160" s="9" t="s">
        <v>171</v>
      </c>
      <c r="F160" s="9" t="s">
        <v>154</v>
      </c>
      <c r="G160" s="9">
        <v>120</v>
      </c>
      <c r="H160" s="9">
        <v>73.599999999999994</v>
      </c>
      <c r="I160" s="9">
        <v>4</v>
      </c>
      <c r="J160" s="9">
        <v>1</v>
      </c>
      <c r="K160" s="9">
        <v>2023</v>
      </c>
      <c r="L160" s="33">
        <v>0.3298611111111111</v>
      </c>
      <c r="M160" s="9" t="s">
        <v>207</v>
      </c>
      <c r="N160" s="10">
        <v>39.167185000000003</v>
      </c>
      <c r="O160" s="10">
        <v>-86.515050500000001</v>
      </c>
      <c r="P160" s="10">
        <v>19984</v>
      </c>
      <c r="Q160" s="12">
        <v>45175</v>
      </c>
      <c r="R160" s="12">
        <v>45177</v>
      </c>
      <c r="S160" s="10">
        <v>0.12</v>
      </c>
      <c r="T160" s="10">
        <f t="shared" si="53"/>
        <v>0.11428571428571428</v>
      </c>
      <c r="U160" s="10">
        <f t="shared" si="54"/>
        <v>43.75</v>
      </c>
      <c r="V160" s="24">
        <v>4.649</v>
      </c>
      <c r="W160" s="13">
        <f t="shared" si="40"/>
        <v>203.39375000000001</v>
      </c>
      <c r="X160" s="14">
        <f t="shared" si="38"/>
        <v>20.339375</v>
      </c>
      <c r="Y160" s="13">
        <f t="shared" si="39"/>
        <v>1.01696875</v>
      </c>
      <c r="Z160" s="25">
        <v>3.4</v>
      </c>
      <c r="AA160" s="13">
        <v>142.75</v>
      </c>
      <c r="AB160" s="13">
        <f t="shared" si="41"/>
        <v>6245.3125</v>
      </c>
      <c r="AC160" s="14">
        <f t="shared" si="42"/>
        <v>624.53125</v>
      </c>
      <c r="AD160" s="13">
        <f t="shared" si="43"/>
        <v>31.2265625</v>
      </c>
      <c r="AE160" s="26">
        <v>0.9</v>
      </c>
      <c r="AF160" s="13">
        <v>0.54400000000000004</v>
      </c>
      <c r="AG160" s="13">
        <f t="shared" si="44"/>
        <v>23.8</v>
      </c>
      <c r="AH160" s="14">
        <f t="shared" si="45"/>
        <v>2.38</v>
      </c>
      <c r="AI160" s="13">
        <f t="shared" si="46"/>
        <v>0.11899999999999999</v>
      </c>
      <c r="AJ160" s="26">
        <v>15.5</v>
      </c>
      <c r="AK160" s="13">
        <v>123.958</v>
      </c>
      <c r="AL160" s="13">
        <f t="shared" si="47"/>
        <v>5423.1625000000004</v>
      </c>
      <c r="AM160" s="14">
        <f t="shared" si="48"/>
        <v>542.31625000000008</v>
      </c>
      <c r="AN160" s="13">
        <f t="shared" si="49"/>
        <v>27.115812500000004</v>
      </c>
      <c r="AO160" s="26">
        <v>2.8</v>
      </c>
      <c r="AP160" s="13">
        <v>0.68</v>
      </c>
      <c r="AQ160" s="13">
        <f t="shared" si="50"/>
        <v>29.750000000000004</v>
      </c>
      <c r="AR160" s="14">
        <f t="shared" si="51"/>
        <v>2.9750000000000005</v>
      </c>
      <c r="AS160" s="13">
        <f t="shared" si="52"/>
        <v>0.14875000000000002</v>
      </c>
      <c r="AT160" s="26">
        <v>3.6</v>
      </c>
      <c r="AU160" s="18" t="s">
        <v>151</v>
      </c>
    </row>
    <row r="161" spans="1:47" ht="15.75" x14ac:dyDescent="0.25">
      <c r="A161" s="10">
        <v>142219983</v>
      </c>
      <c r="B161" s="9" t="s">
        <v>206</v>
      </c>
      <c r="C161" s="9" t="s">
        <v>154</v>
      </c>
      <c r="D161" s="9" t="s">
        <v>157</v>
      </c>
      <c r="E161" s="9" t="s">
        <v>171</v>
      </c>
      <c r="F161" s="9" t="s">
        <v>183</v>
      </c>
      <c r="G161" s="9">
        <v>125</v>
      </c>
      <c r="H161" s="9">
        <v>74.400000000000006</v>
      </c>
      <c r="I161" s="9">
        <v>4</v>
      </c>
      <c r="J161" s="9">
        <v>1</v>
      </c>
      <c r="K161" s="9">
        <v>2023</v>
      </c>
      <c r="L161" s="33">
        <v>0.32291666666666669</v>
      </c>
      <c r="M161" s="9" t="s">
        <v>207</v>
      </c>
      <c r="N161" s="10">
        <v>39.167185000000003</v>
      </c>
      <c r="O161" s="10">
        <v>-86.515050500000001</v>
      </c>
      <c r="P161" s="10">
        <v>19983</v>
      </c>
      <c r="Q161" s="12">
        <v>45175</v>
      </c>
      <c r="R161" s="12">
        <v>45177</v>
      </c>
      <c r="S161" s="10">
        <v>9.0999999999999998E-2</v>
      </c>
      <c r="T161" s="10">
        <f t="shared" si="53"/>
        <v>8.6666666666666656E-2</v>
      </c>
      <c r="U161" s="10">
        <f t="shared" si="54"/>
        <v>57.692307692307701</v>
      </c>
      <c r="V161" s="24">
        <v>3.7330000000000001</v>
      </c>
      <c r="W161" s="13">
        <f t="shared" si="40"/>
        <v>215.36538461538464</v>
      </c>
      <c r="X161" s="14">
        <f t="shared" si="38"/>
        <v>21.536538461538463</v>
      </c>
      <c r="Y161" s="13">
        <f>X161*0.05</f>
        <v>1.0768269230769232</v>
      </c>
      <c r="Z161" s="25">
        <v>3.4</v>
      </c>
      <c r="AA161" s="13">
        <v>120.71</v>
      </c>
      <c r="AB161" s="13">
        <f t="shared" si="41"/>
        <v>6964.0384615384619</v>
      </c>
      <c r="AC161" s="14">
        <f t="shared" si="42"/>
        <v>696.40384615384619</v>
      </c>
      <c r="AD161" s="13">
        <f t="shared" si="43"/>
        <v>34.820192307692309</v>
      </c>
      <c r="AE161" s="26">
        <v>1</v>
      </c>
      <c r="AF161" s="13">
        <v>0.254</v>
      </c>
      <c r="AG161" s="13">
        <f t="shared" si="44"/>
        <v>14.653846153846157</v>
      </c>
      <c r="AH161" s="14">
        <f t="shared" si="45"/>
        <v>1.4653846153846157</v>
      </c>
      <c r="AI161" s="13">
        <f t="shared" si="46"/>
        <v>7.3269230769230795E-2</v>
      </c>
      <c r="AJ161" s="26">
        <v>14.1</v>
      </c>
      <c r="AK161" s="13">
        <v>144.62100000000001</v>
      </c>
      <c r="AL161" s="13">
        <f t="shared" si="47"/>
        <v>8343.5192307692323</v>
      </c>
      <c r="AM161" s="14">
        <f t="shared" si="48"/>
        <v>834.35192307692319</v>
      </c>
      <c r="AN161" s="13">
        <f t="shared" si="49"/>
        <v>41.717596153846159</v>
      </c>
      <c r="AO161" s="26">
        <v>7.2</v>
      </c>
      <c r="AP161" s="13">
        <v>0.79900000000000004</v>
      </c>
      <c r="AQ161" s="13">
        <f t="shared" si="50"/>
        <v>46.096153846153854</v>
      </c>
      <c r="AR161" s="14">
        <f t="shared" si="51"/>
        <v>4.6096153846153856</v>
      </c>
      <c r="AS161" s="13">
        <f t="shared" si="52"/>
        <v>0.23048076923076929</v>
      </c>
      <c r="AT161" s="27">
        <v>2.2000000000000002</v>
      </c>
      <c r="AU161" s="18" t="s">
        <v>151</v>
      </c>
    </row>
    <row r="162" spans="1:47" ht="15.75" x14ac:dyDescent="0.25">
      <c r="A162" s="9" t="s">
        <v>225</v>
      </c>
      <c r="B162" s="9" t="s">
        <v>206</v>
      </c>
      <c r="C162" s="9" t="s">
        <v>154</v>
      </c>
      <c r="D162" s="9" t="s">
        <v>157</v>
      </c>
      <c r="E162" s="9" t="s">
        <v>171</v>
      </c>
      <c r="F162" s="9" t="s">
        <v>213</v>
      </c>
      <c r="G162" s="9" t="s">
        <v>213</v>
      </c>
      <c r="H162" s="9">
        <v>80.2</v>
      </c>
      <c r="I162" s="9">
        <v>3</v>
      </c>
      <c r="J162" s="9">
        <v>26</v>
      </c>
      <c r="K162" s="9">
        <v>2023</v>
      </c>
      <c r="L162" s="9" t="s">
        <v>213</v>
      </c>
      <c r="M162" s="9" t="s">
        <v>226</v>
      </c>
      <c r="N162" s="9">
        <v>39.183211999999997</v>
      </c>
      <c r="O162" s="9">
        <v>-86.522772000000003</v>
      </c>
      <c r="P162" s="9" t="s">
        <v>227</v>
      </c>
      <c r="Q162" s="34">
        <v>45243</v>
      </c>
      <c r="R162" s="34">
        <v>45245</v>
      </c>
      <c r="S162" s="9">
        <v>0.107</v>
      </c>
      <c r="T162" s="9">
        <f t="shared" si="53"/>
        <v>0.1019047619047619</v>
      </c>
      <c r="U162" s="9">
        <f t="shared" si="54"/>
        <v>49.065420560747668</v>
      </c>
      <c r="V162" s="13">
        <v>12.461</v>
      </c>
      <c r="W162" s="13">
        <f t="shared" si="40"/>
        <v>611.40420560747668</v>
      </c>
      <c r="X162" s="14">
        <f t="shared" si="38"/>
        <v>61.140420560747671</v>
      </c>
      <c r="Y162" s="13">
        <f t="shared" ref="Y162:Y178" si="55">X162*0.05</f>
        <v>3.0570210280373837</v>
      </c>
      <c r="Z162" s="37">
        <v>4.4000000000000004</v>
      </c>
      <c r="AA162" s="13">
        <v>212.673</v>
      </c>
      <c r="AB162" s="13">
        <f t="shared" si="41"/>
        <v>10434.890186915889</v>
      </c>
      <c r="AC162" s="14">
        <f t="shared" si="42"/>
        <v>1043.4890186915889</v>
      </c>
      <c r="AD162" s="13">
        <f t="shared" si="43"/>
        <v>52.174450934579447</v>
      </c>
      <c r="AE162" s="37">
        <v>2.4</v>
      </c>
      <c r="AF162" s="13">
        <v>1.0169999999999999</v>
      </c>
      <c r="AG162" s="13">
        <f t="shared" si="44"/>
        <v>49.899532710280376</v>
      </c>
      <c r="AH162" s="14">
        <f t="shared" si="45"/>
        <v>4.9899532710280372</v>
      </c>
      <c r="AI162" s="13">
        <f t="shared" si="46"/>
        <v>0.24949766355140188</v>
      </c>
      <c r="AJ162" s="37">
        <v>28.1</v>
      </c>
      <c r="AK162" s="36">
        <v>181.12700000000001</v>
      </c>
      <c r="AL162" s="13">
        <f t="shared" si="47"/>
        <v>8887.0724299065441</v>
      </c>
      <c r="AM162" s="14">
        <f t="shared" si="48"/>
        <v>888.70724299065444</v>
      </c>
      <c r="AN162" s="13">
        <f t="shared" si="49"/>
        <v>44.435362149532722</v>
      </c>
      <c r="AO162" s="37">
        <v>5.7</v>
      </c>
      <c r="AP162" s="36">
        <v>0.91900000000000004</v>
      </c>
      <c r="AQ162" s="13">
        <f t="shared" si="50"/>
        <v>45.091121495327108</v>
      </c>
      <c r="AR162" s="14">
        <f t="shared" si="51"/>
        <v>4.5091121495327107</v>
      </c>
      <c r="AS162" s="13">
        <f t="shared" si="52"/>
        <v>0.22545560747663554</v>
      </c>
      <c r="AT162" s="27">
        <v>1.1000000000000001</v>
      </c>
      <c r="AU162" s="38" t="s">
        <v>151</v>
      </c>
    </row>
    <row r="163" spans="1:47" ht="15.75" x14ac:dyDescent="0.25">
      <c r="A163" s="9">
        <v>142220092</v>
      </c>
      <c r="B163" s="9" t="s">
        <v>206</v>
      </c>
      <c r="C163" s="9" t="s">
        <v>154</v>
      </c>
      <c r="D163" s="9" t="s">
        <v>157</v>
      </c>
      <c r="E163" s="9" t="s">
        <v>171</v>
      </c>
      <c r="F163" s="9" t="s">
        <v>154</v>
      </c>
      <c r="G163" s="9" t="s">
        <v>213</v>
      </c>
      <c r="H163" s="9" t="s">
        <v>213</v>
      </c>
      <c r="I163" s="9">
        <v>9</v>
      </c>
      <c r="J163" s="9">
        <v>29</v>
      </c>
      <c r="K163" s="9">
        <v>2023</v>
      </c>
      <c r="L163" s="33">
        <v>0.375</v>
      </c>
      <c r="M163" s="9" t="s">
        <v>232</v>
      </c>
      <c r="N163" s="35">
        <v>39.184030499999999</v>
      </c>
      <c r="O163" s="35">
        <v>-86.516978199999997</v>
      </c>
      <c r="P163" s="9">
        <v>20092</v>
      </c>
      <c r="Q163" s="34">
        <v>45243</v>
      </c>
      <c r="R163" s="34">
        <v>45245</v>
      </c>
      <c r="S163" s="9">
        <v>5.7000000000000002E-2</v>
      </c>
      <c r="T163" s="9">
        <f t="shared" si="53"/>
        <v>5.4285714285714284E-2</v>
      </c>
      <c r="U163" s="9">
        <f t="shared" si="54"/>
        <v>92.10526315789474</v>
      </c>
      <c r="V163" s="13">
        <v>5.8769999999999998</v>
      </c>
      <c r="W163" s="13">
        <f t="shared" si="40"/>
        <v>541.3026315789474</v>
      </c>
      <c r="X163" s="14">
        <f t="shared" si="38"/>
        <v>54.130263157894738</v>
      </c>
      <c r="Y163" s="13">
        <f t="shared" si="55"/>
        <v>2.706513157894737</v>
      </c>
      <c r="Z163" s="37">
        <v>2.4</v>
      </c>
      <c r="AA163" s="13">
        <v>73.793999999999997</v>
      </c>
      <c r="AB163" s="13">
        <f t="shared" si="41"/>
        <v>6796.8157894736842</v>
      </c>
      <c r="AC163" s="14">
        <f t="shared" si="42"/>
        <v>679.68157894736839</v>
      </c>
      <c r="AD163" s="13">
        <f t="shared" si="43"/>
        <v>33.984078947368424</v>
      </c>
      <c r="AE163" s="37">
        <v>2.1</v>
      </c>
      <c r="AF163" s="13">
        <v>0.36099999999999999</v>
      </c>
      <c r="AG163" s="13">
        <f t="shared" si="44"/>
        <v>33.25</v>
      </c>
      <c r="AH163" s="14">
        <f t="shared" si="45"/>
        <v>3.3250000000000002</v>
      </c>
      <c r="AI163" s="13">
        <f t="shared" si="46"/>
        <v>0.16625000000000001</v>
      </c>
      <c r="AJ163" s="37">
        <v>27.2</v>
      </c>
      <c r="AK163" s="36">
        <v>10.388999999999999</v>
      </c>
      <c r="AL163" s="13">
        <f t="shared" si="47"/>
        <v>956.88157894736844</v>
      </c>
      <c r="AM163" s="14">
        <f t="shared" si="48"/>
        <v>95.688157894736847</v>
      </c>
      <c r="AN163" s="13">
        <f t="shared" si="49"/>
        <v>4.7844078947368427</v>
      </c>
      <c r="AO163" s="37">
        <v>26.2</v>
      </c>
      <c r="AP163" s="36">
        <v>0.91200000000000003</v>
      </c>
      <c r="AQ163" s="13">
        <f t="shared" si="50"/>
        <v>84</v>
      </c>
      <c r="AR163" s="14">
        <f t="shared" si="51"/>
        <v>8.4</v>
      </c>
      <c r="AS163" s="13">
        <f t="shared" si="52"/>
        <v>0.42000000000000004</v>
      </c>
      <c r="AT163" s="27">
        <v>2.9</v>
      </c>
      <c r="AU163" s="38" t="s">
        <v>150</v>
      </c>
    </row>
    <row r="164" spans="1:47" ht="15.75" x14ac:dyDescent="0.25">
      <c r="A164" s="9">
        <v>142220095</v>
      </c>
      <c r="B164" s="9" t="s">
        <v>206</v>
      </c>
      <c r="C164" s="9" t="s">
        <v>154</v>
      </c>
      <c r="D164" s="9" t="s">
        <v>185</v>
      </c>
      <c r="E164" s="9" t="s">
        <v>175</v>
      </c>
      <c r="F164" s="9" t="s">
        <v>154</v>
      </c>
      <c r="G164" s="9" t="s">
        <v>213</v>
      </c>
      <c r="H164" s="9" t="s">
        <v>213</v>
      </c>
      <c r="I164" s="9">
        <v>10</v>
      </c>
      <c r="J164" s="9">
        <v>14</v>
      </c>
      <c r="K164" s="9">
        <v>2023</v>
      </c>
      <c r="L164" s="33">
        <v>0.43055555555555558</v>
      </c>
      <c r="M164" s="9" t="s">
        <v>235</v>
      </c>
      <c r="N164" s="9">
        <v>39.182363100000003</v>
      </c>
      <c r="O164" s="9">
        <v>-86.521849900000007</v>
      </c>
      <c r="P164" s="9">
        <v>20095</v>
      </c>
      <c r="Q164" s="34">
        <v>45243</v>
      </c>
      <c r="R164" s="34">
        <v>45245</v>
      </c>
      <c r="S164" s="9">
        <v>4.9000000000000002E-2</v>
      </c>
      <c r="T164" s="9">
        <f t="shared" si="53"/>
        <v>4.6666666666666669E-2</v>
      </c>
      <c r="U164" s="9">
        <f t="shared" si="54"/>
        <v>107.14285714285714</v>
      </c>
      <c r="V164" s="13">
        <v>5.9720000000000004</v>
      </c>
      <c r="W164" s="13">
        <f t="shared" si="40"/>
        <v>639.85714285714289</v>
      </c>
      <c r="X164" s="14">
        <f t="shared" si="38"/>
        <v>63.985714285714288</v>
      </c>
      <c r="Y164" s="13">
        <f t="shared" si="55"/>
        <v>3.1992857142857147</v>
      </c>
      <c r="Z164" s="37">
        <v>4</v>
      </c>
      <c r="AA164" s="13">
        <v>69.236999999999995</v>
      </c>
      <c r="AB164" s="13">
        <f t="shared" si="41"/>
        <v>7418.2499999999991</v>
      </c>
      <c r="AC164" s="14">
        <f t="shared" si="42"/>
        <v>741.82499999999993</v>
      </c>
      <c r="AD164" s="13">
        <f t="shared" si="43"/>
        <v>37.091249999999995</v>
      </c>
      <c r="AE164" s="37">
        <v>3</v>
      </c>
      <c r="AF164" s="13">
        <v>0.217</v>
      </c>
      <c r="AG164" s="13">
        <f t="shared" si="44"/>
        <v>23.25</v>
      </c>
      <c r="AH164" s="14">
        <f t="shared" si="45"/>
        <v>2.3250000000000002</v>
      </c>
      <c r="AI164" s="13">
        <f t="shared" si="46"/>
        <v>0.11625000000000002</v>
      </c>
      <c r="AJ164" s="37">
        <v>28.4</v>
      </c>
      <c r="AK164" s="36">
        <v>5.8890000000000002</v>
      </c>
      <c r="AL164" s="13">
        <f t="shared" si="47"/>
        <v>630.96428571428567</v>
      </c>
      <c r="AM164" s="14">
        <f t="shared" si="48"/>
        <v>63.096428571428568</v>
      </c>
      <c r="AN164" s="13">
        <f t="shared" si="49"/>
        <v>3.1548214285714287</v>
      </c>
      <c r="AO164" s="37">
        <v>31.9</v>
      </c>
      <c r="AP164" s="36">
        <v>1.452</v>
      </c>
      <c r="AQ164" s="13">
        <f t="shared" si="50"/>
        <v>155.57142857142856</v>
      </c>
      <c r="AR164" s="14">
        <f t="shared" si="51"/>
        <v>15.557142857142855</v>
      </c>
      <c r="AS164" s="13">
        <f t="shared" si="52"/>
        <v>0.7778571428571428</v>
      </c>
      <c r="AT164" s="27">
        <v>3.7</v>
      </c>
      <c r="AU164" s="38" t="s">
        <v>152</v>
      </c>
    </row>
    <row r="165" spans="1:47" ht="15.75" x14ac:dyDescent="0.25">
      <c r="A165" s="9">
        <v>142220091</v>
      </c>
      <c r="B165" s="9" t="s">
        <v>206</v>
      </c>
      <c r="C165" s="9" t="s">
        <v>154</v>
      </c>
      <c r="D165" s="9" t="s">
        <v>157</v>
      </c>
      <c r="E165" s="9" t="s">
        <v>175</v>
      </c>
      <c r="F165" s="9" t="s">
        <v>154</v>
      </c>
      <c r="G165" s="9" t="s">
        <v>213</v>
      </c>
      <c r="H165" s="9" t="s">
        <v>213</v>
      </c>
      <c r="I165" s="9">
        <v>9</v>
      </c>
      <c r="J165" s="9">
        <v>24</v>
      </c>
      <c r="K165" s="9">
        <v>2023</v>
      </c>
      <c r="L165" s="33">
        <v>0.38541666666666669</v>
      </c>
      <c r="M165" s="9" t="s">
        <v>216</v>
      </c>
      <c r="N165" s="9">
        <v>39.1652512</v>
      </c>
      <c r="O165" s="9">
        <v>-86.508253999999994</v>
      </c>
      <c r="P165" s="9">
        <v>20091</v>
      </c>
      <c r="Q165" s="34">
        <v>45243</v>
      </c>
      <c r="R165" s="34">
        <v>45245</v>
      </c>
      <c r="S165" s="9">
        <v>5.2999999999999999E-2</v>
      </c>
      <c r="T165" s="9">
        <f t="shared" si="53"/>
        <v>5.0476190476190473E-2</v>
      </c>
      <c r="U165" s="9">
        <f t="shared" si="54"/>
        <v>99.056603773584911</v>
      </c>
      <c r="V165" s="13">
        <v>6.0270000000000001</v>
      </c>
      <c r="W165" s="13">
        <f t="shared" si="40"/>
        <v>597.01415094339632</v>
      </c>
      <c r="X165" s="14">
        <f t="shared" si="38"/>
        <v>59.70141509433963</v>
      </c>
      <c r="Y165" s="13">
        <f t="shared" si="55"/>
        <v>2.9850707547169817</v>
      </c>
      <c r="Z165" s="37">
        <v>2</v>
      </c>
      <c r="AA165" s="13">
        <v>109.032</v>
      </c>
      <c r="AB165" s="13">
        <f t="shared" si="41"/>
        <v>10800.33962264151</v>
      </c>
      <c r="AC165" s="14">
        <f t="shared" si="42"/>
        <v>1080.0339622641509</v>
      </c>
      <c r="AD165" s="13">
        <f t="shared" si="43"/>
        <v>54.001698113207546</v>
      </c>
      <c r="AE165" s="37">
        <v>1.9</v>
      </c>
      <c r="AF165" s="13">
        <v>0.14499999999999999</v>
      </c>
      <c r="AG165" s="13">
        <f t="shared" si="44"/>
        <v>14.363207547169811</v>
      </c>
      <c r="AH165" s="14">
        <f t="shared" si="45"/>
        <v>1.4363207547169812</v>
      </c>
      <c r="AI165" s="13">
        <f t="shared" si="46"/>
        <v>7.1816037735849061E-2</v>
      </c>
      <c r="AJ165" s="37">
        <v>32.1</v>
      </c>
      <c r="AK165" s="36">
        <v>5.3140000000000001</v>
      </c>
      <c r="AL165" s="13">
        <f t="shared" si="47"/>
        <v>526.38679245283026</v>
      </c>
      <c r="AM165" s="14">
        <f t="shared" si="48"/>
        <v>52.638679245283029</v>
      </c>
      <c r="AN165" s="13">
        <f t="shared" si="49"/>
        <v>2.6319339622641515</v>
      </c>
      <c r="AO165" s="37">
        <v>20.7</v>
      </c>
      <c r="AP165" s="36">
        <v>1.3740000000000001</v>
      </c>
      <c r="AQ165" s="13">
        <f t="shared" si="50"/>
        <v>136.10377358490567</v>
      </c>
      <c r="AR165" s="14">
        <f t="shared" si="51"/>
        <v>13.610377358490567</v>
      </c>
      <c r="AS165" s="13">
        <f t="shared" si="52"/>
        <v>0.68051886792452843</v>
      </c>
      <c r="AT165" s="27">
        <v>2.2999999999999998</v>
      </c>
      <c r="AU165" s="38" t="s">
        <v>152</v>
      </c>
    </row>
    <row r="166" spans="1:47" ht="15.75" x14ac:dyDescent="0.25">
      <c r="A166" s="9">
        <v>142220100</v>
      </c>
      <c r="B166" s="9" t="s">
        <v>206</v>
      </c>
      <c r="C166" s="9" t="s">
        <v>154</v>
      </c>
      <c r="D166" s="9" t="s">
        <v>157</v>
      </c>
      <c r="E166" s="9" t="s">
        <v>168</v>
      </c>
      <c r="F166" s="9" t="s">
        <v>154</v>
      </c>
      <c r="G166" s="9" t="s">
        <v>213</v>
      </c>
      <c r="H166" s="9" t="s">
        <v>213</v>
      </c>
      <c r="I166" s="9">
        <v>10</v>
      </c>
      <c r="J166" s="9">
        <v>24</v>
      </c>
      <c r="K166" s="9">
        <v>2023</v>
      </c>
      <c r="L166" s="33">
        <v>0.3888888888888889</v>
      </c>
      <c r="M166" s="9" t="s">
        <v>235</v>
      </c>
      <c r="N166" s="9">
        <v>39.182363100000003</v>
      </c>
      <c r="O166" s="9">
        <v>-86.521849900000007</v>
      </c>
      <c r="P166" s="9">
        <v>20100</v>
      </c>
      <c r="Q166" s="34">
        <v>45243</v>
      </c>
      <c r="R166" s="34">
        <v>45245</v>
      </c>
      <c r="S166" s="9">
        <v>9.8000000000000004E-2</v>
      </c>
      <c r="T166" s="9">
        <f t="shared" si="53"/>
        <v>9.3333333333333338E-2</v>
      </c>
      <c r="U166" s="9">
        <f t="shared" si="54"/>
        <v>53.571428571428569</v>
      </c>
      <c r="V166" s="13">
        <v>3.9660000000000002</v>
      </c>
      <c r="W166" s="13">
        <f t="shared" si="40"/>
        <v>212.46428571428572</v>
      </c>
      <c r="X166" s="14">
        <f t="shared" si="38"/>
        <v>21.246428571428574</v>
      </c>
      <c r="Y166" s="13">
        <f t="shared" si="55"/>
        <v>1.0623214285714286</v>
      </c>
      <c r="Z166" s="37">
        <v>1.8</v>
      </c>
      <c r="AA166" s="13">
        <v>118.72499999999999</v>
      </c>
      <c r="AB166" s="13">
        <f t="shared" si="41"/>
        <v>6360.2678571428569</v>
      </c>
      <c r="AC166" s="14">
        <f t="shared" si="42"/>
        <v>636.02678571428567</v>
      </c>
      <c r="AD166" s="13">
        <f t="shared" si="43"/>
        <v>31.801339285714285</v>
      </c>
      <c r="AE166" s="37">
        <v>2.5</v>
      </c>
      <c r="AF166" s="13">
        <v>0.16600000000000001</v>
      </c>
      <c r="AG166" s="13">
        <f t="shared" si="44"/>
        <v>8.8928571428571423</v>
      </c>
      <c r="AH166" s="14">
        <f t="shared" si="45"/>
        <v>0.88928571428571423</v>
      </c>
      <c r="AI166" s="13">
        <f t="shared" si="46"/>
        <v>4.4464285714285713E-2</v>
      </c>
      <c r="AJ166" s="37">
        <v>44.4</v>
      </c>
      <c r="AK166" s="36">
        <v>8.9809999999999999</v>
      </c>
      <c r="AL166" s="13">
        <f t="shared" si="47"/>
        <v>481.125</v>
      </c>
      <c r="AM166" s="14">
        <f t="shared" si="48"/>
        <v>48.112499999999997</v>
      </c>
      <c r="AN166" s="13">
        <f t="shared" si="49"/>
        <v>2.4056250000000001</v>
      </c>
      <c r="AO166" s="37">
        <v>27.1</v>
      </c>
      <c r="AP166" s="36">
        <v>0.71099999999999997</v>
      </c>
      <c r="AQ166" s="13">
        <f t="shared" si="50"/>
        <v>38.089285714285708</v>
      </c>
      <c r="AR166" s="14">
        <f t="shared" si="51"/>
        <v>3.808928571428571</v>
      </c>
      <c r="AS166" s="13">
        <f t="shared" si="52"/>
        <v>0.19044642857142857</v>
      </c>
      <c r="AT166" s="27">
        <v>0.9</v>
      </c>
      <c r="AU166" s="38" t="s">
        <v>151</v>
      </c>
    </row>
    <row r="167" spans="1:47" ht="15.75" x14ac:dyDescent="0.25">
      <c r="A167" s="9">
        <v>142220088</v>
      </c>
      <c r="B167" s="9" t="s">
        <v>206</v>
      </c>
      <c r="C167" s="9" t="s">
        <v>154</v>
      </c>
      <c r="D167" s="9" t="s">
        <v>157</v>
      </c>
      <c r="E167" s="9" t="s">
        <v>175</v>
      </c>
      <c r="F167" s="9" t="s">
        <v>154</v>
      </c>
      <c r="G167" s="9" t="s">
        <v>213</v>
      </c>
      <c r="H167" s="9" t="s">
        <v>213</v>
      </c>
      <c r="I167" s="9">
        <v>9</v>
      </c>
      <c r="J167" s="9">
        <v>15</v>
      </c>
      <c r="K167" s="9">
        <v>2023</v>
      </c>
      <c r="L167" s="33">
        <v>0.2986111111111111</v>
      </c>
      <c r="M167" s="9" t="s">
        <v>231</v>
      </c>
      <c r="N167" s="35">
        <v>39.153860899999998</v>
      </c>
      <c r="O167" s="35">
        <v>-86.520297600000006</v>
      </c>
      <c r="P167" s="9">
        <v>20088</v>
      </c>
      <c r="Q167" s="34">
        <v>45243</v>
      </c>
      <c r="R167" s="34">
        <v>45245</v>
      </c>
      <c r="S167" s="9">
        <v>7.3999999999999996E-2</v>
      </c>
      <c r="T167" s="9">
        <f t="shared" si="53"/>
        <v>7.047619047619047E-2</v>
      </c>
      <c r="U167" s="9">
        <f t="shared" si="54"/>
        <v>70.945945945945951</v>
      </c>
      <c r="V167" s="13">
        <v>6.5549999999999997</v>
      </c>
      <c r="W167" s="13">
        <f t="shared" si="40"/>
        <v>465.05067567567568</v>
      </c>
      <c r="X167" s="14">
        <f t="shared" si="38"/>
        <v>46.505067567567565</v>
      </c>
      <c r="Y167" s="13">
        <f t="shared" si="55"/>
        <v>2.3252533783783784</v>
      </c>
      <c r="Z167" s="37">
        <v>0.5</v>
      </c>
      <c r="AA167" s="13">
        <v>104.864</v>
      </c>
      <c r="AB167" s="13">
        <f t="shared" si="41"/>
        <v>7439.6756756756768</v>
      </c>
      <c r="AC167" s="14">
        <f t="shared" si="42"/>
        <v>743.9675675675677</v>
      </c>
      <c r="AD167" s="13">
        <f t="shared" si="43"/>
        <v>37.198378378378386</v>
      </c>
      <c r="AE167" s="37">
        <v>0.9</v>
      </c>
      <c r="AF167" s="13">
        <v>0.13300000000000001</v>
      </c>
      <c r="AG167" s="13">
        <f t="shared" si="44"/>
        <v>9.4358108108108123</v>
      </c>
      <c r="AH167" s="14">
        <f t="shared" si="45"/>
        <v>0.94358108108108119</v>
      </c>
      <c r="AI167" s="13">
        <f t="shared" si="46"/>
        <v>4.7179054054054065E-2</v>
      </c>
      <c r="AJ167" s="37">
        <v>40.9</v>
      </c>
      <c r="AK167" s="36">
        <v>5.0069999999999997</v>
      </c>
      <c r="AL167" s="13">
        <f t="shared" si="47"/>
        <v>355.22635135135135</v>
      </c>
      <c r="AM167" s="14">
        <f t="shared" si="48"/>
        <v>35.522635135135133</v>
      </c>
      <c r="AN167" s="13">
        <f t="shared" si="49"/>
        <v>1.7761317567567567</v>
      </c>
      <c r="AO167" s="37">
        <v>26.6</v>
      </c>
      <c r="AP167" s="36">
        <v>1.835</v>
      </c>
      <c r="AQ167" s="13">
        <f t="shared" si="50"/>
        <v>130.18581081081081</v>
      </c>
      <c r="AR167" s="14">
        <f t="shared" si="51"/>
        <v>13.018581081081081</v>
      </c>
      <c r="AS167" s="13">
        <f t="shared" si="52"/>
        <v>0.6509290540540541</v>
      </c>
      <c r="AT167" s="27">
        <v>0.8</v>
      </c>
      <c r="AU167" s="38" t="s">
        <v>152</v>
      </c>
    </row>
    <row r="168" spans="1:47" ht="15.75" x14ac:dyDescent="0.25">
      <c r="A168" s="9">
        <v>142220099</v>
      </c>
      <c r="B168" s="9" t="s">
        <v>206</v>
      </c>
      <c r="C168" s="9" t="s">
        <v>154</v>
      </c>
      <c r="D168" s="9" t="s">
        <v>157</v>
      </c>
      <c r="E168" s="9" t="s">
        <v>171</v>
      </c>
      <c r="F168" s="9" t="s">
        <v>154</v>
      </c>
      <c r="G168" s="9" t="s">
        <v>213</v>
      </c>
      <c r="H168" s="9" t="s">
        <v>213</v>
      </c>
      <c r="I168" s="9">
        <v>10</v>
      </c>
      <c r="J168" s="9">
        <v>24</v>
      </c>
      <c r="K168" s="9">
        <v>2023</v>
      </c>
      <c r="L168" s="33">
        <v>0.3888888888888889</v>
      </c>
      <c r="M168" s="9" t="s">
        <v>235</v>
      </c>
      <c r="N168" s="9">
        <v>39.182363100000003</v>
      </c>
      <c r="O168" s="9">
        <v>-86.521849900000007</v>
      </c>
      <c r="P168" s="9">
        <v>20099</v>
      </c>
      <c r="Q168" s="34">
        <v>45243</v>
      </c>
      <c r="R168" s="34">
        <v>45245</v>
      </c>
      <c r="S168" s="9">
        <v>0.11700000000000001</v>
      </c>
      <c r="T168" s="9">
        <f t="shared" si="53"/>
        <v>0.11142857142857143</v>
      </c>
      <c r="U168" s="9">
        <f t="shared" si="54"/>
        <v>44.871794871794869</v>
      </c>
      <c r="V168" s="13">
        <v>6.3719999999999999</v>
      </c>
      <c r="W168" s="13">
        <f t="shared" si="40"/>
        <v>285.92307692307691</v>
      </c>
      <c r="X168" s="14">
        <f t="shared" si="38"/>
        <v>28.592307692307692</v>
      </c>
      <c r="Y168" s="13">
        <f t="shared" si="55"/>
        <v>1.4296153846153847</v>
      </c>
      <c r="Z168" s="37">
        <v>1.5</v>
      </c>
      <c r="AA168" s="13">
        <v>142.072</v>
      </c>
      <c r="AB168" s="13">
        <f t="shared" si="41"/>
        <v>6375.0256410256407</v>
      </c>
      <c r="AC168" s="14">
        <f t="shared" si="42"/>
        <v>637.50256410256407</v>
      </c>
      <c r="AD168" s="13">
        <f t="shared" si="43"/>
        <v>31.875128205128206</v>
      </c>
      <c r="AE168" s="37">
        <v>1.6</v>
      </c>
      <c r="AF168" s="13">
        <v>0.121</v>
      </c>
      <c r="AG168" s="13">
        <f t="shared" si="44"/>
        <v>5.4294871794871788</v>
      </c>
      <c r="AH168" s="14">
        <f t="shared" si="45"/>
        <v>0.54294871794871791</v>
      </c>
      <c r="AI168" s="13">
        <f t="shared" si="46"/>
        <v>2.7147435897435897E-2</v>
      </c>
      <c r="AJ168" s="37">
        <v>36.1</v>
      </c>
      <c r="AK168" s="36">
        <v>16.981999999999999</v>
      </c>
      <c r="AL168" s="13">
        <f t="shared" si="47"/>
        <v>762.01282051282044</v>
      </c>
      <c r="AM168" s="14">
        <f t="shared" si="48"/>
        <v>76.20128205128205</v>
      </c>
      <c r="AN168" s="13">
        <f t="shared" si="49"/>
        <v>3.8100641025641027</v>
      </c>
      <c r="AO168" s="37">
        <v>8.3000000000000007</v>
      </c>
      <c r="AP168" s="36">
        <v>0.92600000000000005</v>
      </c>
      <c r="AQ168" s="13">
        <f t="shared" si="50"/>
        <v>41.551282051282051</v>
      </c>
      <c r="AR168" s="14">
        <f t="shared" si="51"/>
        <v>4.1551282051282055</v>
      </c>
      <c r="AS168" s="13">
        <f t="shared" si="52"/>
        <v>0.20775641025641028</v>
      </c>
      <c r="AT168" s="27">
        <v>1.2</v>
      </c>
      <c r="AU168" s="38" t="s">
        <v>151</v>
      </c>
    </row>
    <row r="169" spans="1:47" ht="15.75" x14ac:dyDescent="0.25">
      <c r="A169" s="9">
        <v>142220094</v>
      </c>
      <c r="B169" s="9" t="s">
        <v>206</v>
      </c>
      <c r="C169" s="9" t="s">
        <v>154</v>
      </c>
      <c r="D169" s="9" t="s">
        <v>157</v>
      </c>
      <c r="E169" s="9" t="s">
        <v>171</v>
      </c>
      <c r="F169" s="9" t="s">
        <v>154</v>
      </c>
      <c r="G169" s="9" t="s">
        <v>213</v>
      </c>
      <c r="H169" s="9" t="s">
        <v>213</v>
      </c>
      <c r="I169" s="9">
        <v>10</v>
      </c>
      <c r="J169" s="9">
        <v>9</v>
      </c>
      <c r="K169" s="9">
        <v>2023</v>
      </c>
      <c r="L169" s="33">
        <v>0.46875</v>
      </c>
      <c r="M169" s="9" t="s">
        <v>234</v>
      </c>
      <c r="N169" s="9">
        <v>39.183767400000001</v>
      </c>
      <c r="O169" s="9">
        <v>-86.519188200000002</v>
      </c>
      <c r="P169" s="9">
        <v>20094</v>
      </c>
      <c r="Q169" s="34">
        <v>45243</v>
      </c>
      <c r="R169" s="34">
        <v>45245</v>
      </c>
      <c r="S169" s="9">
        <v>5.8000000000000003E-2</v>
      </c>
      <c r="T169" s="9">
        <f t="shared" si="53"/>
        <v>5.5238095238095239E-2</v>
      </c>
      <c r="U169" s="9">
        <f t="shared" si="54"/>
        <v>90.517241379310349</v>
      </c>
      <c r="V169" s="13">
        <v>5.2380000000000004</v>
      </c>
      <c r="W169" s="13">
        <f t="shared" si="40"/>
        <v>474.12931034482767</v>
      </c>
      <c r="X169" s="14">
        <f t="shared" si="38"/>
        <v>47.412931034482767</v>
      </c>
      <c r="Y169" s="13">
        <f t="shared" si="55"/>
        <v>2.3706465517241386</v>
      </c>
      <c r="Z169" s="37">
        <v>2</v>
      </c>
      <c r="AA169" s="13">
        <v>84.466999999999999</v>
      </c>
      <c r="AB169" s="13">
        <f t="shared" si="41"/>
        <v>7645.7198275862074</v>
      </c>
      <c r="AC169" s="14">
        <f t="shared" si="42"/>
        <v>764.57198275862072</v>
      </c>
      <c r="AD169" s="13">
        <f t="shared" si="43"/>
        <v>38.228599137931035</v>
      </c>
      <c r="AE169" s="37">
        <v>0.8</v>
      </c>
      <c r="AF169" s="13">
        <v>0.106</v>
      </c>
      <c r="AG169" s="13">
        <f t="shared" si="44"/>
        <v>9.5948275862068968</v>
      </c>
      <c r="AH169" s="14">
        <f t="shared" si="45"/>
        <v>0.95948275862068966</v>
      </c>
      <c r="AI169" s="13">
        <f t="shared" si="46"/>
        <v>4.7974137931034486E-2</v>
      </c>
      <c r="AJ169" s="37">
        <v>32.700000000000003</v>
      </c>
      <c r="AK169" s="36">
        <v>10.595000000000001</v>
      </c>
      <c r="AL169" s="13">
        <f t="shared" si="47"/>
        <v>959.03017241379325</v>
      </c>
      <c r="AM169" s="14">
        <f t="shared" si="48"/>
        <v>95.903017241379331</v>
      </c>
      <c r="AN169" s="13">
        <f t="shared" si="49"/>
        <v>4.7951508620689669</v>
      </c>
      <c r="AO169" s="37">
        <v>29.3</v>
      </c>
      <c r="AP169" s="36">
        <v>0.79300000000000004</v>
      </c>
      <c r="AQ169" s="13">
        <f t="shared" si="50"/>
        <v>71.78017241379311</v>
      </c>
      <c r="AR169" s="14">
        <f t="shared" si="51"/>
        <v>7.1780172413793109</v>
      </c>
      <c r="AS169" s="13">
        <f t="shared" si="52"/>
        <v>0.35890086206896554</v>
      </c>
      <c r="AT169" s="27">
        <v>1.3</v>
      </c>
      <c r="AU169" s="38" t="s">
        <v>150</v>
      </c>
    </row>
    <row r="170" spans="1:47" ht="15.75" x14ac:dyDescent="0.25">
      <c r="A170" s="9">
        <v>142220097</v>
      </c>
      <c r="B170" s="9" t="s">
        <v>206</v>
      </c>
      <c r="C170" s="9" t="s">
        <v>154</v>
      </c>
      <c r="D170" s="9" t="s">
        <v>157</v>
      </c>
      <c r="E170" s="9" t="s">
        <v>171</v>
      </c>
      <c r="F170" s="9" t="s">
        <v>183</v>
      </c>
      <c r="G170" s="9" t="s">
        <v>213</v>
      </c>
      <c r="H170" s="9" t="s">
        <v>213</v>
      </c>
      <c r="I170" s="9">
        <v>10</v>
      </c>
      <c r="J170" s="9">
        <v>14</v>
      </c>
      <c r="K170" s="9">
        <v>2023</v>
      </c>
      <c r="L170" s="33">
        <v>0.4513888888888889</v>
      </c>
      <c r="M170" s="9" t="s">
        <v>235</v>
      </c>
      <c r="N170" s="9">
        <v>39.182363100000003</v>
      </c>
      <c r="O170" s="9">
        <v>-86.521849900000007</v>
      </c>
      <c r="P170" s="9">
        <v>20097</v>
      </c>
      <c r="Q170" s="34">
        <v>45243</v>
      </c>
      <c r="R170" s="34">
        <v>45245</v>
      </c>
      <c r="S170" s="9">
        <v>7.5999999999999998E-2</v>
      </c>
      <c r="T170" s="9">
        <f t="shared" si="53"/>
        <v>7.2380952380952379E-2</v>
      </c>
      <c r="U170" s="9">
        <f t="shared" si="54"/>
        <v>69.078947368421055</v>
      </c>
      <c r="V170" s="13">
        <v>4.3079999999999998</v>
      </c>
      <c r="W170" s="13">
        <f t="shared" si="40"/>
        <v>297.59210526315792</v>
      </c>
      <c r="X170" s="14">
        <f t="shared" si="38"/>
        <v>29.75921052631579</v>
      </c>
      <c r="Y170" s="13">
        <f t="shared" si="55"/>
        <v>1.4879605263157896</v>
      </c>
      <c r="Z170" s="37">
        <v>2.4</v>
      </c>
      <c r="AA170" s="13">
        <v>115.82</v>
      </c>
      <c r="AB170" s="13">
        <f t="shared" si="41"/>
        <v>8000.7236842105258</v>
      </c>
      <c r="AC170" s="14">
        <f t="shared" si="42"/>
        <v>800.0723684210526</v>
      </c>
      <c r="AD170" s="13">
        <f t="shared" si="43"/>
        <v>40.003618421052636</v>
      </c>
      <c r="AE170" s="37">
        <v>1.3</v>
      </c>
      <c r="AF170" s="13">
        <v>8.3000000000000004E-2</v>
      </c>
      <c r="AG170" s="13">
        <f t="shared" si="44"/>
        <v>5.7335526315789478</v>
      </c>
      <c r="AH170" s="14">
        <f t="shared" si="45"/>
        <v>0.57335526315789476</v>
      </c>
      <c r="AI170" s="13">
        <f t="shared" si="46"/>
        <v>2.8667763157894738E-2</v>
      </c>
      <c r="AJ170" s="37">
        <v>45.5</v>
      </c>
      <c r="AK170" s="36">
        <v>10.885</v>
      </c>
      <c r="AL170" s="13">
        <f t="shared" si="47"/>
        <v>751.92434210526312</v>
      </c>
      <c r="AM170" s="14">
        <f t="shared" si="48"/>
        <v>75.192434210526315</v>
      </c>
      <c r="AN170" s="13">
        <f t="shared" si="49"/>
        <v>3.7596217105263161</v>
      </c>
      <c r="AO170" s="37">
        <v>17.899999999999999</v>
      </c>
      <c r="AP170" s="36">
        <v>0.378</v>
      </c>
      <c r="AQ170" s="13">
        <f t="shared" si="50"/>
        <v>26.111842105263158</v>
      </c>
      <c r="AR170" s="14">
        <f t="shared" si="51"/>
        <v>2.6111842105263157</v>
      </c>
      <c r="AS170" s="13">
        <f t="shared" si="52"/>
        <v>0.13055921052631578</v>
      </c>
      <c r="AT170" s="27">
        <v>2.7</v>
      </c>
      <c r="AU170" s="38" t="s">
        <v>151</v>
      </c>
    </row>
    <row r="171" spans="1:47" ht="15.75" x14ac:dyDescent="0.25">
      <c r="A171" s="9">
        <v>142220098</v>
      </c>
      <c r="B171" s="9" t="s">
        <v>206</v>
      </c>
      <c r="C171" s="9" t="s">
        <v>154</v>
      </c>
      <c r="D171" s="9" t="s">
        <v>157</v>
      </c>
      <c r="E171" s="9" t="s">
        <v>171</v>
      </c>
      <c r="F171" s="9" t="s">
        <v>154</v>
      </c>
      <c r="G171" s="9" t="s">
        <v>213</v>
      </c>
      <c r="H171" s="9" t="s">
        <v>213</v>
      </c>
      <c r="I171" s="9">
        <v>10</v>
      </c>
      <c r="J171" s="9">
        <v>14</v>
      </c>
      <c r="K171" s="9">
        <v>2023</v>
      </c>
      <c r="L171" s="33">
        <v>0.47222222222222227</v>
      </c>
      <c r="M171" s="9" t="s">
        <v>235</v>
      </c>
      <c r="N171" s="9">
        <v>39.182363100000003</v>
      </c>
      <c r="O171" s="9">
        <v>-86.521849900000007</v>
      </c>
      <c r="P171" s="9">
        <v>20098</v>
      </c>
      <c r="Q171" s="34">
        <v>45243</v>
      </c>
      <c r="R171" s="34">
        <v>45245</v>
      </c>
      <c r="S171" s="9">
        <v>0.108</v>
      </c>
      <c r="T171" s="9">
        <f t="shared" si="53"/>
        <v>0.10285714285714286</v>
      </c>
      <c r="U171" s="9">
        <f t="shared" si="54"/>
        <v>48.611111111111114</v>
      </c>
      <c r="V171" s="13">
        <v>8.61</v>
      </c>
      <c r="W171" s="13">
        <f t="shared" si="40"/>
        <v>418.54166666666669</v>
      </c>
      <c r="X171" s="14">
        <f t="shared" si="38"/>
        <v>41.854166666666671</v>
      </c>
      <c r="Y171" s="13">
        <f t="shared" si="55"/>
        <v>2.0927083333333338</v>
      </c>
      <c r="Z171" s="37">
        <v>1.9</v>
      </c>
      <c r="AA171" s="13">
        <v>151.22999999999999</v>
      </c>
      <c r="AB171" s="13">
        <f t="shared" si="41"/>
        <v>7351.458333333333</v>
      </c>
      <c r="AC171" s="14">
        <f t="shared" si="42"/>
        <v>735.14583333333326</v>
      </c>
      <c r="AD171" s="13">
        <f t="shared" si="43"/>
        <v>36.757291666666667</v>
      </c>
      <c r="AE171" s="37">
        <v>1.7</v>
      </c>
      <c r="AF171" s="13">
        <v>0.24299999999999999</v>
      </c>
      <c r="AG171" s="13">
        <f t="shared" si="44"/>
        <v>11.8125</v>
      </c>
      <c r="AH171" s="14">
        <f t="shared" si="45"/>
        <v>1.1812499999999999</v>
      </c>
      <c r="AI171" s="13">
        <f t="shared" si="46"/>
        <v>5.9062499999999997E-2</v>
      </c>
      <c r="AJ171" s="37">
        <v>7.1</v>
      </c>
      <c r="AK171" s="36">
        <v>22.114999999999998</v>
      </c>
      <c r="AL171" s="13">
        <f t="shared" si="47"/>
        <v>1075.0347222222222</v>
      </c>
      <c r="AM171" s="14">
        <f t="shared" si="48"/>
        <v>107.50347222222221</v>
      </c>
      <c r="AN171" s="13">
        <f t="shared" si="49"/>
        <v>5.3751736111111112</v>
      </c>
      <c r="AO171" s="37">
        <v>20.3</v>
      </c>
      <c r="AP171" s="36">
        <v>1.151</v>
      </c>
      <c r="AQ171" s="13">
        <f t="shared" si="50"/>
        <v>55.951388888888893</v>
      </c>
      <c r="AR171" s="14">
        <f t="shared" si="51"/>
        <v>5.5951388888888891</v>
      </c>
      <c r="AS171" s="13">
        <f t="shared" si="52"/>
        <v>0.27975694444444449</v>
      </c>
      <c r="AT171" s="27">
        <v>2.2000000000000002</v>
      </c>
      <c r="AU171" s="38" t="s">
        <v>150</v>
      </c>
    </row>
    <row r="172" spans="1:47" ht="15.75" x14ac:dyDescent="0.25">
      <c r="A172" s="9">
        <v>142220096</v>
      </c>
      <c r="B172" s="9" t="s">
        <v>206</v>
      </c>
      <c r="C172" s="9" t="s">
        <v>154</v>
      </c>
      <c r="D172" s="9" t="s">
        <v>157</v>
      </c>
      <c r="E172" s="9" t="s">
        <v>171</v>
      </c>
      <c r="F172" s="9" t="s">
        <v>154</v>
      </c>
      <c r="G172" s="9" t="s">
        <v>213</v>
      </c>
      <c r="H172" s="9" t="s">
        <v>213</v>
      </c>
      <c r="I172" s="9">
        <v>10</v>
      </c>
      <c r="J172" s="9">
        <v>14</v>
      </c>
      <c r="K172" s="9">
        <v>2023</v>
      </c>
      <c r="L172" s="33">
        <v>0.43055555555555558</v>
      </c>
      <c r="M172" s="9" t="s">
        <v>235</v>
      </c>
      <c r="N172" s="9">
        <v>39.182363100000003</v>
      </c>
      <c r="O172" s="9">
        <v>-86.521849900000007</v>
      </c>
      <c r="P172" s="9">
        <v>20096</v>
      </c>
      <c r="Q172" s="34">
        <v>45243</v>
      </c>
      <c r="R172" s="34">
        <v>45245</v>
      </c>
      <c r="S172" s="9">
        <v>9.8000000000000004E-2</v>
      </c>
      <c r="T172" s="9">
        <f t="shared" si="53"/>
        <v>9.3333333333333338E-2</v>
      </c>
      <c r="U172" s="9">
        <f t="shared" si="54"/>
        <v>53.571428571428569</v>
      </c>
      <c r="V172" s="13">
        <v>5.1630000000000003</v>
      </c>
      <c r="W172" s="13">
        <f t="shared" si="40"/>
        <v>276.58928571428572</v>
      </c>
      <c r="X172" s="14">
        <f t="shared" si="38"/>
        <v>27.658928571428572</v>
      </c>
      <c r="Y172" s="13">
        <f t="shared" si="55"/>
        <v>1.3829464285714286</v>
      </c>
      <c r="Z172" s="37">
        <v>0.7</v>
      </c>
      <c r="AA172" s="13">
        <v>139.25299999999999</v>
      </c>
      <c r="AB172" s="13">
        <f t="shared" si="41"/>
        <v>7459.9821428571422</v>
      </c>
      <c r="AC172" s="14">
        <f t="shared" si="42"/>
        <v>745.9982142857142</v>
      </c>
      <c r="AD172" s="13">
        <f t="shared" si="43"/>
        <v>37.299910714285708</v>
      </c>
      <c r="AE172" s="37">
        <v>1.1000000000000001</v>
      </c>
      <c r="AF172" s="13">
        <v>9.5000000000000001E-2</v>
      </c>
      <c r="AG172" s="13">
        <f t="shared" si="44"/>
        <v>5.0892857142857144</v>
      </c>
      <c r="AH172" s="14">
        <f t="shared" si="45"/>
        <v>0.5089285714285714</v>
      </c>
      <c r="AI172" s="13">
        <f t="shared" si="46"/>
        <v>2.5446428571428571E-2</v>
      </c>
      <c r="AJ172" s="37">
        <v>49.7</v>
      </c>
      <c r="AK172" s="36">
        <v>10.95</v>
      </c>
      <c r="AL172" s="13">
        <f t="shared" si="47"/>
        <v>586.60714285714278</v>
      </c>
      <c r="AM172" s="14">
        <f t="shared" si="48"/>
        <v>58.660714285714278</v>
      </c>
      <c r="AN172" s="13">
        <f t="shared" si="49"/>
        <v>2.933035714285714</v>
      </c>
      <c r="AO172" s="37">
        <v>18.7</v>
      </c>
      <c r="AP172" s="36">
        <v>0.83099999999999996</v>
      </c>
      <c r="AQ172" s="13">
        <f t="shared" si="50"/>
        <v>44.517857142857139</v>
      </c>
      <c r="AR172" s="14">
        <f t="shared" si="51"/>
        <v>4.4517857142857142</v>
      </c>
      <c r="AS172" s="13">
        <f t="shared" si="52"/>
        <v>0.22258928571428571</v>
      </c>
      <c r="AT172" s="27">
        <v>1.8</v>
      </c>
      <c r="AU172" s="38" t="s">
        <v>151</v>
      </c>
    </row>
    <row r="173" spans="1:47" ht="15.75" x14ac:dyDescent="0.25">
      <c r="A173" s="9">
        <v>142220093</v>
      </c>
      <c r="B173" s="9" t="s">
        <v>206</v>
      </c>
      <c r="C173" s="9" t="s">
        <v>154</v>
      </c>
      <c r="D173" s="9" t="s">
        <v>175</v>
      </c>
      <c r="E173" s="9" t="s">
        <v>175</v>
      </c>
      <c r="F173" s="9" t="s">
        <v>183</v>
      </c>
      <c r="G173" s="9" t="s">
        <v>213</v>
      </c>
      <c r="H173" s="9" t="s">
        <v>213</v>
      </c>
      <c r="I173" s="9">
        <v>10</v>
      </c>
      <c r="J173" s="9">
        <v>9</v>
      </c>
      <c r="K173" s="9">
        <v>2023</v>
      </c>
      <c r="L173" s="33">
        <v>0.46875</v>
      </c>
      <c r="M173" s="9" t="s">
        <v>234</v>
      </c>
      <c r="N173" s="9">
        <v>39.183767400000001</v>
      </c>
      <c r="O173" s="9">
        <v>-86.519188200000002</v>
      </c>
      <c r="P173" s="9">
        <v>20093</v>
      </c>
      <c r="Q173" s="34">
        <v>45243</v>
      </c>
      <c r="R173" s="34">
        <v>45245</v>
      </c>
      <c r="S173" s="9">
        <v>0.10299999999999999</v>
      </c>
      <c r="T173" s="9">
        <f t="shared" si="53"/>
        <v>9.8095238095238083E-2</v>
      </c>
      <c r="U173" s="9">
        <f t="shared" si="54"/>
        <v>50.970873786407772</v>
      </c>
      <c r="V173" s="13">
        <v>6.968</v>
      </c>
      <c r="W173" s="13">
        <f t="shared" si="40"/>
        <v>355.16504854368935</v>
      </c>
      <c r="X173" s="14">
        <f t="shared" si="38"/>
        <v>35.516504854368932</v>
      </c>
      <c r="Y173" s="13">
        <f t="shared" si="55"/>
        <v>1.7758252427184467</v>
      </c>
      <c r="Z173" s="37">
        <v>4.2</v>
      </c>
      <c r="AA173" s="13">
        <v>155.715</v>
      </c>
      <c r="AB173" s="13">
        <f t="shared" si="41"/>
        <v>7936.9296116504865</v>
      </c>
      <c r="AC173" s="14">
        <f t="shared" si="42"/>
        <v>793.6929611650487</v>
      </c>
      <c r="AD173" s="13">
        <f t="shared" si="43"/>
        <v>39.684648058252435</v>
      </c>
      <c r="AE173" s="37">
        <v>4.2</v>
      </c>
      <c r="AF173" s="13">
        <v>0.156</v>
      </c>
      <c r="AG173" s="13">
        <f t="shared" si="44"/>
        <v>7.9514563106796121</v>
      </c>
      <c r="AH173" s="14">
        <f t="shared" si="45"/>
        <v>0.79514563106796121</v>
      </c>
      <c r="AI173" s="13">
        <f t="shared" si="46"/>
        <v>3.9757281553398062E-2</v>
      </c>
      <c r="AJ173" s="37">
        <v>13.4</v>
      </c>
      <c r="AK173" s="36">
        <v>9.9909999999999997</v>
      </c>
      <c r="AL173" s="13">
        <f t="shared" si="47"/>
        <v>509.25000000000006</v>
      </c>
      <c r="AM173" s="14">
        <f t="shared" si="48"/>
        <v>50.925000000000004</v>
      </c>
      <c r="AN173" s="13">
        <f t="shared" si="49"/>
        <v>2.5462500000000006</v>
      </c>
      <c r="AO173" s="37">
        <v>22.9</v>
      </c>
      <c r="AP173" s="36">
        <v>0.55700000000000005</v>
      </c>
      <c r="AQ173" s="13">
        <f t="shared" si="50"/>
        <v>28.390776699029132</v>
      </c>
      <c r="AR173" s="14">
        <f t="shared" si="51"/>
        <v>2.8390776699029132</v>
      </c>
      <c r="AS173" s="13">
        <f t="shared" si="52"/>
        <v>0.14195388349514568</v>
      </c>
      <c r="AT173" s="27">
        <v>4.9000000000000004</v>
      </c>
      <c r="AU173" s="38" t="s">
        <v>151</v>
      </c>
    </row>
    <row r="174" spans="1:47" ht="15.75" x14ac:dyDescent="0.25">
      <c r="A174" s="9">
        <v>142247801</v>
      </c>
      <c r="B174" s="9" t="s">
        <v>206</v>
      </c>
      <c r="C174" s="9" t="s">
        <v>154</v>
      </c>
      <c r="D174" s="9" t="s">
        <v>185</v>
      </c>
      <c r="E174" s="9" t="s">
        <v>175</v>
      </c>
      <c r="F174" s="9" t="s">
        <v>154</v>
      </c>
      <c r="G174" s="9" t="s">
        <v>213</v>
      </c>
      <c r="H174" s="9" t="s">
        <v>213</v>
      </c>
      <c r="I174" s="9">
        <v>10</v>
      </c>
      <c r="J174" s="9">
        <v>27</v>
      </c>
      <c r="K174" s="9">
        <v>2023</v>
      </c>
      <c r="L174" s="33">
        <v>0.43055555555555558</v>
      </c>
      <c r="M174" s="9" t="s">
        <v>235</v>
      </c>
      <c r="N174" s="9">
        <v>39.182363100000003</v>
      </c>
      <c r="O174" s="9">
        <v>-86.521849900000007</v>
      </c>
      <c r="P174" s="9">
        <v>47802</v>
      </c>
      <c r="Q174" s="34">
        <v>45243</v>
      </c>
      <c r="R174" s="34">
        <v>45245</v>
      </c>
      <c r="S174" s="9">
        <v>0.109</v>
      </c>
      <c r="T174" s="9">
        <f t="shared" si="53"/>
        <v>0.10380952380952381</v>
      </c>
      <c r="U174" s="9">
        <f t="shared" si="54"/>
        <v>48.165137614678898</v>
      </c>
      <c r="V174" s="13">
        <v>7.5510000000000002</v>
      </c>
      <c r="W174" s="13">
        <f t="shared" si="40"/>
        <v>363.69495412844037</v>
      </c>
      <c r="X174" s="14">
        <f t="shared" ref="X174:X178" si="56">W174/10</f>
        <v>36.369495412844039</v>
      </c>
      <c r="Y174" s="13">
        <f t="shared" si="55"/>
        <v>1.818474770642202</v>
      </c>
      <c r="Z174" s="37">
        <v>3.8</v>
      </c>
      <c r="AA174" s="13">
        <v>144.72999999999999</v>
      </c>
      <c r="AB174" s="13">
        <f t="shared" si="41"/>
        <v>6970.9403669724761</v>
      </c>
      <c r="AC174" s="14">
        <f t="shared" si="42"/>
        <v>697.09403669724759</v>
      </c>
      <c r="AD174" s="13">
        <f t="shared" si="43"/>
        <v>34.854701834862382</v>
      </c>
      <c r="AE174" s="37">
        <v>2.1</v>
      </c>
      <c r="AF174" s="13">
        <v>0.14599999999999999</v>
      </c>
      <c r="AG174" s="13">
        <f t="shared" si="44"/>
        <v>7.0321100917431183</v>
      </c>
      <c r="AH174" s="14">
        <f t="shared" si="45"/>
        <v>0.70321100917431179</v>
      </c>
      <c r="AI174" s="13">
        <f t="shared" si="46"/>
        <v>3.5160550458715592E-2</v>
      </c>
      <c r="AJ174" s="37">
        <v>8.6</v>
      </c>
      <c r="AK174" s="36">
        <v>10.613</v>
      </c>
      <c r="AL174" s="13">
        <f t="shared" si="47"/>
        <v>511.17660550458714</v>
      </c>
      <c r="AM174" s="14">
        <f t="shared" si="48"/>
        <v>51.117660550458716</v>
      </c>
      <c r="AN174" s="13">
        <f t="shared" si="49"/>
        <v>2.5558830275229361</v>
      </c>
      <c r="AO174" s="37">
        <v>11.7</v>
      </c>
      <c r="AP174" s="36">
        <v>0.61399999999999999</v>
      </c>
      <c r="AQ174" s="13">
        <f t="shared" si="50"/>
        <v>29.573394495412842</v>
      </c>
      <c r="AR174" s="14">
        <f t="shared" si="51"/>
        <v>2.9573394495412844</v>
      </c>
      <c r="AS174" s="13">
        <f t="shared" si="52"/>
        <v>0.14786697247706423</v>
      </c>
      <c r="AT174" s="27">
        <v>3.8</v>
      </c>
      <c r="AU174" s="38" t="s">
        <v>151</v>
      </c>
    </row>
    <row r="175" spans="1:47" ht="15.75" x14ac:dyDescent="0.25">
      <c r="A175" s="9" t="s">
        <v>229</v>
      </c>
      <c r="B175" s="9" t="s">
        <v>206</v>
      </c>
      <c r="C175" s="9" t="s">
        <v>154</v>
      </c>
      <c r="D175" s="9" t="s">
        <v>157</v>
      </c>
      <c r="E175" s="9" t="s">
        <v>171</v>
      </c>
      <c r="F175" s="9" t="s">
        <v>230</v>
      </c>
      <c r="G175" s="9" t="s">
        <v>213</v>
      </c>
      <c r="H175" s="9">
        <v>90.2</v>
      </c>
      <c r="I175" s="9">
        <v>3</v>
      </c>
      <c r="J175" s="9">
        <v>26</v>
      </c>
      <c r="K175" s="9">
        <v>2023</v>
      </c>
      <c r="L175" s="9" t="s">
        <v>213</v>
      </c>
      <c r="M175" s="9" t="s">
        <v>226</v>
      </c>
      <c r="N175" s="9">
        <v>39.183211999999997</v>
      </c>
      <c r="O175" s="9">
        <v>-86.522772000000003</v>
      </c>
      <c r="P175" s="9" t="s">
        <v>228</v>
      </c>
      <c r="Q175" s="34">
        <v>45243</v>
      </c>
      <c r="R175" s="34">
        <v>45245</v>
      </c>
      <c r="S175" s="9">
        <v>0.113</v>
      </c>
      <c r="T175" s="9">
        <f t="shared" si="53"/>
        <v>0.10761904761904761</v>
      </c>
      <c r="U175" s="9">
        <f t="shared" si="54"/>
        <v>46.460176991150448</v>
      </c>
      <c r="V175" s="13">
        <v>5.117</v>
      </c>
      <c r="W175" s="13">
        <f t="shared" si="40"/>
        <v>237.73672566371684</v>
      </c>
      <c r="X175" s="14">
        <f t="shared" si="56"/>
        <v>23.773672566371683</v>
      </c>
      <c r="Y175" s="13">
        <f t="shared" si="55"/>
        <v>1.1886836283185842</v>
      </c>
      <c r="Z175" s="37">
        <v>1.7</v>
      </c>
      <c r="AA175" s="13">
        <v>168.876</v>
      </c>
      <c r="AB175" s="13">
        <f t="shared" si="41"/>
        <v>7846.0088495575228</v>
      </c>
      <c r="AC175" s="14">
        <f t="shared" si="42"/>
        <v>784.60088495575224</v>
      </c>
      <c r="AD175" s="13">
        <f t="shared" si="43"/>
        <v>39.230044247787617</v>
      </c>
      <c r="AE175" s="37">
        <v>1.3</v>
      </c>
      <c r="AF175" s="13">
        <v>0.94299999999999995</v>
      </c>
      <c r="AG175" s="13">
        <f t="shared" si="44"/>
        <v>43.811946902654867</v>
      </c>
      <c r="AH175" s="14">
        <f t="shared" si="45"/>
        <v>4.3811946902654864</v>
      </c>
      <c r="AI175" s="13">
        <f t="shared" si="46"/>
        <v>0.21905973451327432</v>
      </c>
      <c r="AJ175" s="37">
        <v>7.2</v>
      </c>
      <c r="AK175" s="36">
        <v>44.774000000000001</v>
      </c>
      <c r="AL175" s="13">
        <f t="shared" si="47"/>
        <v>2080.2079646017701</v>
      </c>
      <c r="AM175" s="14">
        <f t="shared" si="48"/>
        <v>208.020796460177</v>
      </c>
      <c r="AN175" s="13">
        <f t="shared" si="49"/>
        <v>10.401039823008851</v>
      </c>
      <c r="AO175" s="37">
        <v>16.2</v>
      </c>
      <c r="AP175" s="36">
        <v>0.249</v>
      </c>
      <c r="AQ175" s="13">
        <f t="shared" si="50"/>
        <v>11.568584070796462</v>
      </c>
      <c r="AR175" s="14">
        <f t="shared" si="51"/>
        <v>1.1568584070796462</v>
      </c>
      <c r="AS175" s="13">
        <f t="shared" si="52"/>
        <v>5.7842920353982308E-2</v>
      </c>
      <c r="AT175" s="27">
        <v>3.1</v>
      </c>
      <c r="AU175" s="38" t="s">
        <v>151</v>
      </c>
    </row>
    <row r="176" spans="1:47" ht="15.75" x14ac:dyDescent="0.25">
      <c r="A176" s="9">
        <v>142220089</v>
      </c>
      <c r="B176" s="9" t="s">
        <v>206</v>
      </c>
      <c r="C176" s="9" t="s">
        <v>154</v>
      </c>
      <c r="D176" s="9" t="s">
        <v>157</v>
      </c>
      <c r="E176" s="9" t="s">
        <v>171</v>
      </c>
      <c r="F176" s="9" t="s">
        <v>154</v>
      </c>
      <c r="G176" s="9" t="s">
        <v>213</v>
      </c>
      <c r="H176" s="9" t="s">
        <v>213</v>
      </c>
      <c r="I176" s="9">
        <v>9</v>
      </c>
      <c r="J176" s="9">
        <v>19</v>
      </c>
      <c r="K176" s="9">
        <v>2023</v>
      </c>
      <c r="L176" s="33">
        <v>0.43055555555555558</v>
      </c>
      <c r="M176" s="9" t="s">
        <v>232</v>
      </c>
      <c r="N176" s="35">
        <v>39.184030499999999</v>
      </c>
      <c r="O176" s="35">
        <v>-86.516978199999997</v>
      </c>
      <c r="P176" s="9">
        <v>20089</v>
      </c>
      <c r="Q176" s="34">
        <v>45243</v>
      </c>
      <c r="R176" s="34">
        <v>45245</v>
      </c>
      <c r="S176" s="9">
        <v>4.7E-2</v>
      </c>
      <c r="T176" s="9">
        <f t="shared" si="53"/>
        <v>4.476190476190476E-2</v>
      </c>
      <c r="U176" s="9">
        <f t="shared" si="54"/>
        <v>111.70212765957447</v>
      </c>
      <c r="V176" s="13">
        <v>5.8179999999999996</v>
      </c>
      <c r="W176" s="13">
        <f t="shared" si="40"/>
        <v>649.88297872340422</v>
      </c>
      <c r="X176" s="14">
        <f t="shared" si="56"/>
        <v>64.988297872340425</v>
      </c>
      <c r="Y176" s="13">
        <f t="shared" si="55"/>
        <v>3.2494148936170215</v>
      </c>
      <c r="Z176" s="37">
        <v>2.2999999999999998</v>
      </c>
      <c r="AA176" s="13">
        <v>69.364999999999995</v>
      </c>
      <c r="AB176" s="13">
        <f t="shared" si="41"/>
        <v>7748.2180851063831</v>
      </c>
      <c r="AC176" s="14">
        <f t="shared" si="42"/>
        <v>774.82180851063833</v>
      </c>
      <c r="AD176" s="13">
        <f t="shared" si="43"/>
        <v>38.741090425531922</v>
      </c>
      <c r="AE176" s="37">
        <v>1.6</v>
      </c>
      <c r="AF176" s="13">
        <v>0.1</v>
      </c>
      <c r="AG176" s="13">
        <f t="shared" si="44"/>
        <v>11.170212765957448</v>
      </c>
      <c r="AH176" s="14">
        <f t="shared" si="45"/>
        <v>1.1170212765957448</v>
      </c>
      <c r="AI176" s="13">
        <f t="shared" si="46"/>
        <v>5.5851063829787245E-2</v>
      </c>
      <c r="AJ176" s="37">
        <v>31.9</v>
      </c>
      <c r="AK176" s="36">
        <v>7.2560000000000002</v>
      </c>
      <c r="AL176" s="13">
        <f t="shared" si="47"/>
        <v>810.51063829787245</v>
      </c>
      <c r="AM176" s="14">
        <f t="shared" si="48"/>
        <v>81.051063829787239</v>
      </c>
      <c r="AN176" s="13">
        <f t="shared" si="49"/>
        <v>4.0525531914893618</v>
      </c>
      <c r="AO176" s="37">
        <v>18.399999999999999</v>
      </c>
      <c r="AP176" s="36">
        <v>0.83199999999999996</v>
      </c>
      <c r="AQ176" s="13">
        <f t="shared" si="50"/>
        <v>92.936170212765958</v>
      </c>
      <c r="AR176" s="14">
        <f t="shared" si="51"/>
        <v>9.2936170212765958</v>
      </c>
      <c r="AS176" s="13">
        <f t="shared" si="52"/>
        <v>0.46468085106382984</v>
      </c>
      <c r="AT176" s="27">
        <v>1.3</v>
      </c>
      <c r="AU176" s="38" t="s">
        <v>150</v>
      </c>
    </row>
    <row r="177" spans="1:47" ht="15.75" x14ac:dyDescent="0.25">
      <c r="A177" s="9">
        <v>142247801</v>
      </c>
      <c r="B177" s="9" t="s">
        <v>206</v>
      </c>
      <c r="C177" s="9" t="s">
        <v>154</v>
      </c>
      <c r="D177" s="9" t="s">
        <v>157</v>
      </c>
      <c r="E177" s="9" t="s">
        <v>171</v>
      </c>
      <c r="F177" s="9" t="s">
        <v>154</v>
      </c>
      <c r="G177" s="9" t="s">
        <v>213</v>
      </c>
      <c r="H177" s="9" t="s">
        <v>213</v>
      </c>
      <c r="I177" s="9">
        <v>10</v>
      </c>
      <c r="J177" s="9">
        <v>27</v>
      </c>
      <c r="K177" s="9">
        <v>2023</v>
      </c>
      <c r="L177" s="33">
        <v>0.43055555555555558</v>
      </c>
      <c r="M177" s="9" t="s">
        <v>235</v>
      </c>
      <c r="N177" s="9">
        <v>39.182363100000003</v>
      </c>
      <c r="O177" s="9">
        <v>-86.521849900000007</v>
      </c>
      <c r="P177" s="9">
        <v>47801</v>
      </c>
      <c r="Q177" s="34">
        <v>45243</v>
      </c>
      <c r="R177" s="34">
        <v>45245</v>
      </c>
      <c r="S177" s="9">
        <v>8.6999999999999994E-2</v>
      </c>
      <c r="T177" s="9">
        <f t="shared" si="53"/>
        <v>8.2857142857142851E-2</v>
      </c>
      <c r="U177" s="9">
        <f t="shared" si="54"/>
        <v>60.344827586206904</v>
      </c>
      <c r="V177" s="13">
        <v>8.2260000000000009</v>
      </c>
      <c r="W177" s="13">
        <f t="shared" si="40"/>
        <v>496.39655172413802</v>
      </c>
      <c r="X177" s="14">
        <f t="shared" si="56"/>
        <v>49.639655172413804</v>
      </c>
      <c r="Y177" s="13">
        <f t="shared" si="55"/>
        <v>2.4819827586206902</v>
      </c>
      <c r="Z177" s="37">
        <v>2.5</v>
      </c>
      <c r="AA177" s="13">
        <v>124.544</v>
      </c>
      <c r="AB177" s="13">
        <f t="shared" si="41"/>
        <v>7515.5862068965525</v>
      </c>
      <c r="AC177" s="14">
        <f t="shared" si="42"/>
        <v>751.5586206896553</v>
      </c>
      <c r="AD177" s="13">
        <f t="shared" si="43"/>
        <v>37.577931034482766</v>
      </c>
      <c r="AE177" s="37">
        <v>2.2999999999999998</v>
      </c>
      <c r="AF177" s="13">
        <v>0.21</v>
      </c>
      <c r="AG177" s="13">
        <f t="shared" si="44"/>
        <v>12.67241379310345</v>
      </c>
      <c r="AH177" s="14">
        <f t="shared" si="45"/>
        <v>1.267241379310345</v>
      </c>
      <c r="AI177" s="13">
        <f t="shared" si="46"/>
        <v>6.3362068965517257E-2</v>
      </c>
      <c r="AJ177" s="37">
        <v>17.8</v>
      </c>
      <c r="AK177" s="36">
        <v>7.4370000000000003</v>
      </c>
      <c r="AL177" s="13">
        <f t="shared" si="47"/>
        <v>448.78448275862075</v>
      </c>
      <c r="AM177" s="14">
        <f t="shared" si="48"/>
        <v>44.878448275862077</v>
      </c>
      <c r="AN177" s="13">
        <f t="shared" si="49"/>
        <v>2.2439224137931038</v>
      </c>
      <c r="AO177" s="37">
        <v>24.9</v>
      </c>
      <c r="AP177" s="36">
        <v>2.262</v>
      </c>
      <c r="AQ177" s="13">
        <f t="shared" si="50"/>
        <v>136.50000000000003</v>
      </c>
      <c r="AR177" s="14">
        <f t="shared" si="51"/>
        <v>13.650000000000002</v>
      </c>
      <c r="AS177" s="13">
        <f t="shared" si="52"/>
        <v>0.68250000000000011</v>
      </c>
      <c r="AT177" s="27">
        <v>1.9</v>
      </c>
      <c r="AU177" s="38" t="s">
        <v>152</v>
      </c>
    </row>
    <row r="178" spans="1:47" ht="15.75" x14ac:dyDescent="0.25">
      <c r="A178" s="9">
        <v>142220090</v>
      </c>
      <c r="B178" s="9" t="s">
        <v>206</v>
      </c>
      <c r="C178" s="9" t="s">
        <v>154</v>
      </c>
      <c r="D178" s="9" t="s">
        <v>157</v>
      </c>
      <c r="E178" s="9" t="s">
        <v>171</v>
      </c>
      <c r="F178" s="9" t="s">
        <v>154</v>
      </c>
      <c r="G178" s="9" t="s">
        <v>213</v>
      </c>
      <c r="H178" s="9" t="s">
        <v>213</v>
      </c>
      <c r="I178" s="9">
        <v>9</v>
      </c>
      <c r="J178" s="9">
        <v>23</v>
      </c>
      <c r="K178" s="9">
        <v>2023</v>
      </c>
      <c r="L178" s="33">
        <v>0.48958333333333331</v>
      </c>
      <c r="M178" s="9" t="s">
        <v>233</v>
      </c>
      <c r="N178" s="9">
        <v>39.184128000000001</v>
      </c>
      <c r="O178" s="9">
        <v>-86.516417000000004</v>
      </c>
      <c r="P178" s="9">
        <v>20090</v>
      </c>
      <c r="Q178" s="34">
        <v>45243</v>
      </c>
      <c r="R178" s="34">
        <v>45245</v>
      </c>
      <c r="S178" s="9">
        <v>5.1999999999999998E-2</v>
      </c>
      <c r="T178" s="9">
        <f t="shared" si="53"/>
        <v>4.9523809523809519E-2</v>
      </c>
      <c r="U178" s="9">
        <f t="shared" si="54"/>
        <v>100.96153846153847</v>
      </c>
      <c r="V178" s="13">
        <v>5.3380000000000001</v>
      </c>
      <c r="W178" s="13">
        <f t="shared" si="40"/>
        <v>538.93269230769238</v>
      </c>
      <c r="X178" s="14">
        <f t="shared" si="56"/>
        <v>53.893269230769235</v>
      </c>
      <c r="Y178" s="13">
        <f t="shared" si="55"/>
        <v>2.6946634615384619</v>
      </c>
      <c r="Z178" s="37">
        <v>1.7</v>
      </c>
      <c r="AA178" s="13">
        <v>79.497</v>
      </c>
      <c r="AB178" s="13">
        <f t="shared" si="41"/>
        <v>8026.1394230769238</v>
      </c>
      <c r="AC178" s="14">
        <f t="shared" si="42"/>
        <v>802.61394230769235</v>
      </c>
      <c r="AD178" s="13">
        <f t="shared" si="43"/>
        <v>40.130697115384621</v>
      </c>
      <c r="AE178" s="37">
        <v>2</v>
      </c>
      <c r="AF178" s="13">
        <v>9.4E-2</v>
      </c>
      <c r="AG178" s="13">
        <f t="shared" si="44"/>
        <v>9.4903846153846168</v>
      </c>
      <c r="AH178" s="14">
        <f t="shared" si="45"/>
        <v>0.94903846153846172</v>
      </c>
      <c r="AI178" s="13">
        <f t="shared" si="46"/>
        <v>4.7451923076923086E-2</v>
      </c>
      <c r="AJ178" s="37">
        <v>32.6</v>
      </c>
      <c r="AK178" s="36">
        <v>7.5629999999999997</v>
      </c>
      <c r="AL178" s="13">
        <f t="shared" si="47"/>
        <v>763.57211538461536</v>
      </c>
      <c r="AM178" s="14">
        <f t="shared" si="48"/>
        <v>76.357211538461542</v>
      </c>
      <c r="AN178" s="13">
        <f t="shared" si="49"/>
        <v>3.8178605769230773</v>
      </c>
      <c r="AO178" s="37">
        <v>23.5</v>
      </c>
      <c r="AP178" s="36">
        <v>1.363</v>
      </c>
      <c r="AQ178" s="13">
        <f t="shared" si="50"/>
        <v>137.61057692307693</v>
      </c>
      <c r="AR178" s="14">
        <f t="shared" si="51"/>
        <v>13.761057692307693</v>
      </c>
      <c r="AS178" s="13">
        <f t="shared" si="52"/>
        <v>0.68805288461538472</v>
      </c>
      <c r="AT178" s="27">
        <v>1.9</v>
      </c>
      <c r="AU178" s="38" t="s">
        <v>152</v>
      </c>
    </row>
    <row r="179" spans="1:47" x14ac:dyDescent="0.2">
      <c r="AG179" s="13"/>
    </row>
    <row r="181" spans="1:47" x14ac:dyDescent="0.2">
      <c r="AP181" s="39"/>
      <c r="AQ181" s="40" t="s">
        <v>253</v>
      </c>
      <c r="AR181" s="39">
        <f>AVERAGE(AR2:AR178)</f>
        <v>6.2696732460576721</v>
      </c>
      <c r="AS181" s="39"/>
    </row>
    <row r="182" spans="1:47" x14ac:dyDescent="0.2">
      <c r="AP182" s="39"/>
      <c r="AQ182" s="40" t="s">
        <v>254</v>
      </c>
      <c r="AR182" s="39">
        <f>_xlfn.STDEV.P(AR2:AR178)</f>
        <v>6.6520091879873959</v>
      </c>
      <c r="AS182" s="39"/>
    </row>
    <row r="183" spans="1:47" x14ac:dyDescent="0.2">
      <c r="AP183" s="41" t="s">
        <v>255</v>
      </c>
      <c r="AQ183" s="41"/>
      <c r="AR183" s="39">
        <f>PERCENTILE(AR2:AR178,0.9)</f>
        <v>13.69442307692308</v>
      </c>
      <c r="AS183" s="39">
        <f>COUNTIF(AR2:AR178, "&gt;13.694")</f>
        <v>18</v>
      </c>
    </row>
    <row r="184" spans="1:47" x14ac:dyDescent="0.2">
      <c r="AP184" s="39"/>
      <c r="AQ184" s="40" t="s">
        <v>256</v>
      </c>
      <c r="AR184" s="39">
        <f>COUNTIF(AR2:AR178, "&gt;20")</f>
        <v>6</v>
      </c>
      <c r="AS184" s="39"/>
    </row>
    <row r="185" spans="1:47" x14ac:dyDescent="0.2">
      <c r="AP185" s="39"/>
      <c r="AQ185" s="39" t="s">
        <v>257</v>
      </c>
      <c r="AR185" s="39">
        <f>COUNTIFS(AR2:AR178,"&gt;10",AR2:AR178,"&lt;19.9")</f>
        <v>24</v>
      </c>
      <c r="AS185" s="39"/>
    </row>
  </sheetData>
  <mergeCells count="1">
    <mergeCell ref="AP183:AQ1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4A60-DB8B-41F1-8D3C-C91773DFE542}">
  <dimension ref="A1:G14"/>
  <sheetViews>
    <sheetView workbookViewId="0">
      <selection activeCell="H11" sqref="H11"/>
    </sheetView>
  </sheetViews>
  <sheetFormatPr defaultRowHeight="12.75" x14ac:dyDescent="0.2"/>
  <cols>
    <col min="1" max="1" width="9.140625" style="1"/>
    <col min="2" max="2" width="10.5703125" style="1" customWidth="1"/>
    <col min="3" max="16384" width="9.140625" style="1"/>
  </cols>
  <sheetData>
    <row r="1" spans="1:7" ht="15" x14ac:dyDescent="0.25">
      <c r="A1" s="6" t="s">
        <v>187</v>
      </c>
      <c r="B1" s="4"/>
      <c r="C1" s="4"/>
      <c r="F1" s="5" t="s">
        <v>2</v>
      </c>
    </row>
    <row r="2" spans="1:7" ht="15" x14ac:dyDescent="0.25">
      <c r="A2" s="4">
        <v>0</v>
      </c>
      <c r="B2" s="4" t="s">
        <v>154</v>
      </c>
      <c r="C2" s="4" t="s">
        <v>186</v>
      </c>
      <c r="F2" s="1" t="s">
        <v>185</v>
      </c>
      <c r="G2" s="1" t="s">
        <v>184</v>
      </c>
    </row>
    <row r="3" spans="1:7" ht="15" x14ac:dyDescent="0.25">
      <c r="A3" s="4">
        <v>1</v>
      </c>
      <c r="B3" s="4" t="s">
        <v>183</v>
      </c>
      <c r="C3" s="4" t="s">
        <v>182</v>
      </c>
      <c r="F3" s="1" t="s">
        <v>157</v>
      </c>
      <c r="G3" s="1" t="s">
        <v>181</v>
      </c>
    </row>
    <row r="4" spans="1:7" ht="15" x14ac:dyDescent="0.25">
      <c r="A4" s="4">
        <v>2</v>
      </c>
      <c r="B4" s="4" t="s">
        <v>180</v>
      </c>
      <c r="C4" s="4" t="s">
        <v>179</v>
      </c>
    </row>
    <row r="5" spans="1:7" ht="15" x14ac:dyDescent="0.25">
      <c r="A5" s="4">
        <v>3</v>
      </c>
      <c r="B5" s="4" t="s">
        <v>178</v>
      </c>
      <c r="C5" s="4" t="s">
        <v>177</v>
      </c>
      <c r="F5" s="5" t="s">
        <v>3</v>
      </c>
    </row>
    <row r="6" spans="1:7" ht="15" x14ac:dyDescent="0.25">
      <c r="A6" s="4">
        <v>4</v>
      </c>
      <c r="B6" s="4" t="s">
        <v>171</v>
      </c>
      <c r="C6" s="4" t="s">
        <v>176</v>
      </c>
      <c r="F6" s="2" t="s">
        <v>175</v>
      </c>
      <c r="G6" s="2" t="s">
        <v>174</v>
      </c>
    </row>
    <row r="7" spans="1:7" ht="15" x14ac:dyDescent="0.25">
      <c r="A7" s="4">
        <v>5</v>
      </c>
      <c r="B7" s="4" t="s">
        <v>173</v>
      </c>
      <c r="C7" s="4" t="s">
        <v>172</v>
      </c>
      <c r="F7" s="2" t="s">
        <v>171</v>
      </c>
      <c r="G7" s="2" t="s">
        <v>170</v>
      </c>
    </row>
    <row r="8" spans="1:7" ht="15" x14ac:dyDescent="0.25">
      <c r="A8" s="4">
        <v>6</v>
      </c>
      <c r="B8" s="4" t="s">
        <v>151</v>
      </c>
      <c r="C8" s="4" t="s">
        <v>169</v>
      </c>
      <c r="F8" s="2" t="s">
        <v>168</v>
      </c>
      <c r="G8" s="2" t="s">
        <v>167</v>
      </c>
    </row>
    <row r="9" spans="1:7" ht="15" x14ac:dyDescent="0.25">
      <c r="A9" s="4">
        <v>7</v>
      </c>
      <c r="B9" s="4" t="s">
        <v>166</v>
      </c>
      <c r="C9" s="4" t="s">
        <v>165</v>
      </c>
    </row>
    <row r="10" spans="1:7" x14ac:dyDescent="0.2">
      <c r="F10" s="5" t="s">
        <v>28</v>
      </c>
    </row>
    <row r="11" spans="1:7" x14ac:dyDescent="0.2">
      <c r="A11" s="5" t="s">
        <v>164</v>
      </c>
      <c r="F11" s="3" t="s">
        <v>151</v>
      </c>
      <c r="G11" s="2" t="s">
        <v>163</v>
      </c>
    </row>
    <row r="12" spans="1:7" ht="15" x14ac:dyDescent="0.25">
      <c r="A12" s="3" t="s">
        <v>154</v>
      </c>
      <c r="B12" s="4" t="s">
        <v>162</v>
      </c>
      <c r="F12" s="3" t="s">
        <v>150</v>
      </c>
      <c r="G12" s="2" t="s">
        <v>161</v>
      </c>
    </row>
    <row r="13" spans="1:7" ht="15" x14ac:dyDescent="0.25">
      <c r="A13" s="3" t="s">
        <v>153</v>
      </c>
      <c r="B13" s="4" t="s">
        <v>160</v>
      </c>
      <c r="F13" s="3" t="s">
        <v>152</v>
      </c>
      <c r="G13" s="2" t="s">
        <v>159</v>
      </c>
    </row>
    <row r="14" spans="1:7" x14ac:dyDescent="0.2">
      <c r="F14" s="3" t="s">
        <v>153</v>
      </c>
      <c r="G14" s="2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Codes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Ohrberg, Makayla L</dc:creator>
  <cp:lastModifiedBy>Makayla Ohrberg</cp:lastModifiedBy>
  <dcterms:created xsi:type="dcterms:W3CDTF">2023-09-06T20:09:51Z</dcterms:created>
  <dcterms:modified xsi:type="dcterms:W3CDTF">2023-12-14T22:17:57Z</dcterms:modified>
</cp:coreProperties>
</file>