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College/Robins/"/>
    </mc:Choice>
  </mc:AlternateContent>
  <xr:revisionPtr revIDLastSave="1667" documentId="11_0D7170FDA30E83A477EC4053080A293D2A997EF9" xr6:coauthVersionLast="47" xr6:coauthVersionMax="47" xr10:uidLastSave="{6C202A37-4F0E-4F08-BAFF-9F430FB37903}"/>
  <bookViews>
    <workbookView xWindow="-120" yWindow="-120" windowWidth="29040" windowHeight="15840" xr2:uid="{00000000-000D-0000-FFFF-FFFF00000000}"/>
  </bookViews>
  <sheets>
    <sheet name="Master" sheetId="1" r:id="rId1"/>
    <sheet name="Codes" sheetId="5" r:id="rId2"/>
    <sheet name="Blood Pb PPM vs Soil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h9KxjadA/SihDbPchDO63F2JbQ=="/>
    </ext>
  </extLst>
</workbook>
</file>

<file path=xl/calcChain.xml><?xml version="1.0" encoding="utf-8"?>
<calcChain xmlns="http://schemas.openxmlformats.org/spreadsheetml/2006/main">
  <c r="AR122" i="1" l="1"/>
  <c r="AR121" i="1"/>
  <c r="AS120" i="1"/>
  <c r="AR120" i="1"/>
  <c r="AR119" i="1"/>
  <c r="AR118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T116" i="1"/>
  <c r="U116" i="1"/>
  <c r="T115" i="1"/>
  <c r="U115" i="1" s="1"/>
  <c r="T114" i="1"/>
  <c r="U114" i="1"/>
  <c r="T113" i="1"/>
  <c r="U113" i="1"/>
  <c r="T112" i="1"/>
  <c r="U112" i="1" s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 s="1"/>
  <c r="T98" i="1"/>
  <c r="U98" i="1" s="1"/>
  <c r="AQ98" i="1" s="1"/>
  <c r="AR98" i="1" s="1"/>
  <c r="AS98" i="1" s="1"/>
  <c r="T20" i="1"/>
  <c r="U20" i="1" s="1"/>
  <c r="T21" i="1"/>
  <c r="U21" i="1" s="1"/>
  <c r="W21" i="1" s="1"/>
  <c r="X21" i="1" s="1"/>
  <c r="Y21" i="1" s="1"/>
  <c r="T22" i="1"/>
  <c r="T23" i="1"/>
  <c r="U23" i="1" s="1"/>
  <c r="W23" i="1" s="1"/>
  <c r="X23" i="1" s="1"/>
  <c r="Y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T36" i="1"/>
  <c r="U36" i="1" s="1"/>
  <c r="T37" i="1"/>
  <c r="U37" i="1" s="1"/>
  <c r="W37" i="1" s="1"/>
  <c r="X37" i="1" s="1"/>
  <c r="Y37" i="1" s="1"/>
  <c r="T38" i="1"/>
  <c r="T39" i="1"/>
  <c r="U39" i="1" s="1"/>
  <c r="W39" i="1" s="1"/>
  <c r="X39" i="1" s="1"/>
  <c r="Y39" i="1" s="1"/>
  <c r="T40" i="1"/>
  <c r="U40" i="1" s="1"/>
  <c r="T41" i="1"/>
  <c r="U41" i="1" s="1"/>
  <c r="W41" i="1" s="1"/>
  <c r="X41" i="1" s="1"/>
  <c r="Y41" i="1" s="1"/>
  <c r="T42" i="1"/>
  <c r="U42" i="1" s="1"/>
  <c r="T43" i="1"/>
  <c r="U43" i="1" s="1"/>
  <c r="W43" i="1" s="1"/>
  <c r="X43" i="1" s="1"/>
  <c r="Y43" i="1" s="1"/>
  <c r="T44" i="1"/>
  <c r="U44" i="1" s="1"/>
  <c r="T45" i="1"/>
  <c r="U45" i="1" s="1"/>
  <c r="W45" i="1" s="1"/>
  <c r="X45" i="1" s="1"/>
  <c r="Y45" i="1" s="1"/>
  <c r="T46" i="1"/>
  <c r="U46" i="1" s="1"/>
  <c r="T47" i="1"/>
  <c r="U47" i="1" s="1"/>
  <c r="W47" i="1" s="1"/>
  <c r="X47" i="1" s="1"/>
  <c r="Y47" i="1" s="1"/>
  <c r="T48" i="1"/>
  <c r="U48" i="1" s="1"/>
  <c r="T49" i="1"/>
  <c r="U49" i="1" s="1"/>
  <c r="W49" i="1" s="1"/>
  <c r="X49" i="1" s="1"/>
  <c r="Y49" i="1" s="1"/>
  <c r="T50" i="1"/>
  <c r="T51" i="1"/>
  <c r="U51" i="1" s="1"/>
  <c r="W51" i="1" s="1"/>
  <c r="X51" i="1" s="1"/>
  <c r="Y51" i="1" s="1"/>
  <c r="T52" i="1"/>
  <c r="U52" i="1" s="1"/>
  <c r="T53" i="1"/>
  <c r="U53" i="1" s="1"/>
  <c r="W53" i="1" s="1"/>
  <c r="X53" i="1" s="1"/>
  <c r="Y53" i="1" s="1"/>
  <c r="T54" i="1"/>
  <c r="U54" i="1" s="1"/>
  <c r="T55" i="1"/>
  <c r="U55" i="1" s="1"/>
  <c r="W55" i="1" s="1"/>
  <c r="X55" i="1" s="1"/>
  <c r="Y55" i="1" s="1"/>
  <c r="T56" i="1"/>
  <c r="U56" i="1" s="1"/>
  <c r="T57" i="1"/>
  <c r="U57" i="1" s="1"/>
  <c r="T58" i="1"/>
  <c r="U58" i="1" s="1"/>
  <c r="T59" i="1"/>
  <c r="U59" i="1" s="1"/>
  <c r="AQ59" i="1" s="1"/>
  <c r="AR59" i="1" s="1"/>
  <c r="AS59" i="1" s="1"/>
  <c r="T60" i="1"/>
  <c r="U60" i="1" s="1"/>
  <c r="AQ60" i="1" s="1"/>
  <c r="AR60" i="1" s="1"/>
  <c r="AS60" i="1" s="1"/>
  <c r="T61" i="1"/>
  <c r="U61" i="1" s="1"/>
  <c r="T62" i="1"/>
  <c r="U62" i="1" s="1"/>
  <c r="AB62" i="1" s="1"/>
  <c r="AC62" i="1" s="1"/>
  <c r="AD62" i="1" s="1"/>
  <c r="T63" i="1"/>
  <c r="U63" i="1" s="1"/>
  <c r="AG63" i="1" s="1"/>
  <c r="AH63" i="1" s="1"/>
  <c r="AI63" i="1" s="1"/>
  <c r="T64" i="1"/>
  <c r="U64" i="1" s="1"/>
  <c r="AG64" i="1" s="1"/>
  <c r="AH64" i="1" s="1"/>
  <c r="AI64" i="1" s="1"/>
  <c r="T65" i="1"/>
  <c r="U65" i="1" s="1"/>
  <c r="AG65" i="1" s="1"/>
  <c r="AH65" i="1" s="1"/>
  <c r="AI65" i="1" s="1"/>
  <c r="T66" i="1"/>
  <c r="U66" i="1" s="1"/>
  <c r="AG66" i="1" s="1"/>
  <c r="AH66" i="1" s="1"/>
  <c r="AI66" i="1" s="1"/>
  <c r="T67" i="1"/>
  <c r="U67" i="1" s="1"/>
  <c r="AQ67" i="1" s="1"/>
  <c r="AR67" i="1" s="1"/>
  <c r="AS67" i="1" s="1"/>
  <c r="T68" i="1"/>
  <c r="U68" i="1" s="1"/>
  <c r="AQ68" i="1" s="1"/>
  <c r="AR68" i="1" s="1"/>
  <c r="AS68" i="1" s="1"/>
  <c r="T69" i="1"/>
  <c r="U69" i="1" s="1"/>
  <c r="T70" i="1"/>
  <c r="U70" i="1" s="1"/>
  <c r="W70" i="1" s="1"/>
  <c r="X70" i="1" s="1"/>
  <c r="Y70" i="1" s="1"/>
  <c r="T71" i="1"/>
  <c r="U71" i="1" s="1"/>
  <c r="AL71" i="1" s="1"/>
  <c r="AM71" i="1" s="1"/>
  <c r="AN71" i="1" s="1"/>
  <c r="T72" i="1"/>
  <c r="U72" i="1" s="1"/>
  <c r="W72" i="1" s="1"/>
  <c r="X72" i="1" s="1"/>
  <c r="Y72" i="1" s="1"/>
  <c r="T73" i="1"/>
  <c r="U73" i="1" s="1"/>
  <c r="T74" i="1"/>
  <c r="U74" i="1" s="1"/>
  <c r="AQ74" i="1" s="1"/>
  <c r="AR74" i="1" s="1"/>
  <c r="AS74" i="1" s="1"/>
  <c r="T75" i="1"/>
  <c r="U75" i="1" s="1"/>
  <c r="T76" i="1"/>
  <c r="U76" i="1" s="1"/>
  <c r="AQ76" i="1" s="1"/>
  <c r="AR76" i="1" s="1"/>
  <c r="AS76" i="1" s="1"/>
  <c r="T77" i="1"/>
  <c r="U77" i="1" s="1"/>
  <c r="AB77" i="1" s="1"/>
  <c r="AC77" i="1" s="1"/>
  <c r="AD77" i="1" s="1"/>
  <c r="T78" i="1"/>
  <c r="U78" i="1" s="1"/>
  <c r="AG78" i="1" s="1"/>
  <c r="AH78" i="1" s="1"/>
  <c r="AI78" i="1" s="1"/>
  <c r="T79" i="1"/>
  <c r="U79" i="1" s="1"/>
  <c r="T80" i="1"/>
  <c r="U80" i="1" s="1"/>
  <c r="AL80" i="1" s="1"/>
  <c r="AM80" i="1" s="1"/>
  <c r="AN80" i="1" s="1"/>
  <c r="T81" i="1"/>
  <c r="U81" i="1" s="1"/>
  <c r="T82" i="1"/>
  <c r="U82" i="1" s="1"/>
  <c r="AL82" i="1" s="1"/>
  <c r="AM82" i="1" s="1"/>
  <c r="AN82" i="1" s="1"/>
  <c r="T83" i="1"/>
  <c r="U83" i="1" s="1"/>
  <c r="W83" i="1" s="1"/>
  <c r="X83" i="1" s="1"/>
  <c r="Y83" i="1" s="1"/>
  <c r="T84" i="1"/>
  <c r="U84" i="1" s="1"/>
  <c r="W84" i="1" s="1"/>
  <c r="X84" i="1" s="1"/>
  <c r="Y84" i="1" s="1"/>
  <c r="T85" i="1"/>
  <c r="U85" i="1" s="1"/>
  <c r="T86" i="1"/>
  <c r="U86" i="1" s="1"/>
  <c r="AG86" i="1" s="1"/>
  <c r="AH86" i="1" s="1"/>
  <c r="AI86" i="1" s="1"/>
  <c r="T87" i="1"/>
  <c r="U87" i="1" s="1"/>
  <c r="AB87" i="1" s="1"/>
  <c r="AC87" i="1" s="1"/>
  <c r="AD87" i="1" s="1"/>
  <c r="T88" i="1"/>
  <c r="U88" i="1" s="1"/>
  <c r="AQ88" i="1" s="1"/>
  <c r="AR88" i="1" s="1"/>
  <c r="AS88" i="1" s="1"/>
  <c r="T89" i="1"/>
  <c r="U89" i="1" s="1"/>
  <c r="T90" i="1"/>
  <c r="U90" i="1" s="1"/>
  <c r="T91" i="1"/>
  <c r="U91" i="1" s="1"/>
  <c r="AB91" i="1" s="1"/>
  <c r="AC91" i="1" s="1"/>
  <c r="AD91" i="1" s="1"/>
  <c r="T92" i="1"/>
  <c r="U92" i="1" s="1"/>
  <c r="AB92" i="1" s="1"/>
  <c r="AC92" i="1" s="1"/>
  <c r="AD92" i="1" s="1"/>
  <c r="T93" i="1"/>
  <c r="U93" i="1" s="1"/>
  <c r="T94" i="1"/>
  <c r="U94" i="1" s="1"/>
  <c r="W94" i="1" s="1"/>
  <c r="X94" i="1" s="1"/>
  <c r="Y94" i="1" s="1"/>
  <c r="T95" i="1"/>
  <c r="U95" i="1" s="1"/>
  <c r="AG95" i="1" s="1"/>
  <c r="AH95" i="1" s="1"/>
  <c r="AI95" i="1" s="1"/>
  <c r="T96" i="1"/>
  <c r="U96" i="1" s="1"/>
  <c r="AQ96" i="1" s="1"/>
  <c r="AR96" i="1" s="1"/>
  <c r="AS96" i="1" s="1"/>
  <c r="T97" i="1"/>
  <c r="U97" i="1" s="1"/>
  <c r="AQ97" i="1" s="1"/>
  <c r="AR97" i="1" s="1"/>
  <c r="AS97" i="1" s="1"/>
  <c r="T19" i="1"/>
  <c r="U19" i="1" s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U50" i="1"/>
  <c r="U38" i="1"/>
  <c r="U35" i="1"/>
  <c r="U22" i="1"/>
  <c r="T18" i="1"/>
  <c r="U18" i="1" s="1"/>
  <c r="T17" i="1"/>
  <c r="U17" i="1" s="1"/>
  <c r="AL17" i="1" s="1"/>
  <c r="AM17" i="1" s="1"/>
  <c r="AN17" i="1" s="1"/>
  <c r="T16" i="1"/>
  <c r="U16" i="1" s="1"/>
  <c r="AQ16" i="1" s="1"/>
  <c r="AR16" i="1" s="1"/>
  <c r="AS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AL62" i="1" l="1"/>
  <c r="AM62" i="1" s="1"/>
  <c r="AN62" i="1" s="1"/>
  <c r="W62" i="1"/>
  <c r="X62" i="1" s="1"/>
  <c r="Y62" i="1" s="1"/>
  <c r="AB64" i="1"/>
  <c r="AC64" i="1" s="1"/>
  <c r="AD64" i="1" s="1"/>
  <c r="AG72" i="1"/>
  <c r="AH72" i="1" s="1"/>
  <c r="AI72" i="1" s="1"/>
  <c r="AB80" i="1"/>
  <c r="AC80" i="1" s="1"/>
  <c r="AD80" i="1" s="1"/>
  <c r="AG83" i="1"/>
  <c r="AH83" i="1" s="1"/>
  <c r="AI83" i="1" s="1"/>
  <c r="W59" i="1"/>
  <c r="X59" i="1" s="1"/>
  <c r="Y59" i="1" s="1"/>
  <c r="W63" i="1"/>
  <c r="X63" i="1" s="1"/>
  <c r="Y63" i="1" s="1"/>
  <c r="W91" i="1"/>
  <c r="X91" i="1" s="1"/>
  <c r="Y91" i="1" s="1"/>
  <c r="AB78" i="1"/>
  <c r="AC78" i="1" s="1"/>
  <c r="AD78" i="1" s="1"/>
  <c r="AL78" i="1"/>
  <c r="AM78" i="1" s="1"/>
  <c r="AN78" i="1" s="1"/>
  <c r="W78" i="1"/>
  <c r="X78" i="1" s="1"/>
  <c r="Y78" i="1" s="1"/>
  <c r="AQ78" i="1"/>
  <c r="AR78" i="1" s="1"/>
  <c r="AS78" i="1" s="1"/>
  <c r="AL70" i="1"/>
  <c r="AM70" i="1" s="1"/>
  <c r="AN70" i="1" s="1"/>
  <c r="AB70" i="1"/>
  <c r="AC70" i="1" s="1"/>
  <c r="AD70" i="1" s="1"/>
  <c r="AG70" i="1"/>
  <c r="AH70" i="1" s="1"/>
  <c r="AI70" i="1" s="1"/>
  <c r="AQ70" i="1"/>
  <c r="AR70" i="1" s="1"/>
  <c r="AS70" i="1" s="1"/>
  <c r="AL91" i="1"/>
  <c r="AM91" i="1" s="1"/>
  <c r="AN91" i="1" s="1"/>
  <c r="AQ91" i="1"/>
  <c r="AR91" i="1" s="1"/>
  <c r="AS91" i="1" s="1"/>
  <c r="AB75" i="1"/>
  <c r="AC75" i="1" s="1"/>
  <c r="AD75" i="1" s="1"/>
  <c r="AQ75" i="1"/>
  <c r="AR75" i="1" s="1"/>
  <c r="AS75" i="1" s="1"/>
  <c r="AG75" i="1"/>
  <c r="AH75" i="1" s="1"/>
  <c r="AI75" i="1" s="1"/>
  <c r="W71" i="1"/>
  <c r="X71" i="1" s="1"/>
  <c r="Y71" i="1" s="1"/>
  <c r="AB71" i="1"/>
  <c r="AC71" i="1" s="1"/>
  <c r="AD71" i="1" s="1"/>
  <c r="AB67" i="1"/>
  <c r="AC67" i="1" s="1"/>
  <c r="AD67" i="1" s="1"/>
  <c r="AL67" i="1"/>
  <c r="AM67" i="1" s="1"/>
  <c r="AN67" i="1" s="1"/>
  <c r="AL83" i="1"/>
  <c r="AM83" i="1" s="1"/>
  <c r="AN83" i="1" s="1"/>
  <c r="W98" i="1"/>
  <c r="X98" i="1" s="1"/>
  <c r="Y98" i="1" s="1"/>
  <c r="AQ72" i="1"/>
  <c r="AR72" i="1" s="1"/>
  <c r="AS72" i="1" s="1"/>
  <c r="AL73" i="1"/>
  <c r="AM73" i="1" s="1"/>
  <c r="AN73" i="1" s="1"/>
  <c r="AG73" i="1"/>
  <c r="AH73" i="1" s="1"/>
  <c r="AI73" i="1" s="1"/>
  <c r="AQ73" i="1"/>
  <c r="AR73" i="1" s="1"/>
  <c r="AS73" i="1" s="1"/>
  <c r="AB73" i="1"/>
  <c r="AC73" i="1" s="1"/>
  <c r="AD73" i="1" s="1"/>
  <c r="W73" i="1"/>
  <c r="X73" i="1" s="1"/>
  <c r="Y73" i="1" s="1"/>
  <c r="AB93" i="1"/>
  <c r="AC93" i="1" s="1"/>
  <c r="AD93" i="1" s="1"/>
  <c r="AG93" i="1"/>
  <c r="AH93" i="1" s="1"/>
  <c r="AI93" i="1" s="1"/>
  <c r="AL93" i="1"/>
  <c r="AM93" i="1" s="1"/>
  <c r="AN93" i="1" s="1"/>
  <c r="W93" i="1"/>
  <c r="X93" i="1" s="1"/>
  <c r="Y93" i="1" s="1"/>
  <c r="AQ93" i="1"/>
  <c r="AR93" i="1" s="1"/>
  <c r="AS93" i="1" s="1"/>
  <c r="AG85" i="1"/>
  <c r="AH85" i="1" s="1"/>
  <c r="AI85" i="1" s="1"/>
  <c r="W85" i="1"/>
  <c r="X85" i="1" s="1"/>
  <c r="Y85" i="1" s="1"/>
  <c r="AL85" i="1"/>
  <c r="AM85" i="1" s="1"/>
  <c r="AN85" i="1" s="1"/>
  <c r="AQ85" i="1"/>
  <c r="AR85" i="1" s="1"/>
  <c r="AS85" i="1" s="1"/>
  <c r="AB85" i="1"/>
  <c r="AC85" i="1" s="1"/>
  <c r="AD85" i="1" s="1"/>
  <c r="AQ69" i="1"/>
  <c r="AR69" i="1" s="1"/>
  <c r="AS69" i="1" s="1"/>
  <c r="AB69" i="1"/>
  <c r="AC69" i="1" s="1"/>
  <c r="AD69" i="1" s="1"/>
  <c r="AL69" i="1"/>
  <c r="AM69" i="1" s="1"/>
  <c r="AN69" i="1" s="1"/>
  <c r="AG69" i="1"/>
  <c r="AH69" i="1" s="1"/>
  <c r="AI69" i="1" s="1"/>
  <c r="W69" i="1"/>
  <c r="X69" i="1" s="1"/>
  <c r="Y69" i="1" s="1"/>
  <c r="AL61" i="1"/>
  <c r="AM61" i="1" s="1"/>
  <c r="AN61" i="1" s="1"/>
  <c r="W61" i="1"/>
  <c r="X61" i="1" s="1"/>
  <c r="Y61" i="1" s="1"/>
  <c r="AQ61" i="1"/>
  <c r="AR61" i="1" s="1"/>
  <c r="AS61" i="1" s="1"/>
  <c r="W81" i="1"/>
  <c r="X81" i="1" s="1"/>
  <c r="Y81" i="1" s="1"/>
  <c r="AG81" i="1"/>
  <c r="AH81" i="1" s="1"/>
  <c r="AI81" i="1" s="1"/>
  <c r="AB81" i="1"/>
  <c r="AC81" i="1" s="1"/>
  <c r="AD81" i="1" s="1"/>
  <c r="AL81" i="1"/>
  <c r="AM81" i="1" s="1"/>
  <c r="AN81" i="1" s="1"/>
  <c r="AQ81" i="1"/>
  <c r="AR81" i="1" s="1"/>
  <c r="AS81" i="1" s="1"/>
  <c r="AL57" i="1"/>
  <c r="AM57" i="1" s="1"/>
  <c r="AN57" i="1" s="1"/>
  <c r="AQ57" i="1"/>
  <c r="AR57" i="1" s="1"/>
  <c r="AS57" i="1" s="1"/>
  <c r="AQ99" i="1"/>
  <c r="AR99" i="1" s="1"/>
  <c r="AS99" i="1" s="1"/>
  <c r="AL99" i="1"/>
  <c r="AM99" i="1" s="1"/>
  <c r="AN99" i="1" s="1"/>
  <c r="AQ79" i="1"/>
  <c r="AR79" i="1" s="1"/>
  <c r="AS79" i="1" s="1"/>
  <c r="AG79" i="1"/>
  <c r="AH79" i="1" s="1"/>
  <c r="AI79" i="1" s="1"/>
  <c r="W60" i="1"/>
  <c r="X60" i="1" s="1"/>
  <c r="Y60" i="1" s="1"/>
  <c r="AB68" i="1"/>
  <c r="AC68" i="1" s="1"/>
  <c r="AD68" i="1" s="1"/>
  <c r="AL68" i="1"/>
  <c r="AM68" i="1" s="1"/>
  <c r="AN68" i="1" s="1"/>
  <c r="AQ82" i="1"/>
  <c r="AR82" i="1" s="1"/>
  <c r="AS82" i="1" s="1"/>
  <c r="AL94" i="1"/>
  <c r="AM94" i="1" s="1"/>
  <c r="AN94" i="1" s="1"/>
  <c r="AB94" i="1"/>
  <c r="AC94" i="1" s="1"/>
  <c r="AD94" i="1" s="1"/>
  <c r="AQ86" i="1"/>
  <c r="AR86" i="1" s="1"/>
  <c r="AS86" i="1" s="1"/>
  <c r="W86" i="1"/>
  <c r="X86" i="1" s="1"/>
  <c r="Y86" i="1" s="1"/>
  <c r="AQ62" i="1"/>
  <c r="AR62" i="1" s="1"/>
  <c r="AS62" i="1" s="1"/>
  <c r="AG62" i="1"/>
  <c r="AH62" i="1" s="1"/>
  <c r="AI62" i="1" s="1"/>
  <c r="AG67" i="1"/>
  <c r="AH67" i="1" s="1"/>
  <c r="AI67" i="1" s="1"/>
  <c r="AL63" i="1"/>
  <c r="AM63" i="1" s="1"/>
  <c r="AN63" i="1" s="1"/>
  <c r="AQ63" i="1"/>
  <c r="AR63" i="1" s="1"/>
  <c r="AS63" i="1" s="1"/>
  <c r="W79" i="1"/>
  <c r="X79" i="1" s="1"/>
  <c r="Y79" i="1" s="1"/>
  <c r="AB86" i="1"/>
  <c r="AC86" i="1" s="1"/>
  <c r="AD86" i="1" s="1"/>
  <c r="AG80" i="1"/>
  <c r="AH80" i="1" s="1"/>
  <c r="AI80" i="1" s="1"/>
  <c r="AL86" i="1"/>
  <c r="AM86" i="1" s="1"/>
  <c r="AN86" i="1" s="1"/>
  <c r="AL87" i="1"/>
  <c r="AM87" i="1" s="1"/>
  <c r="AN87" i="1" s="1"/>
  <c r="AB88" i="1"/>
  <c r="AC88" i="1" s="1"/>
  <c r="AD88" i="1" s="1"/>
  <c r="AL92" i="1"/>
  <c r="AM92" i="1" s="1"/>
  <c r="AN92" i="1" s="1"/>
  <c r="AQ94" i="1"/>
  <c r="AR94" i="1" s="1"/>
  <c r="AS94" i="1" s="1"/>
  <c r="W97" i="1"/>
  <c r="X97" i="1" s="1"/>
  <c r="Y97" i="1" s="1"/>
  <c r="AL97" i="1"/>
  <c r="AM97" i="1" s="1"/>
  <c r="AN97" i="1" s="1"/>
  <c r="AB66" i="1"/>
  <c r="AC66" i="1" s="1"/>
  <c r="AD66" i="1" s="1"/>
  <c r="AG71" i="1"/>
  <c r="AH71" i="1" s="1"/>
  <c r="AI71" i="1" s="1"/>
  <c r="AL74" i="1"/>
  <c r="AM74" i="1" s="1"/>
  <c r="AN74" i="1" s="1"/>
  <c r="AQ87" i="1"/>
  <c r="AR87" i="1" s="1"/>
  <c r="AS87" i="1" s="1"/>
  <c r="AQ92" i="1"/>
  <c r="AR92" i="1" s="1"/>
  <c r="AS92" i="1" s="1"/>
  <c r="W92" i="1"/>
  <c r="X92" i="1" s="1"/>
  <c r="Y92" i="1" s="1"/>
  <c r="AL88" i="1"/>
  <c r="AM88" i="1" s="1"/>
  <c r="AN88" i="1" s="1"/>
  <c r="W95" i="1"/>
  <c r="X95" i="1" s="1"/>
  <c r="Y95" i="1" s="1"/>
  <c r="AB97" i="1"/>
  <c r="AC97" i="1" s="1"/>
  <c r="AD97" i="1" s="1"/>
  <c r="AG84" i="1"/>
  <c r="AH84" i="1" s="1"/>
  <c r="AI84" i="1" s="1"/>
  <c r="AL84" i="1"/>
  <c r="AM84" i="1" s="1"/>
  <c r="AN84" i="1" s="1"/>
  <c r="AQ84" i="1"/>
  <c r="AR84" i="1" s="1"/>
  <c r="AS84" i="1" s="1"/>
  <c r="AB76" i="1"/>
  <c r="AC76" i="1" s="1"/>
  <c r="AD76" i="1" s="1"/>
  <c r="AG76" i="1"/>
  <c r="AH76" i="1" s="1"/>
  <c r="AI76" i="1" s="1"/>
  <c r="W68" i="1"/>
  <c r="X68" i="1" s="1"/>
  <c r="Y68" i="1" s="1"/>
  <c r="AL66" i="1"/>
  <c r="AM66" i="1" s="1"/>
  <c r="AN66" i="1" s="1"/>
  <c r="AB79" i="1"/>
  <c r="AC79" i="1" s="1"/>
  <c r="AD79" i="1" s="1"/>
  <c r="AL79" i="1"/>
  <c r="AM79" i="1" s="1"/>
  <c r="AN79" i="1" s="1"/>
  <c r="AQ80" i="1"/>
  <c r="AR80" i="1" s="1"/>
  <c r="AS80" i="1" s="1"/>
  <c r="AB83" i="1"/>
  <c r="AC83" i="1" s="1"/>
  <c r="AD83" i="1" s="1"/>
  <c r="AQ83" i="1"/>
  <c r="AR83" i="1" s="1"/>
  <c r="AS83" i="1" s="1"/>
  <c r="AL75" i="1"/>
  <c r="AM75" i="1" s="1"/>
  <c r="AN75" i="1" s="1"/>
  <c r="W75" i="1"/>
  <c r="X75" i="1" s="1"/>
  <c r="Y75" i="1" s="1"/>
  <c r="AL98" i="1"/>
  <c r="AM98" i="1" s="1"/>
  <c r="AN98" i="1" s="1"/>
  <c r="AG98" i="1"/>
  <c r="AH98" i="1" s="1"/>
  <c r="AI98" i="1" s="1"/>
  <c r="AB98" i="1"/>
  <c r="AC98" i="1" s="1"/>
  <c r="AD98" i="1" s="1"/>
  <c r="W67" i="1"/>
  <c r="X67" i="1" s="1"/>
  <c r="Y67" i="1" s="1"/>
  <c r="AB65" i="1"/>
  <c r="AC65" i="1" s="1"/>
  <c r="AD65" i="1" s="1"/>
  <c r="AQ71" i="1"/>
  <c r="AR71" i="1" s="1"/>
  <c r="AS71" i="1" s="1"/>
  <c r="AQ66" i="1"/>
  <c r="AR66" i="1" s="1"/>
  <c r="AS66" i="1" s="1"/>
  <c r="W77" i="1"/>
  <c r="X77" i="1" s="1"/>
  <c r="Y77" i="1" s="1"/>
  <c r="AB84" i="1"/>
  <c r="AC84" i="1" s="1"/>
  <c r="AD84" i="1" s="1"/>
  <c r="AG77" i="1"/>
  <c r="AH77" i="1" s="1"/>
  <c r="AI77" i="1" s="1"/>
  <c r="W88" i="1"/>
  <c r="X88" i="1" s="1"/>
  <c r="Y88" i="1" s="1"/>
  <c r="AG91" i="1"/>
  <c r="AH91" i="1" s="1"/>
  <c r="AI91" i="1" s="1"/>
  <c r="AB95" i="1"/>
  <c r="AC95" i="1" s="1"/>
  <c r="AD95" i="1" s="1"/>
  <c r="AB96" i="1"/>
  <c r="AC96" i="1" s="1"/>
  <c r="AD96" i="1" s="1"/>
  <c r="W99" i="1"/>
  <c r="X99" i="1" s="1"/>
  <c r="Y99" i="1" s="1"/>
  <c r="W66" i="1"/>
  <c r="X66" i="1" s="1"/>
  <c r="Y66" i="1" s="1"/>
  <c r="AL65" i="1"/>
  <c r="AM65" i="1" s="1"/>
  <c r="AN65" i="1" s="1"/>
  <c r="W82" i="1"/>
  <c r="X82" i="1" s="1"/>
  <c r="Y82" i="1" s="1"/>
  <c r="AL77" i="1"/>
  <c r="AM77" i="1" s="1"/>
  <c r="AN77" i="1" s="1"/>
  <c r="W87" i="1"/>
  <c r="X87" i="1" s="1"/>
  <c r="Y87" i="1" s="1"/>
  <c r="AB99" i="1"/>
  <c r="AC99" i="1" s="1"/>
  <c r="AD99" i="1" s="1"/>
  <c r="AG74" i="1"/>
  <c r="AH74" i="1" s="1"/>
  <c r="AI74" i="1" s="1"/>
  <c r="W74" i="1"/>
  <c r="X74" i="1" s="1"/>
  <c r="Y74" i="1" s="1"/>
  <c r="AB74" i="1"/>
  <c r="AC74" i="1" s="1"/>
  <c r="AD74" i="1" s="1"/>
  <c r="AB63" i="1"/>
  <c r="AC63" i="1" s="1"/>
  <c r="AD63" i="1" s="1"/>
  <c r="AQ65" i="1"/>
  <c r="AR65" i="1" s="1"/>
  <c r="AS65" i="1" s="1"/>
  <c r="W76" i="1"/>
  <c r="X76" i="1" s="1"/>
  <c r="Y76" i="1" s="1"/>
  <c r="AL76" i="1"/>
  <c r="AM76" i="1" s="1"/>
  <c r="AN76" i="1" s="1"/>
  <c r="AG88" i="1"/>
  <c r="AH88" i="1" s="1"/>
  <c r="AI88" i="1" s="1"/>
  <c r="AG92" i="1"/>
  <c r="AH92" i="1" s="1"/>
  <c r="AI92" i="1" s="1"/>
  <c r="AL95" i="1"/>
  <c r="AM95" i="1" s="1"/>
  <c r="AN95" i="1" s="1"/>
  <c r="AG97" i="1"/>
  <c r="AH97" i="1" s="1"/>
  <c r="AI97" i="1" s="1"/>
  <c r="AG99" i="1"/>
  <c r="AH99" i="1" s="1"/>
  <c r="AI99" i="1" s="1"/>
  <c r="W58" i="1"/>
  <c r="X58" i="1" s="1"/>
  <c r="Y58" i="1" s="1"/>
  <c r="AQ58" i="1"/>
  <c r="AR58" i="1" s="1"/>
  <c r="AS58" i="1" s="1"/>
  <c r="AG96" i="1"/>
  <c r="AH96" i="1" s="1"/>
  <c r="AI96" i="1" s="1"/>
  <c r="W96" i="1"/>
  <c r="X96" i="1" s="1"/>
  <c r="Y96" i="1" s="1"/>
  <c r="AL96" i="1"/>
  <c r="AM96" i="1" s="1"/>
  <c r="AN96" i="1" s="1"/>
  <c r="AL72" i="1"/>
  <c r="AM72" i="1" s="1"/>
  <c r="AN72" i="1" s="1"/>
  <c r="AB72" i="1"/>
  <c r="AC72" i="1" s="1"/>
  <c r="AD72" i="1" s="1"/>
  <c r="AQ64" i="1"/>
  <c r="AR64" i="1" s="1"/>
  <c r="AS64" i="1" s="1"/>
  <c r="W64" i="1"/>
  <c r="X64" i="1" s="1"/>
  <c r="Y64" i="1" s="1"/>
  <c r="W65" i="1"/>
  <c r="X65" i="1" s="1"/>
  <c r="Y65" i="1" s="1"/>
  <c r="AG68" i="1"/>
  <c r="AH68" i="1" s="1"/>
  <c r="AI68" i="1" s="1"/>
  <c r="AL64" i="1"/>
  <c r="AM64" i="1" s="1"/>
  <c r="AN64" i="1" s="1"/>
  <c r="AB82" i="1"/>
  <c r="AC82" i="1" s="1"/>
  <c r="AD82" i="1" s="1"/>
  <c r="AG82" i="1"/>
  <c r="AH82" i="1" s="1"/>
  <c r="AI82" i="1" s="1"/>
  <c r="AQ77" i="1"/>
  <c r="AR77" i="1" s="1"/>
  <c r="AS77" i="1" s="1"/>
  <c r="AG87" i="1"/>
  <c r="AH87" i="1" s="1"/>
  <c r="AI87" i="1" s="1"/>
  <c r="AG94" i="1"/>
  <c r="AH94" i="1" s="1"/>
  <c r="AI94" i="1" s="1"/>
  <c r="AQ95" i="1"/>
  <c r="AR95" i="1" s="1"/>
  <c r="AS95" i="1" s="1"/>
  <c r="W90" i="1"/>
  <c r="X90" i="1" s="1"/>
  <c r="Y90" i="1" s="1"/>
  <c r="AQ90" i="1"/>
  <c r="AR90" i="1" s="1"/>
  <c r="AS90" i="1" s="1"/>
  <c r="AL90" i="1"/>
  <c r="AM90" i="1" s="1"/>
  <c r="AN90" i="1" s="1"/>
  <c r="AG90" i="1"/>
  <c r="AH90" i="1" s="1"/>
  <c r="AI90" i="1" s="1"/>
  <c r="AB90" i="1"/>
  <c r="AC90" i="1" s="1"/>
  <c r="AD90" i="1" s="1"/>
  <c r="W89" i="1"/>
  <c r="X89" i="1" s="1"/>
  <c r="Y89" i="1" s="1"/>
  <c r="AQ89" i="1"/>
  <c r="AR89" i="1" s="1"/>
  <c r="AS89" i="1" s="1"/>
  <c r="AL89" i="1"/>
  <c r="AM89" i="1" s="1"/>
  <c r="AN89" i="1" s="1"/>
  <c r="AG89" i="1"/>
  <c r="AH89" i="1" s="1"/>
  <c r="AI89" i="1" s="1"/>
  <c r="AB89" i="1"/>
  <c r="AC89" i="1" s="1"/>
  <c r="AD89" i="1" s="1"/>
  <c r="W80" i="1"/>
  <c r="X80" i="1" s="1"/>
  <c r="Y80" i="1" s="1"/>
  <c r="AL60" i="1"/>
  <c r="AM60" i="1" s="1"/>
  <c r="AN60" i="1" s="1"/>
  <c r="AG60" i="1"/>
  <c r="AH60" i="1" s="1"/>
  <c r="AI60" i="1" s="1"/>
  <c r="AB60" i="1"/>
  <c r="AC60" i="1" s="1"/>
  <c r="AD60" i="1" s="1"/>
  <c r="AB59" i="1"/>
  <c r="AC59" i="1" s="1"/>
  <c r="AD59" i="1" s="1"/>
  <c r="AL59" i="1"/>
  <c r="AM59" i="1" s="1"/>
  <c r="AN59" i="1" s="1"/>
  <c r="AG59" i="1"/>
  <c r="AH59" i="1" s="1"/>
  <c r="AI59" i="1" s="1"/>
  <c r="AL58" i="1"/>
  <c r="AM58" i="1" s="1"/>
  <c r="AN58" i="1" s="1"/>
  <c r="AG58" i="1"/>
  <c r="AH58" i="1" s="1"/>
  <c r="AI58" i="1" s="1"/>
  <c r="AB58" i="1"/>
  <c r="AC58" i="1" s="1"/>
  <c r="AD58" i="1" s="1"/>
  <c r="AB61" i="1"/>
  <c r="AC61" i="1" s="1"/>
  <c r="AD61" i="1" s="1"/>
  <c r="AB57" i="1"/>
  <c r="AC57" i="1" s="1"/>
  <c r="AD57" i="1" s="1"/>
  <c r="AG61" i="1"/>
  <c r="AH61" i="1" s="1"/>
  <c r="AI61" i="1" s="1"/>
  <c r="W57" i="1"/>
  <c r="X57" i="1" s="1"/>
  <c r="Y57" i="1" s="1"/>
  <c r="AG57" i="1"/>
  <c r="AH57" i="1" s="1"/>
  <c r="AI57" i="1" s="1"/>
  <c r="AQ13" i="1"/>
  <c r="AR13" i="1" s="1"/>
  <c r="AS13" i="1" s="1"/>
  <c r="AB13" i="1"/>
  <c r="AC13" i="1" s="1"/>
  <c r="AD13" i="1" s="1"/>
  <c r="AG13" i="1"/>
  <c r="AH13" i="1" s="1"/>
  <c r="AI13" i="1" s="1"/>
  <c r="AL13" i="1"/>
  <c r="AM13" i="1" s="1"/>
  <c r="AN13" i="1" s="1"/>
  <c r="W13" i="1"/>
  <c r="X13" i="1" s="1"/>
  <c r="Y13" i="1" s="1"/>
  <c r="W7" i="1"/>
  <c r="X7" i="1" s="1"/>
  <c r="Y7" i="1" s="1"/>
  <c r="AL7" i="1"/>
  <c r="AM7" i="1" s="1"/>
  <c r="AN7" i="1" s="1"/>
  <c r="AG7" i="1"/>
  <c r="AH7" i="1" s="1"/>
  <c r="AI7" i="1" s="1"/>
  <c r="AQ7" i="1"/>
  <c r="AR7" i="1" s="1"/>
  <c r="AS7" i="1" s="1"/>
  <c r="AB7" i="1"/>
  <c r="AC7" i="1" s="1"/>
  <c r="AD7" i="1" s="1"/>
  <c r="AG4" i="1"/>
  <c r="AH4" i="1" s="1"/>
  <c r="AI4" i="1" s="1"/>
  <c r="W4" i="1"/>
  <c r="X4" i="1" s="1"/>
  <c r="Y4" i="1" s="1"/>
  <c r="AQ4" i="1"/>
  <c r="AR4" i="1" s="1"/>
  <c r="AS4" i="1" s="1"/>
  <c r="AB4" i="1"/>
  <c r="AC4" i="1" s="1"/>
  <c r="AD4" i="1" s="1"/>
  <c r="AL4" i="1"/>
  <c r="AM4" i="1" s="1"/>
  <c r="AN4" i="1" s="1"/>
  <c r="AL14" i="1"/>
  <c r="AM14" i="1" s="1"/>
  <c r="AN14" i="1" s="1"/>
  <c r="W14" i="1"/>
  <c r="X14" i="1" s="1"/>
  <c r="Y14" i="1" s="1"/>
  <c r="AB14" i="1"/>
  <c r="AC14" i="1" s="1"/>
  <c r="AD14" i="1" s="1"/>
  <c r="AG14" i="1"/>
  <c r="AH14" i="1" s="1"/>
  <c r="AI14" i="1" s="1"/>
  <c r="AQ14" i="1"/>
  <c r="AR14" i="1" s="1"/>
  <c r="AS14" i="1" s="1"/>
  <c r="AQ9" i="1"/>
  <c r="AR9" i="1" s="1"/>
  <c r="AS9" i="1" s="1"/>
  <c r="AB9" i="1"/>
  <c r="AC9" i="1" s="1"/>
  <c r="AD9" i="1" s="1"/>
  <c r="AG9" i="1"/>
  <c r="AH9" i="1" s="1"/>
  <c r="AI9" i="1" s="1"/>
  <c r="AL9" i="1"/>
  <c r="AM9" i="1" s="1"/>
  <c r="AN9" i="1" s="1"/>
  <c r="W9" i="1"/>
  <c r="X9" i="1" s="1"/>
  <c r="Y9" i="1" s="1"/>
  <c r="AG12" i="1"/>
  <c r="AH12" i="1" s="1"/>
  <c r="AI12" i="1" s="1"/>
  <c r="AQ12" i="1"/>
  <c r="AR12" i="1" s="1"/>
  <c r="AS12" i="1" s="1"/>
  <c r="W12" i="1"/>
  <c r="X12" i="1" s="1"/>
  <c r="Y12" i="1" s="1"/>
  <c r="AB12" i="1"/>
  <c r="AC12" i="1" s="1"/>
  <c r="AD12" i="1" s="1"/>
  <c r="AL12" i="1"/>
  <c r="AM12" i="1" s="1"/>
  <c r="AN12" i="1" s="1"/>
  <c r="AG8" i="1"/>
  <c r="AH8" i="1" s="1"/>
  <c r="AI8" i="1" s="1"/>
  <c r="AQ8" i="1"/>
  <c r="AR8" i="1" s="1"/>
  <c r="AS8" i="1" s="1"/>
  <c r="AB8" i="1"/>
  <c r="AC8" i="1" s="1"/>
  <c r="AD8" i="1" s="1"/>
  <c r="AL8" i="1"/>
  <c r="AM8" i="1" s="1"/>
  <c r="AN8" i="1" s="1"/>
  <c r="W8" i="1"/>
  <c r="X8" i="1" s="1"/>
  <c r="Y8" i="1" s="1"/>
  <c r="AQ10" i="1"/>
  <c r="AR10" i="1" s="1"/>
  <c r="AS10" i="1" s="1"/>
  <c r="AL10" i="1"/>
  <c r="AM10" i="1" s="1"/>
  <c r="AN10" i="1" s="1"/>
  <c r="W10" i="1"/>
  <c r="X10" i="1" s="1"/>
  <c r="Y10" i="1" s="1"/>
  <c r="AG10" i="1"/>
  <c r="AH10" i="1" s="1"/>
  <c r="AI10" i="1" s="1"/>
  <c r="AB10" i="1"/>
  <c r="AC10" i="1" s="1"/>
  <c r="AD10" i="1" s="1"/>
  <c r="AQ5" i="1"/>
  <c r="AR5" i="1" s="1"/>
  <c r="AS5" i="1" s="1"/>
  <c r="AB5" i="1"/>
  <c r="AC5" i="1" s="1"/>
  <c r="AD5" i="1" s="1"/>
  <c r="AL5" i="1"/>
  <c r="AM5" i="1" s="1"/>
  <c r="AN5" i="1" s="1"/>
  <c r="W5" i="1"/>
  <c r="X5" i="1" s="1"/>
  <c r="Y5" i="1" s="1"/>
  <c r="AG5" i="1"/>
  <c r="AH5" i="1" s="1"/>
  <c r="AI5" i="1" s="1"/>
  <c r="AQ6" i="1"/>
  <c r="AR6" i="1" s="1"/>
  <c r="AS6" i="1" s="1"/>
  <c r="AL6" i="1"/>
  <c r="AM6" i="1" s="1"/>
  <c r="AN6" i="1" s="1"/>
  <c r="W6" i="1"/>
  <c r="X6" i="1" s="1"/>
  <c r="Y6" i="1" s="1"/>
  <c r="AB6" i="1"/>
  <c r="AC6" i="1" s="1"/>
  <c r="AD6" i="1" s="1"/>
  <c r="AG6" i="1"/>
  <c r="AH6" i="1" s="1"/>
  <c r="AI6" i="1" s="1"/>
  <c r="AQ15" i="1"/>
  <c r="AR15" i="1" s="1"/>
  <c r="AS15" i="1" s="1"/>
  <c r="AB15" i="1"/>
  <c r="AC15" i="1" s="1"/>
  <c r="AD15" i="1" s="1"/>
  <c r="AL15" i="1"/>
  <c r="AM15" i="1" s="1"/>
  <c r="AN15" i="1" s="1"/>
  <c r="W15" i="1"/>
  <c r="X15" i="1" s="1"/>
  <c r="Y15" i="1" s="1"/>
  <c r="AG15" i="1"/>
  <c r="AH15" i="1" s="1"/>
  <c r="AI15" i="1" s="1"/>
  <c r="AL2" i="1"/>
  <c r="AM2" i="1" s="1"/>
  <c r="AN2" i="1" s="1"/>
  <c r="W2" i="1"/>
  <c r="X2" i="1" s="1"/>
  <c r="Y2" i="1" s="1"/>
  <c r="AQ2" i="1"/>
  <c r="AR2" i="1" s="1"/>
  <c r="AS2" i="1" s="1"/>
  <c r="AG2" i="1"/>
  <c r="AH2" i="1" s="1"/>
  <c r="AI2" i="1" s="1"/>
  <c r="AB2" i="1"/>
  <c r="AC2" i="1" s="1"/>
  <c r="AD2" i="1" s="1"/>
  <c r="W3" i="1"/>
  <c r="X3" i="1" s="1"/>
  <c r="Y3" i="1" s="1"/>
  <c r="AG3" i="1"/>
  <c r="AH3" i="1" s="1"/>
  <c r="AI3" i="1" s="1"/>
  <c r="AB3" i="1"/>
  <c r="AC3" i="1" s="1"/>
  <c r="AD3" i="1" s="1"/>
  <c r="AQ3" i="1"/>
  <c r="AR3" i="1" s="1"/>
  <c r="AS3" i="1" s="1"/>
  <c r="AL3" i="1"/>
  <c r="AM3" i="1" s="1"/>
  <c r="AN3" i="1" s="1"/>
  <c r="W11" i="1"/>
  <c r="X11" i="1" s="1"/>
  <c r="Y11" i="1" s="1"/>
  <c r="AG11" i="1"/>
  <c r="AH11" i="1" s="1"/>
  <c r="AI11" i="1" s="1"/>
  <c r="AL11" i="1"/>
  <c r="AM11" i="1" s="1"/>
  <c r="AN11" i="1" s="1"/>
  <c r="AQ11" i="1"/>
  <c r="AR11" i="1" s="1"/>
  <c r="AS11" i="1" s="1"/>
  <c r="AB11" i="1"/>
  <c r="AC11" i="1" s="1"/>
  <c r="AD11" i="1" s="1"/>
  <c r="AG18" i="1"/>
  <c r="AH18" i="1" s="1"/>
  <c r="AI18" i="1" s="1"/>
  <c r="AQ18" i="1"/>
  <c r="AR18" i="1" s="1"/>
  <c r="AS18" i="1" s="1"/>
  <c r="AB18" i="1"/>
  <c r="AC18" i="1" s="1"/>
  <c r="AD18" i="1" s="1"/>
  <c r="AL18" i="1"/>
  <c r="AM18" i="1" s="1"/>
  <c r="AN18" i="1" s="1"/>
  <c r="W18" i="1"/>
  <c r="X18" i="1" s="1"/>
  <c r="Y18" i="1" s="1"/>
  <c r="AG27" i="1"/>
  <c r="AH27" i="1" s="1"/>
  <c r="AI27" i="1" s="1"/>
  <c r="AQ27" i="1"/>
  <c r="AR27" i="1" s="1"/>
  <c r="AS27" i="1" s="1"/>
  <c r="AB27" i="1"/>
  <c r="AC27" i="1" s="1"/>
  <c r="AD27" i="1" s="1"/>
  <c r="AL27" i="1"/>
  <c r="AM27" i="1" s="1"/>
  <c r="AN27" i="1" s="1"/>
  <c r="AG29" i="1"/>
  <c r="AH29" i="1" s="1"/>
  <c r="AI29" i="1" s="1"/>
  <c r="AQ29" i="1"/>
  <c r="AR29" i="1" s="1"/>
  <c r="AS29" i="1" s="1"/>
  <c r="AB29" i="1"/>
  <c r="AC29" i="1" s="1"/>
  <c r="AD29" i="1" s="1"/>
  <c r="AL29" i="1"/>
  <c r="AM29" i="1" s="1"/>
  <c r="AN29" i="1" s="1"/>
  <c r="AG31" i="1"/>
  <c r="AH31" i="1" s="1"/>
  <c r="AI31" i="1" s="1"/>
  <c r="AQ31" i="1"/>
  <c r="AR31" i="1" s="1"/>
  <c r="AS31" i="1" s="1"/>
  <c r="AB31" i="1"/>
  <c r="AC31" i="1" s="1"/>
  <c r="AD31" i="1" s="1"/>
  <c r="AL31" i="1"/>
  <c r="AM31" i="1" s="1"/>
  <c r="AN31" i="1" s="1"/>
  <c r="AG33" i="1"/>
  <c r="AH33" i="1" s="1"/>
  <c r="AI33" i="1" s="1"/>
  <c r="AQ33" i="1"/>
  <c r="AR33" i="1" s="1"/>
  <c r="AS33" i="1" s="1"/>
  <c r="AB33" i="1"/>
  <c r="AC33" i="1" s="1"/>
  <c r="AD33" i="1" s="1"/>
  <c r="AL33" i="1"/>
  <c r="AM33" i="1" s="1"/>
  <c r="AN33" i="1" s="1"/>
  <c r="AG35" i="1"/>
  <c r="AH35" i="1" s="1"/>
  <c r="AI35" i="1" s="1"/>
  <c r="AQ35" i="1"/>
  <c r="AR35" i="1" s="1"/>
  <c r="AS35" i="1" s="1"/>
  <c r="AB35" i="1"/>
  <c r="AC35" i="1" s="1"/>
  <c r="AD35" i="1" s="1"/>
  <c r="AL35" i="1"/>
  <c r="AM35" i="1" s="1"/>
  <c r="AN35" i="1" s="1"/>
  <c r="AG37" i="1"/>
  <c r="AH37" i="1" s="1"/>
  <c r="AI37" i="1" s="1"/>
  <c r="AQ37" i="1"/>
  <c r="AR37" i="1" s="1"/>
  <c r="AS37" i="1" s="1"/>
  <c r="AB37" i="1"/>
  <c r="AC37" i="1" s="1"/>
  <c r="AD37" i="1" s="1"/>
  <c r="AL37" i="1"/>
  <c r="AM37" i="1" s="1"/>
  <c r="AN37" i="1" s="1"/>
  <c r="AG39" i="1"/>
  <c r="AH39" i="1" s="1"/>
  <c r="AI39" i="1" s="1"/>
  <c r="AQ39" i="1"/>
  <c r="AR39" i="1" s="1"/>
  <c r="AS39" i="1" s="1"/>
  <c r="AB39" i="1"/>
  <c r="AC39" i="1" s="1"/>
  <c r="AD39" i="1" s="1"/>
  <c r="AL39" i="1"/>
  <c r="AM39" i="1" s="1"/>
  <c r="AN39" i="1" s="1"/>
  <c r="AG41" i="1"/>
  <c r="AH41" i="1" s="1"/>
  <c r="AI41" i="1" s="1"/>
  <c r="AQ41" i="1"/>
  <c r="AR41" i="1" s="1"/>
  <c r="AS41" i="1" s="1"/>
  <c r="AB41" i="1"/>
  <c r="AC41" i="1" s="1"/>
  <c r="AD41" i="1" s="1"/>
  <c r="AL41" i="1"/>
  <c r="AM41" i="1" s="1"/>
  <c r="AN41" i="1" s="1"/>
  <c r="AG43" i="1"/>
  <c r="AH43" i="1" s="1"/>
  <c r="AI43" i="1" s="1"/>
  <c r="AQ43" i="1"/>
  <c r="AR43" i="1" s="1"/>
  <c r="AS43" i="1" s="1"/>
  <c r="AB43" i="1"/>
  <c r="AC43" i="1" s="1"/>
  <c r="AD43" i="1" s="1"/>
  <c r="AL43" i="1"/>
  <c r="AM43" i="1" s="1"/>
  <c r="AN43" i="1" s="1"/>
  <c r="AG45" i="1"/>
  <c r="AH45" i="1" s="1"/>
  <c r="AI45" i="1" s="1"/>
  <c r="AQ45" i="1"/>
  <c r="AR45" i="1" s="1"/>
  <c r="AS45" i="1" s="1"/>
  <c r="AB45" i="1"/>
  <c r="AC45" i="1" s="1"/>
  <c r="AD45" i="1" s="1"/>
  <c r="AL45" i="1"/>
  <c r="AM45" i="1" s="1"/>
  <c r="AN45" i="1" s="1"/>
  <c r="AG47" i="1"/>
  <c r="AH47" i="1" s="1"/>
  <c r="AI47" i="1" s="1"/>
  <c r="AQ47" i="1"/>
  <c r="AR47" i="1" s="1"/>
  <c r="AS47" i="1" s="1"/>
  <c r="AB47" i="1"/>
  <c r="AC47" i="1" s="1"/>
  <c r="AD47" i="1" s="1"/>
  <c r="AL47" i="1"/>
  <c r="AM47" i="1" s="1"/>
  <c r="AN47" i="1" s="1"/>
  <c r="AG49" i="1"/>
  <c r="AH49" i="1" s="1"/>
  <c r="AI49" i="1" s="1"/>
  <c r="AQ49" i="1"/>
  <c r="AR49" i="1" s="1"/>
  <c r="AS49" i="1" s="1"/>
  <c r="AB49" i="1"/>
  <c r="AC49" i="1" s="1"/>
  <c r="AD49" i="1" s="1"/>
  <c r="AL49" i="1"/>
  <c r="AM49" i="1" s="1"/>
  <c r="AN49" i="1" s="1"/>
  <c r="AG51" i="1"/>
  <c r="AH51" i="1" s="1"/>
  <c r="AI51" i="1" s="1"/>
  <c r="AQ51" i="1"/>
  <c r="AR51" i="1" s="1"/>
  <c r="AS51" i="1" s="1"/>
  <c r="AB51" i="1"/>
  <c r="AC51" i="1" s="1"/>
  <c r="AD51" i="1" s="1"/>
  <c r="AL51" i="1"/>
  <c r="AM51" i="1" s="1"/>
  <c r="AN51" i="1" s="1"/>
  <c r="AG53" i="1"/>
  <c r="AH53" i="1" s="1"/>
  <c r="AI53" i="1" s="1"/>
  <c r="AQ53" i="1"/>
  <c r="AR53" i="1" s="1"/>
  <c r="AS53" i="1" s="1"/>
  <c r="AB53" i="1"/>
  <c r="AC53" i="1" s="1"/>
  <c r="AD53" i="1" s="1"/>
  <c r="AL53" i="1"/>
  <c r="AM53" i="1" s="1"/>
  <c r="AN53" i="1" s="1"/>
  <c r="AG55" i="1"/>
  <c r="AH55" i="1" s="1"/>
  <c r="AI55" i="1" s="1"/>
  <c r="AQ55" i="1"/>
  <c r="AR55" i="1" s="1"/>
  <c r="AS55" i="1" s="1"/>
  <c r="AB55" i="1"/>
  <c r="AC55" i="1" s="1"/>
  <c r="AD55" i="1" s="1"/>
  <c r="AL55" i="1"/>
  <c r="AM55" i="1" s="1"/>
  <c r="AN55" i="1" s="1"/>
  <c r="AB16" i="1"/>
  <c r="AC16" i="1" s="1"/>
  <c r="AD16" i="1" s="1"/>
  <c r="AG25" i="1"/>
  <c r="AH25" i="1" s="1"/>
  <c r="AI25" i="1" s="1"/>
  <c r="AQ25" i="1"/>
  <c r="AR25" i="1" s="1"/>
  <c r="AS25" i="1" s="1"/>
  <c r="AB25" i="1"/>
  <c r="AC25" i="1" s="1"/>
  <c r="AD25" i="1" s="1"/>
  <c r="AL25" i="1"/>
  <c r="AM25" i="1" s="1"/>
  <c r="AN25" i="1" s="1"/>
  <c r="W27" i="1"/>
  <c r="X27" i="1" s="1"/>
  <c r="Y27" i="1" s="1"/>
  <c r="AG19" i="1"/>
  <c r="AH19" i="1" s="1"/>
  <c r="AI19" i="1" s="1"/>
  <c r="AQ19" i="1"/>
  <c r="AR19" i="1" s="1"/>
  <c r="AS19" i="1" s="1"/>
  <c r="AB19" i="1"/>
  <c r="AC19" i="1" s="1"/>
  <c r="AD19" i="1" s="1"/>
  <c r="AL19" i="1"/>
  <c r="AM19" i="1" s="1"/>
  <c r="AN19" i="1" s="1"/>
  <c r="W29" i="1"/>
  <c r="X29" i="1" s="1"/>
  <c r="Y29" i="1" s="1"/>
  <c r="AG20" i="1"/>
  <c r="AH20" i="1" s="1"/>
  <c r="AI20" i="1" s="1"/>
  <c r="AQ20" i="1"/>
  <c r="AR20" i="1" s="1"/>
  <c r="AS20" i="1" s="1"/>
  <c r="AB20" i="1"/>
  <c r="AC20" i="1" s="1"/>
  <c r="AD20" i="1" s="1"/>
  <c r="AL20" i="1"/>
  <c r="AM20" i="1" s="1"/>
  <c r="AN20" i="1" s="1"/>
  <c r="AG22" i="1"/>
  <c r="AH22" i="1" s="1"/>
  <c r="AI22" i="1" s="1"/>
  <c r="AQ22" i="1"/>
  <c r="AR22" i="1" s="1"/>
  <c r="AS22" i="1" s="1"/>
  <c r="AB22" i="1"/>
  <c r="AC22" i="1" s="1"/>
  <c r="AD22" i="1" s="1"/>
  <c r="AL22" i="1"/>
  <c r="AM22" i="1" s="1"/>
  <c r="AN22" i="1" s="1"/>
  <c r="AG24" i="1"/>
  <c r="AH24" i="1" s="1"/>
  <c r="AI24" i="1" s="1"/>
  <c r="AQ24" i="1"/>
  <c r="AR24" i="1" s="1"/>
  <c r="AS24" i="1" s="1"/>
  <c r="AB24" i="1"/>
  <c r="AC24" i="1" s="1"/>
  <c r="AD24" i="1" s="1"/>
  <c r="AL24" i="1"/>
  <c r="AM24" i="1" s="1"/>
  <c r="AN24" i="1" s="1"/>
  <c r="AG26" i="1"/>
  <c r="AH26" i="1" s="1"/>
  <c r="AI26" i="1" s="1"/>
  <c r="AQ26" i="1"/>
  <c r="AR26" i="1" s="1"/>
  <c r="AS26" i="1" s="1"/>
  <c r="AB26" i="1"/>
  <c r="AC26" i="1" s="1"/>
  <c r="AD26" i="1" s="1"/>
  <c r="AL26" i="1"/>
  <c r="AM26" i="1" s="1"/>
  <c r="AN26" i="1" s="1"/>
  <c r="AG28" i="1"/>
  <c r="AH28" i="1" s="1"/>
  <c r="AI28" i="1" s="1"/>
  <c r="AQ28" i="1"/>
  <c r="AR28" i="1" s="1"/>
  <c r="AS28" i="1" s="1"/>
  <c r="AB28" i="1"/>
  <c r="AC28" i="1" s="1"/>
  <c r="AD28" i="1" s="1"/>
  <c r="AL28" i="1"/>
  <c r="AM28" i="1" s="1"/>
  <c r="AN28" i="1" s="1"/>
  <c r="AG30" i="1"/>
  <c r="AH30" i="1" s="1"/>
  <c r="AI30" i="1" s="1"/>
  <c r="AQ30" i="1"/>
  <c r="AR30" i="1" s="1"/>
  <c r="AS30" i="1" s="1"/>
  <c r="AB30" i="1"/>
  <c r="AC30" i="1" s="1"/>
  <c r="AD30" i="1" s="1"/>
  <c r="AL30" i="1"/>
  <c r="AM30" i="1" s="1"/>
  <c r="AN30" i="1" s="1"/>
  <c r="AG32" i="1"/>
  <c r="AH32" i="1" s="1"/>
  <c r="AI32" i="1" s="1"/>
  <c r="AQ32" i="1"/>
  <c r="AR32" i="1" s="1"/>
  <c r="AS32" i="1" s="1"/>
  <c r="AB32" i="1"/>
  <c r="AC32" i="1" s="1"/>
  <c r="AD32" i="1" s="1"/>
  <c r="AL32" i="1"/>
  <c r="AM32" i="1" s="1"/>
  <c r="AN32" i="1" s="1"/>
  <c r="AG34" i="1"/>
  <c r="AH34" i="1" s="1"/>
  <c r="AI34" i="1" s="1"/>
  <c r="AQ34" i="1"/>
  <c r="AR34" i="1" s="1"/>
  <c r="AS34" i="1" s="1"/>
  <c r="AB34" i="1"/>
  <c r="AC34" i="1" s="1"/>
  <c r="AD34" i="1" s="1"/>
  <c r="AL34" i="1"/>
  <c r="AM34" i="1" s="1"/>
  <c r="AN34" i="1" s="1"/>
  <c r="AG36" i="1"/>
  <c r="AH36" i="1" s="1"/>
  <c r="AI36" i="1" s="1"/>
  <c r="AQ36" i="1"/>
  <c r="AR36" i="1" s="1"/>
  <c r="AS36" i="1" s="1"/>
  <c r="AB36" i="1"/>
  <c r="AC36" i="1" s="1"/>
  <c r="AD36" i="1" s="1"/>
  <c r="AL36" i="1"/>
  <c r="AM36" i="1" s="1"/>
  <c r="AN36" i="1" s="1"/>
  <c r="AG38" i="1"/>
  <c r="AH38" i="1" s="1"/>
  <c r="AI38" i="1" s="1"/>
  <c r="AQ38" i="1"/>
  <c r="AR38" i="1" s="1"/>
  <c r="AS38" i="1" s="1"/>
  <c r="AB38" i="1"/>
  <c r="AC38" i="1" s="1"/>
  <c r="AD38" i="1" s="1"/>
  <c r="AL38" i="1"/>
  <c r="AM38" i="1" s="1"/>
  <c r="AN38" i="1" s="1"/>
  <c r="AG40" i="1"/>
  <c r="AH40" i="1" s="1"/>
  <c r="AI40" i="1" s="1"/>
  <c r="AQ40" i="1"/>
  <c r="AR40" i="1" s="1"/>
  <c r="AS40" i="1" s="1"/>
  <c r="AB40" i="1"/>
  <c r="AC40" i="1" s="1"/>
  <c r="AD40" i="1" s="1"/>
  <c r="AL40" i="1"/>
  <c r="AM40" i="1" s="1"/>
  <c r="AN40" i="1" s="1"/>
  <c r="AG42" i="1"/>
  <c r="AH42" i="1" s="1"/>
  <c r="AI42" i="1" s="1"/>
  <c r="AQ42" i="1"/>
  <c r="AR42" i="1" s="1"/>
  <c r="AS42" i="1" s="1"/>
  <c r="AB42" i="1"/>
  <c r="AC42" i="1" s="1"/>
  <c r="AD42" i="1" s="1"/>
  <c r="AL42" i="1"/>
  <c r="AM42" i="1" s="1"/>
  <c r="AN42" i="1" s="1"/>
  <c r="AG44" i="1"/>
  <c r="AH44" i="1" s="1"/>
  <c r="AI44" i="1" s="1"/>
  <c r="AQ44" i="1"/>
  <c r="AR44" i="1" s="1"/>
  <c r="AS44" i="1" s="1"/>
  <c r="AB44" i="1"/>
  <c r="AC44" i="1" s="1"/>
  <c r="AD44" i="1" s="1"/>
  <c r="AL44" i="1"/>
  <c r="AM44" i="1" s="1"/>
  <c r="AN44" i="1" s="1"/>
  <c r="AG46" i="1"/>
  <c r="AH46" i="1" s="1"/>
  <c r="AI46" i="1" s="1"/>
  <c r="AQ46" i="1"/>
  <c r="AR46" i="1" s="1"/>
  <c r="AS46" i="1" s="1"/>
  <c r="AB46" i="1"/>
  <c r="AC46" i="1" s="1"/>
  <c r="AD46" i="1" s="1"/>
  <c r="AL46" i="1"/>
  <c r="AM46" i="1" s="1"/>
  <c r="AN46" i="1" s="1"/>
  <c r="AG48" i="1"/>
  <c r="AH48" i="1" s="1"/>
  <c r="AI48" i="1" s="1"/>
  <c r="AQ48" i="1"/>
  <c r="AR48" i="1" s="1"/>
  <c r="AS48" i="1" s="1"/>
  <c r="AB48" i="1"/>
  <c r="AC48" i="1" s="1"/>
  <c r="AD48" i="1" s="1"/>
  <c r="AL48" i="1"/>
  <c r="AM48" i="1" s="1"/>
  <c r="AN48" i="1" s="1"/>
  <c r="AG50" i="1"/>
  <c r="AH50" i="1" s="1"/>
  <c r="AI50" i="1" s="1"/>
  <c r="AQ50" i="1"/>
  <c r="AR50" i="1" s="1"/>
  <c r="AS50" i="1" s="1"/>
  <c r="AB50" i="1"/>
  <c r="AC50" i="1" s="1"/>
  <c r="AD50" i="1" s="1"/>
  <c r="AL50" i="1"/>
  <c r="AM50" i="1" s="1"/>
  <c r="AN50" i="1" s="1"/>
  <c r="AG52" i="1"/>
  <c r="AH52" i="1" s="1"/>
  <c r="AI52" i="1" s="1"/>
  <c r="AQ52" i="1"/>
  <c r="AR52" i="1" s="1"/>
  <c r="AS52" i="1" s="1"/>
  <c r="AB52" i="1"/>
  <c r="AC52" i="1" s="1"/>
  <c r="AD52" i="1" s="1"/>
  <c r="AL52" i="1"/>
  <c r="AM52" i="1" s="1"/>
  <c r="AN52" i="1" s="1"/>
  <c r="AG54" i="1"/>
  <c r="AH54" i="1" s="1"/>
  <c r="AI54" i="1" s="1"/>
  <c r="AQ54" i="1"/>
  <c r="AR54" i="1" s="1"/>
  <c r="AS54" i="1" s="1"/>
  <c r="AB54" i="1"/>
  <c r="AC54" i="1" s="1"/>
  <c r="AD54" i="1" s="1"/>
  <c r="AL54" i="1"/>
  <c r="AM54" i="1" s="1"/>
  <c r="AN54" i="1" s="1"/>
  <c r="AG56" i="1"/>
  <c r="AH56" i="1" s="1"/>
  <c r="AI56" i="1" s="1"/>
  <c r="AQ56" i="1"/>
  <c r="AR56" i="1" s="1"/>
  <c r="AS56" i="1" s="1"/>
  <c r="AB56" i="1"/>
  <c r="AC56" i="1" s="1"/>
  <c r="AD56" i="1" s="1"/>
  <c r="AL56" i="1"/>
  <c r="AM56" i="1" s="1"/>
  <c r="AN56" i="1" s="1"/>
  <c r="W33" i="1"/>
  <c r="X33" i="1" s="1"/>
  <c r="Y33" i="1" s="1"/>
  <c r="W20" i="1"/>
  <c r="X20" i="1" s="1"/>
  <c r="Y20" i="1" s="1"/>
  <c r="W22" i="1"/>
  <c r="X22" i="1" s="1"/>
  <c r="Y22" i="1" s="1"/>
  <c r="W24" i="1"/>
  <c r="X24" i="1" s="1"/>
  <c r="Y24" i="1" s="1"/>
  <c r="W26" i="1"/>
  <c r="X26" i="1" s="1"/>
  <c r="Y26" i="1" s="1"/>
  <c r="W28" i="1"/>
  <c r="X28" i="1" s="1"/>
  <c r="Y28" i="1" s="1"/>
  <c r="W30" i="1"/>
  <c r="X30" i="1" s="1"/>
  <c r="Y30" i="1" s="1"/>
  <c r="W32" i="1"/>
  <c r="X32" i="1" s="1"/>
  <c r="Y32" i="1" s="1"/>
  <c r="W34" i="1"/>
  <c r="X34" i="1" s="1"/>
  <c r="Y34" i="1" s="1"/>
  <c r="W36" i="1"/>
  <c r="X36" i="1" s="1"/>
  <c r="Y36" i="1" s="1"/>
  <c r="W38" i="1"/>
  <c r="X38" i="1" s="1"/>
  <c r="Y38" i="1" s="1"/>
  <c r="W40" i="1"/>
  <c r="X40" i="1" s="1"/>
  <c r="Y40" i="1" s="1"/>
  <c r="W42" i="1"/>
  <c r="X42" i="1" s="1"/>
  <c r="Y42" i="1" s="1"/>
  <c r="W44" i="1"/>
  <c r="X44" i="1" s="1"/>
  <c r="Y44" i="1" s="1"/>
  <c r="W46" i="1"/>
  <c r="X46" i="1" s="1"/>
  <c r="Y46" i="1" s="1"/>
  <c r="W48" i="1"/>
  <c r="X48" i="1" s="1"/>
  <c r="Y48" i="1" s="1"/>
  <c r="W50" i="1"/>
  <c r="X50" i="1" s="1"/>
  <c r="Y50" i="1" s="1"/>
  <c r="W52" i="1"/>
  <c r="X52" i="1" s="1"/>
  <c r="Y52" i="1" s="1"/>
  <c r="W54" i="1"/>
  <c r="X54" i="1" s="1"/>
  <c r="Y54" i="1" s="1"/>
  <c r="W56" i="1"/>
  <c r="X56" i="1" s="1"/>
  <c r="Y56" i="1" s="1"/>
  <c r="AG21" i="1"/>
  <c r="AH21" i="1" s="1"/>
  <c r="AI21" i="1" s="1"/>
  <c r="AQ21" i="1"/>
  <c r="AR21" i="1" s="1"/>
  <c r="AS21" i="1" s="1"/>
  <c r="AB21" i="1"/>
  <c r="AC21" i="1" s="1"/>
  <c r="AD21" i="1" s="1"/>
  <c r="AL21" i="1"/>
  <c r="AM21" i="1" s="1"/>
  <c r="AN21" i="1" s="1"/>
  <c r="W19" i="1"/>
  <c r="X19" i="1" s="1"/>
  <c r="Y19" i="1" s="1"/>
  <c r="W31" i="1"/>
  <c r="X31" i="1" s="1"/>
  <c r="Y31" i="1" s="1"/>
  <c r="W17" i="1"/>
  <c r="X17" i="1" s="1"/>
  <c r="Y17" i="1" s="1"/>
  <c r="AG17" i="1"/>
  <c r="AH17" i="1" s="1"/>
  <c r="AI17" i="1" s="1"/>
  <c r="AQ17" i="1"/>
  <c r="AR17" i="1" s="1"/>
  <c r="AS17" i="1" s="1"/>
  <c r="AB17" i="1"/>
  <c r="AC17" i="1" s="1"/>
  <c r="AD17" i="1" s="1"/>
  <c r="AG23" i="1"/>
  <c r="AH23" i="1" s="1"/>
  <c r="AI23" i="1" s="1"/>
  <c r="AQ23" i="1"/>
  <c r="AR23" i="1" s="1"/>
  <c r="AS23" i="1" s="1"/>
  <c r="AB23" i="1"/>
  <c r="AC23" i="1" s="1"/>
  <c r="AD23" i="1" s="1"/>
  <c r="AL23" i="1"/>
  <c r="AM23" i="1" s="1"/>
  <c r="AN23" i="1" s="1"/>
  <c r="AL16" i="1"/>
  <c r="AM16" i="1" s="1"/>
  <c r="AN16" i="1" s="1"/>
  <c r="W16" i="1"/>
  <c r="X16" i="1" s="1"/>
  <c r="Y16" i="1" s="1"/>
  <c r="AG16" i="1"/>
  <c r="AH16" i="1" s="1"/>
  <c r="AI16" i="1" s="1"/>
  <c r="W25" i="1"/>
  <c r="X25" i="1" s="1"/>
  <c r="Y25" i="1" s="1"/>
  <c r="W35" i="1"/>
  <c r="X35" i="1" s="1"/>
  <c r="Y35" i="1" s="1"/>
</calcChain>
</file>

<file path=xl/sharedStrings.xml><?xml version="1.0" encoding="utf-8"?>
<sst xmlns="http://schemas.openxmlformats.org/spreadsheetml/2006/main" count="1131" uniqueCount="151">
  <si>
    <t>Band #</t>
  </si>
  <si>
    <t>Code</t>
  </si>
  <si>
    <t>Age</t>
  </si>
  <si>
    <t>Sex</t>
  </si>
  <si>
    <t>Fat</t>
  </si>
  <si>
    <t>Wing (mm)</t>
  </si>
  <si>
    <t>Mass (g)</t>
  </si>
  <si>
    <t>Month</t>
  </si>
  <si>
    <t>Day</t>
  </si>
  <si>
    <t>Year</t>
  </si>
  <si>
    <t>Capture time</t>
  </si>
  <si>
    <t>Capture location</t>
  </si>
  <si>
    <t>Latitude</t>
  </si>
  <si>
    <t>Longitude</t>
  </si>
  <si>
    <t>Digestion Start Date</t>
  </si>
  <si>
    <t>Digestion End Date</t>
  </si>
  <si>
    <t>Dilution Factor</t>
  </si>
  <si>
    <t>Cu Conc. [ ppb ]</t>
  </si>
  <si>
    <t>Conc. [ppb, dilution-corrected]</t>
  </si>
  <si>
    <t>Zn Conc. [ ppb ]</t>
  </si>
  <si>
    <t>As Conc. [ ppb ]</t>
  </si>
  <si>
    <t>Hg Conc. [ ppb ]</t>
  </si>
  <si>
    <t>Pb Conc. [ ppb ]</t>
  </si>
  <si>
    <t>Lead Poisoning Rank</t>
  </si>
  <si>
    <t>N</t>
  </si>
  <si>
    <t>AHY</t>
  </si>
  <si>
    <t>F</t>
  </si>
  <si>
    <t>OWEN</t>
  </si>
  <si>
    <t>O</t>
  </si>
  <si>
    <t>HY</t>
  </si>
  <si>
    <t>U</t>
  </si>
  <si>
    <t>T</t>
  </si>
  <si>
    <t>G</t>
  </si>
  <si>
    <t>Y</t>
  </si>
  <si>
    <t>BOULD</t>
  </si>
  <si>
    <t>M</t>
  </si>
  <si>
    <t>NA</t>
  </si>
  <si>
    <t>L</t>
  </si>
  <si>
    <t>PIKPHI</t>
  </si>
  <si>
    <t>MUSIC</t>
  </si>
  <si>
    <t>BRYAN</t>
  </si>
  <si>
    <t>R</t>
  </si>
  <si>
    <t>H</t>
  </si>
  <si>
    <t>SDT</t>
  </si>
  <si>
    <t>CHIOMEGA</t>
  </si>
  <si>
    <t>TETER</t>
  </si>
  <si>
    <t>ARMSTRONG</t>
  </si>
  <si>
    <t>TENNIS</t>
  </si>
  <si>
    <t>Pb (mcg/dL)</t>
  </si>
  <si>
    <t>Blood Pb (ppm)</t>
  </si>
  <si>
    <t>Location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</si>
  <si>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</si>
  <si>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</si>
  <si>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</si>
  <si>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</si>
  <si>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</si>
  <si>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</si>
  <si>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</si>
  <si>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</si>
  <si>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</si>
  <si>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</si>
  <si>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</si>
  <si>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</si>
  <si>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</si>
  <si>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</si>
  <si>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</si>
  <si>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</si>
  <si>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</si>
  <si>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</si>
  <si>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</si>
  <si>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</si>
  <si>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</si>
  <si>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</si>
  <si>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</si>
  <si>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</si>
  <si>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</si>
  <si>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Mass (g)</t>
  </si>
  <si>
    <t>Residuals</t>
  </si>
  <si>
    <t>SY</t>
  </si>
  <si>
    <t>ASY</t>
  </si>
  <si>
    <t>BEECH</t>
  </si>
  <si>
    <t>EDUC</t>
  </si>
  <si>
    <t>DELTA</t>
  </si>
  <si>
    <t>ROSE</t>
  </si>
  <si>
    <t>GARG</t>
  </si>
  <si>
    <t>Sample ID</t>
  </si>
  <si>
    <t xml:space="preserve">BEECH </t>
  </si>
  <si>
    <t>Blood Mass (g)</t>
  </si>
  <si>
    <t>Blood Volume (mL)</t>
  </si>
  <si>
    <t>Fat codes</t>
  </si>
  <si>
    <t>none</t>
  </si>
  <si>
    <t>trace</t>
  </si>
  <si>
    <t>light</t>
  </si>
  <si>
    <t>half</t>
  </si>
  <si>
    <t>filled</t>
  </si>
  <si>
    <t>B</t>
  </si>
  <si>
    <t>bulging</t>
  </si>
  <si>
    <t>greatly bulging</t>
  </si>
  <si>
    <t>V</t>
  </si>
  <si>
    <t>very fat</t>
  </si>
  <si>
    <t>Hatch Year</t>
  </si>
  <si>
    <t>After Hatch Year</t>
  </si>
  <si>
    <t>Capture Codes</t>
  </si>
  <si>
    <t>New</t>
  </si>
  <si>
    <t>Recapture</t>
  </si>
  <si>
    <t>Undetermined</t>
  </si>
  <si>
    <t>Female</t>
  </si>
  <si>
    <t>Male</t>
  </si>
  <si>
    <t>&lt;0.000</t>
  </si>
  <si>
    <t>N/A</t>
  </si>
  <si>
    <t>Green</t>
  </si>
  <si>
    <t>Yellow</t>
  </si>
  <si>
    <t>Orange</t>
  </si>
  <si>
    <t>Red</t>
  </si>
  <si>
    <t>State</t>
  </si>
  <si>
    <t>IN</t>
  </si>
  <si>
    <t>HOUSE</t>
  </si>
  <si>
    <t>23AMROF1</t>
  </si>
  <si>
    <t>ATHLETIC</t>
  </si>
  <si>
    <t>23AMROF1BL</t>
  </si>
  <si>
    <t>HAUGH</t>
  </si>
  <si>
    <t>FEEDAVID</t>
  </si>
  <si>
    <t>23AMROF2</t>
  </si>
  <si>
    <t xml:space="preserve">NA </t>
  </si>
  <si>
    <t>23AMROF2BL</t>
  </si>
  <si>
    <t>ALPHAXI</t>
  </si>
  <si>
    <t>Cu Conc. [ppb, dilution-corrected]</t>
  </si>
  <si>
    <t>Cu Conc. [mcg/dL]</t>
  </si>
  <si>
    <t>Cu Instrument Stability (SD)</t>
  </si>
  <si>
    <t>Cu Conc. RSD [%]</t>
  </si>
  <si>
    <t>Zn Conc. [ppb, dilution-corrected]</t>
  </si>
  <si>
    <t>Zn Conc. [mcg/dL]</t>
  </si>
  <si>
    <t>Zn Instrument Stability (SD)</t>
  </si>
  <si>
    <t>Zn Conc. RSD [%]</t>
  </si>
  <si>
    <t>As Conc. [ppb, dilution-corrected]</t>
  </si>
  <si>
    <t>As Conc. [mcg/dL]</t>
  </si>
  <si>
    <t>As Instrument Stability (SD)</t>
  </si>
  <si>
    <t>As Conc. RSD [%]</t>
  </si>
  <si>
    <t>Hg Conc. [ppb, dilution-corrected]</t>
  </si>
  <si>
    <t>Hg Conc. [mcg/dL]</t>
  </si>
  <si>
    <t>Hg Instrument Stability (SD)</t>
  </si>
  <si>
    <t>Hg Conc. RSD [%]</t>
  </si>
  <si>
    <t>Pb Conc. [ppb, dilution-corrected]</t>
  </si>
  <si>
    <t>Pb Conc. [mcg/dL]</t>
  </si>
  <si>
    <t>Pb Instrument Stability (SD)</t>
  </si>
  <si>
    <t>Pb Conc. RSD [%]</t>
  </si>
  <si>
    <t>average</t>
  </si>
  <si>
    <t>stdev</t>
  </si>
  <si>
    <t>90th percentile</t>
  </si>
  <si>
    <t>20ppm</t>
  </si>
  <si>
    <t>10-19.9ppm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</si>
</sst>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[$-F400]h:mm:ss\ AM/PM"/>
  </numFmts>
  <fonts count="21" x14ac:knownFonts="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A5A5A5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i/>
      <sz val="12"/>
      <color theme="0" tint="-0.34998626667073579"/>
      <name val="Arial"/>
      <family val="2"/>
      <scheme val="minor"/>
    </font>
    <font>
      <i/>
      <sz val="12"/>
      <color theme="0" tint="-0.34998626667073579"/>
      <name val="Arial"/>
      <family val="2"/>
    </font>
    <font>
      <sz val="10"/>
      <color rgb="FF000000"/>
      <name val="Arial"/>
      <family val="2"/>
      <scheme val="minor"/>
    </font>
    <font>
      <i/>
      <sz val="12"/>
      <color rgb="FF808080"/>
      <name val="Arial"/>
      <family val="2"/>
      <scheme val="minor"/>
    </font>
    <font>
      <sz val="12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6" fillId="0" borderId="0"/>
    <xf numFmtId="0" fontId="18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165" fontId="7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9" fillId="0" borderId="0" xfId="1" applyNumberFormat="1" applyFont="1" applyAlignment="1">
      <alignment horizontal="left"/>
    </xf>
    <xf numFmtId="19" fontId="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164" fontId="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5" fillId="0" borderId="4" xfId="0" applyFont="1" applyBorder="1"/>
    <xf numFmtId="0" fontId="17" fillId="0" borderId="9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11" fillId="0" borderId="0" xfId="2" applyFont="1"/>
    <xf numFmtId="0" fontId="12" fillId="0" borderId="0" xfId="2" applyFont="1"/>
    <xf numFmtId="0" fontId="18" fillId="0" borderId="0" xfId="2"/>
    <xf numFmtId="0" fontId="13" fillId="0" borderId="0" xfId="2" applyFont="1"/>
    <xf numFmtId="0" fontId="14" fillId="0" borderId="0" xfId="2" applyFont="1"/>
    <xf numFmtId="0" fontId="14" fillId="0" borderId="0" xfId="2" applyFont="1" applyAlignment="1">
      <alignment horizontal="right"/>
    </xf>
    <xf numFmtId="14" fontId="9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4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8" fillId="0" borderId="0" xfId="0" applyFont="1" applyAlignment="1">
      <alignment horizontal="right"/>
    </xf>
  </cellXfs>
  <cellStyles count="3">
    <cellStyle name="Normal" xfId="0" builtinId="0"/>
    <cellStyle name="Normal 2" xfId="1" xr:uid="{6AB4FE69-08A4-47E6-A0AE-774A542A58D7}"/>
    <cellStyle name="Normal 2 2" xfId="2" xr:uid="{40198EEC-EE29-4CBC-9E91-AFF3EDC5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Pb Conc. [ppb, dilution-corrected vs. Mass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Conc. [ppb, dilution-corrected]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(Conc. [ppb, dilution-corrected])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Master!$H$2:$H$56</c:f>
              <c:numCache>
                <c:formatCode>General</c:formatCode>
                <c:ptCount val="55"/>
                <c:pt idx="0">
                  <c:v>78.099999999999994</c:v>
                </c:pt>
                <c:pt idx="1">
                  <c:v>72.900000000000006</c:v>
                </c:pt>
                <c:pt idx="2">
                  <c:v>69.400000000000006</c:v>
                </c:pt>
                <c:pt idx="3">
                  <c:v>72.599999999999994</c:v>
                </c:pt>
                <c:pt idx="4">
                  <c:v>69.599999999999994</c:v>
                </c:pt>
                <c:pt idx="5">
                  <c:v>75.599999999999994</c:v>
                </c:pt>
                <c:pt idx="6">
                  <c:v>77.7</c:v>
                </c:pt>
                <c:pt idx="7">
                  <c:v>73.900000000000006</c:v>
                </c:pt>
                <c:pt idx="8">
                  <c:v>77.7</c:v>
                </c:pt>
                <c:pt idx="9">
                  <c:v>79.7</c:v>
                </c:pt>
                <c:pt idx="10">
                  <c:v>76.7</c:v>
                </c:pt>
                <c:pt idx="11">
                  <c:v>73</c:v>
                </c:pt>
                <c:pt idx="12">
                  <c:v>75.8</c:v>
                </c:pt>
                <c:pt idx="13">
                  <c:v>78.900000000000006</c:v>
                </c:pt>
                <c:pt idx="14">
                  <c:v>81.400000000000006</c:v>
                </c:pt>
                <c:pt idx="15">
                  <c:v>71.8</c:v>
                </c:pt>
                <c:pt idx="16">
                  <c:v>74.2</c:v>
                </c:pt>
                <c:pt idx="17">
                  <c:v>80.599999999999994</c:v>
                </c:pt>
                <c:pt idx="18">
                  <c:v>75.599999999999994</c:v>
                </c:pt>
                <c:pt idx="19">
                  <c:v>86.1</c:v>
                </c:pt>
                <c:pt idx="20">
                  <c:v>77.8</c:v>
                </c:pt>
                <c:pt idx="21">
                  <c:v>72.3</c:v>
                </c:pt>
                <c:pt idx="22">
                  <c:v>79.2</c:v>
                </c:pt>
                <c:pt idx="23">
                  <c:v>79.3</c:v>
                </c:pt>
                <c:pt idx="24">
                  <c:v>88.9</c:v>
                </c:pt>
                <c:pt idx="25">
                  <c:v>83.5</c:v>
                </c:pt>
                <c:pt idx="26">
                  <c:v>85.5</c:v>
                </c:pt>
                <c:pt idx="27">
                  <c:v>73.599999999999994</c:v>
                </c:pt>
                <c:pt idx="28">
                  <c:v>88.6</c:v>
                </c:pt>
                <c:pt idx="29">
                  <c:v>74.3</c:v>
                </c:pt>
                <c:pt idx="30">
                  <c:v>74</c:v>
                </c:pt>
                <c:pt idx="31">
                  <c:v>77</c:v>
                </c:pt>
                <c:pt idx="32">
                  <c:v>81.099999999999994</c:v>
                </c:pt>
                <c:pt idx="33">
                  <c:v>75.7</c:v>
                </c:pt>
                <c:pt idx="34">
                  <c:v>76.599999999999994</c:v>
                </c:pt>
                <c:pt idx="35">
                  <c:v>73.7</c:v>
                </c:pt>
                <c:pt idx="36">
                  <c:v>73</c:v>
                </c:pt>
                <c:pt idx="37">
                  <c:v>88</c:v>
                </c:pt>
                <c:pt idx="38">
                  <c:v>75</c:v>
                </c:pt>
                <c:pt idx="39">
                  <c:v>80.900000000000006</c:v>
                </c:pt>
                <c:pt idx="40">
                  <c:v>77.5</c:v>
                </c:pt>
                <c:pt idx="41">
                  <c:v>77.900000000000006</c:v>
                </c:pt>
                <c:pt idx="42">
                  <c:v>76.8</c:v>
                </c:pt>
                <c:pt idx="43">
                  <c:v>70</c:v>
                </c:pt>
                <c:pt idx="44">
                  <c:v>82.7</c:v>
                </c:pt>
                <c:pt idx="45">
                  <c:v>74.7</c:v>
                </c:pt>
                <c:pt idx="46">
                  <c:v>82.5</c:v>
                </c:pt>
                <c:pt idx="47">
                  <c:v>80.599999999999994</c:v>
                </c:pt>
                <c:pt idx="48">
                  <c:v>82</c:v>
                </c:pt>
                <c:pt idx="49">
                  <c:v>76.599999999999994</c:v>
                </c:pt>
                <c:pt idx="50">
                  <c:v>75.2</c:v>
                </c:pt>
                <c:pt idx="51">
                  <c:v>79.3</c:v>
                </c:pt>
                <c:pt idx="52">
                  <c:v>77.099999999999994</c:v>
                </c:pt>
                <c:pt idx="53">
                  <c:v>81.599999999999994</c:v>
                </c:pt>
                <c:pt idx="54">
                  <c:v>77.099999999999994</c:v>
                </c:pt>
              </c:numCache>
            </c:numRef>
          </c:xVal>
          <c:yVal>
            <c:numRef>
              <c:f>Master!$AQ$2:$AQ$56</c:f>
              <c:numCache>
                <c:formatCode>General</c:formatCode>
                <c:ptCount val="55"/>
                <c:pt idx="0">
                  <c:v>110.5875831485595</c:v>
                </c:pt>
                <c:pt idx="1">
                  <c:v>148.9629424778764</c:v>
                </c:pt>
                <c:pt idx="2">
                  <c:v>47.665222101841906</c:v>
                </c:pt>
                <c:pt idx="3">
                  <c:v>43.268608414239168</c:v>
                </c:pt>
                <c:pt idx="4">
                  <c:v>98.930635838150266</c:v>
                </c:pt>
                <c:pt idx="5">
                  <c:v>50.901916572717404</c:v>
                </c:pt>
                <c:pt idx="6">
                  <c:v>72.076271186440465</c:v>
                </c:pt>
                <c:pt idx="7">
                  <c:v>75.754237288135769</c:v>
                </c:pt>
                <c:pt idx="8">
                  <c:v>15.634796238244531</c:v>
                </c:pt>
                <c:pt idx="9">
                  <c:v>33.515901060070597</c:v>
                </c:pt>
                <c:pt idx="10">
                  <c:v>64.518867924528024</c:v>
                </c:pt>
                <c:pt idx="11">
                  <c:v>45.422651933701871</c:v>
                </c:pt>
                <c:pt idx="12">
                  <c:v>22.385496183206026</c:v>
                </c:pt>
                <c:pt idx="13">
                  <c:v>20.269784172662053</c:v>
                </c:pt>
                <c:pt idx="14">
                  <c:v>37.353448275862178</c:v>
                </c:pt>
                <c:pt idx="15">
                  <c:v>13.735135135135099</c:v>
                </c:pt>
                <c:pt idx="16">
                  <c:v>19.33884297520666</c:v>
                </c:pt>
                <c:pt idx="17">
                  <c:v>15.899550224887562</c:v>
                </c:pt>
                <c:pt idx="18">
                  <c:v>10.233050847457626</c:v>
                </c:pt>
                <c:pt idx="19">
                  <c:v>42.929104477611943</c:v>
                </c:pt>
                <c:pt idx="20">
                  <c:v>8.4967845659163999</c:v>
                </c:pt>
                <c:pt idx="21">
                  <c:v>13.110497237569062</c:v>
                </c:pt>
                <c:pt idx="22">
                  <c:v>28.078778135048235</c:v>
                </c:pt>
                <c:pt idx="23">
                  <c:v>27.565359477124183</c:v>
                </c:pt>
                <c:pt idx="24">
                  <c:v>20.797101449275363</c:v>
                </c:pt>
                <c:pt idx="25">
                  <c:v>64.008474576271183</c:v>
                </c:pt>
                <c:pt idx="26">
                  <c:v>62.703583061889248</c:v>
                </c:pt>
                <c:pt idx="27">
                  <c:v>23.50568181818182</c:v>
                </c:pt>
                <c:pt idx="28">
                  <c:v>14.889217134416546</c:v>
                </c:pt>
                <c:pt idx="29">
                  <c:v>37.319277108433738</c:v>
                </c:pt>
                <c:pt idx="30">
                  <c:v>59.958700440528624</c:v>
                </c:pt>
                <c:pt idx="31">
                  <c:v>25.90909090909091</c:v>
                </c:pt>
                <c:pt idx="32">
                  <c:v>110.57776560788611</c:v>
                </c:pt>
                <c:pt idx="33">
                  <c:v>142.80292479108638</c:v>
                </c:pt>
                <c:pt idx="34">
                  <c:v>15.708191126279864</c:v>
                </c:pt>
                <c:pt idx="35">
                  <c:v>21.409574468085108</c:v>
                </c:pt>
                <c:pt idx="36">
                  <c:v>56.168122270742359</c:v>
                </c:pt>
                <c:pt idx="37">
                  <c:v>13.43296089385475</c:v>
                </c:pt>
                <c:pt idx="38">
                  <c:v>9.7350993377483448</c:v>
                </c:pt>
                <c:pt idx="39">
                  <c:v>19.090909090909093</c:v>
                </c:pt>
                <c:pt idx="40">
                  <c:v>308.72866894197955</c:v>
                </c:pt>
                <c:pt idx="41">
                  <c:v>38.886761487964989</c:v>
                </c:pt>
                <c:pt idx="42">
                  <c:v>24.4960362400906</c:v>
                </c:pt>
                <c:pt idx="43">
                  <c:v>94.230769230769226</c:v>
                </c:pt>
                <c:pt idx="44">
                  <c:v>23.591056034482762</c:v>
                </c:pt>
                <c:pt idx="45">
                  <c:v>32.376237623762378</c:v>
                </c:pt>
                <c:pt idx="46">
                  <c:v>18.849252013808975</c:v>
                </c:pt>
                <c:pt idx="47">
                  <c:v>193.90384615384619</c:v>
                </c:pt>
                <c:pt idx="48">
                  <c:v>15.72033898305085</c:v>
                </c:pt>
                <c:pt idx="49">
                  <c:v>15.050000000000002</c:v>
                </c:pt>
                <c:pt idx="50">
                  <c:v>26.921265141318976</c:v>
                </c:pt>
                <c:pt idx="51">
                  <c:v>16.424581005586592</c:v>
                </c:pt>
                <c:pt idx="52">
                  <c:v>29.359504132231407</c:v>
                </c:pt>
                <c:pt idx="53">
                  <c:v>17.868421052631579</c:v>
                </c:pt>
                <c:pt idx="54">
                  <c:v>12.271084337349398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F-49F6-8F40-F0751DDC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36270"/>
        <c:axId val="1274340873"/>
      </c:scatterChart>
      <c:valAx>
        <c:axId val="2024636270"/>
        <c:scaling>
          <c:orientation val="minMax"/>
          <c:max val="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4340873"/>
        <c:crosses val="autoZero"/>
        <c:crossBetween val="midCat"/>
      </c:valAx>
      <c:valAx>
        <c:axId val="1274340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362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Pb Concentration vs Mass</a:t>
            </a:r>
          </a:p>
        </c:rich>
      </c:tx>
      <c:layout>
        <c:manualLayout>
          <c:xMode val="edge"/>
          <c:yMode val="edge"/>
          <c:x val="0.28489566929133858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Conc. [ppb, dilution-corrected]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(Conc. [ppb, dilution-corrected])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Master!$H$2:$H$56</c:f>
              <c:numCache>
                <c:formatCode>General</c:formatCode>
                <c:ptCount val="55"/>
                <c:pt idx="0">
                  <c:v>78.099999999999994</c:v>
                </c:pt>
                <c:pt idx="1">
                  <c:v>72.900000000000006</c:v>
                </c:pt>
                <c:pt idx="2">
                  <c:v>69.400000000000006</c:v>
                </c:pt>
                <c:pt idx="3">
                  <c:v>72.599999999999994</c:v>
                </c:pt>
                <c:pt idx="4">
                  <c:v>69.599999999999994</c:v>
                </c:pt>
                <c:pt idx="5">
                  <c:v>75.599999999999994</c:v>
                </c:pt>
                <c:pt idx="6">
                  <c:v>77.7</c:v>
                </c:pt>
                <c:pt idx="7">
                  <c:v>73.900000000000006</c:v>
                </c:pt>
                <c:pt idx="8">
                  <c:v>77.7</c:v>
                </c:pt>
                <c:pt idx="9">
                  <c:v>79.7</c:v>
                </c:pt>
                <c:pt idx="10">
                  <c:v>76.7</c:v>
                </c:pt>
                <c:pt idx="11">
                  <c:v>73</c:v>
                </c:pt>
                <c:pt idx="12">
                  <c:v>75.8</c:v>
                </c:pt>
                <c:pt idx="13">
                  <c:v>78.900000000000006</c:v>
                </c:pt>
                <c:pt idx="14">
                  <c:v>81.400000000000006</c:v>
                </c:pt>
                <c:pt idx="15">
                  <c:v>71.8</c:v>
                </c:pt>
                <c:pt idx="16">
                  <c:v>74.2</c:v>
                </c:pt>
                <c:pt idx="17">
                  <c:v>80.599999999999994</c:v>
                </c:pt>
                <c:pt idx="18">
                  <c:v>75.599999999999994</c:v>
                </c:pt>
                <c:pt idx="19">
                  <c:v>86.1</c:v>
                </c:pt>
                <c:pt idx="20">
                  <c:v>77.8</c:v>
                </c:pt>
                <c:pt idx="21">
                  <c:v>72.3</c:v>
                </c:pt>
                <c:pt idx="22">
                  <c:v>79.2</c:v>
                </c:pt>
                <c:pt idx="23">
                  <c:v>79.3</c:v>
                </c:pt>
                <c:pt idx="24">
                  <c:v>88.9</c:v>
                </c:pt>
                <c:pt idx="25">
                  <c:v>83.5</c:v>
                </c:pt>
                <c:pt idx="26">
                  <c:v>85.5</c:v>
                </c:pt>
                <c:pt idx="27">
                  <c:v>73.599999999999994</c:v>
                </c:pt>
                <c:pt idx="28">
                  <c:v>88.6</c:v>
                </c:pt>
                <c:pt idx="29">
                  <c:v>74.3</c:v>
                </c:pt>
                <c:pt idx="30">
                  <c:v>74</c:v>
                </c:pt>
                <c:pt idx="31">
                  <c:v>77</c:v>
                </c:pt>
                <c:pt idx="32">
                  <c:v>81.099999999999994</c:v>
                </c:pt>
                <c:pt idx="33">
                  <c:v>75.7</c:v>
                </c:pt>
                <c:pt idx="34">
                  <c:v>76.599999999999994</c:v>
                </c:pt>
                <c:pt idx="35">
                  <c:v>73.7</c:v>
                </c:pt>
                <c:pt idx="36">
                  <c:v>73</c:v>
                </c:pt>
                <c:pt idx="37">
                  <c:v>88</c:v>
                </c:pt>
                <c:pt idx="38">
                  <c:v>75</c:v>
                </c:pt>
                <c:pt idx="39">
                  <c:v>80.900000000000006</c:v>
                </c:pt>
                <c:pt idx="40">
                  <c:v>77.5</c:v>
                </c:pt>
                <c:pt idx="41">
                  <c:v>77.900000000000006</c:v>
                </c:pt>
                <c:pt idx="42">
                  <c:v>76.8</c:v>
                </c:pt>
                <c:pt idx="43">
                  <c:v>70</c:v>
                </c:pt>
                <c:pt idx="44">
                  <c:v>82.7</c:v>
                </c:pt>
                <c:pt idx="45">
                  <c:v>74.7</c:v>
                </c:pt>
                <c:pt idx="46">
                  <c:v>82.5</c:v>
                </c:pt>
                <c:pt idx="47">
                  <c:v>80.599999999999994</c:v>
                </c:pt>
                <c:pt idx="48">
                  <c:v>82</c:v>
                </c:pt>
                <c:pt idx="49">
                  <c:v>76.599999999999994</c:v>
                </c:pt>
                <c:pt idx="50">
                  <c:v>75.2</c:v>
                </c:pt>
                <c:pt idx="51">
                  <c:v>79.3</c:v>
                </c:pt>
                <c:pt idx="52">
                  <c:v>77.099999999999994</c:v>
                </c:pt>
                <c:pt idx="53">
                  <c:v>81.599999999999994</c:v>
                </c:pt>
                <c:pt idx="54">
                  <c:v>77.099999999999994</c:v>
                </c:pt>
              </c:numCache>
            </c:numRef>
          </c:xVal>
          <c:yVal>
            <c:numRef>
              <c:f>Master!$AR$2:$AR$56</c:f>
              <c:numCache>
                <c:formatCode>General</c:formatCode>
                <c:ptCount val="55"/>
                <c:pt idx="0">
                  <c:v>11.05875831485595</c:v>
                </c:pt>
                <c:pt idx="1">
                  <c:v>14.89629424778764</c:v>
                </c:pt>
                <c:pt idx="2">
                  <c:v>4.7665222101841902</c:v>
                </c:pt>
                <c:pt idx="3">
                  <c:v>4.3268608414239171</c:v>
                </c:pt>
                <c:pt idx="4">
                  <c:v>9.8930635838150263</c:v>
                </c:pt>
                <c:pt idx="5">
                  <c:v>5.0901916572717401</c:v>
                </c:pt>
                <c:pt idx="6">
                  <c:v>7.2076271186440461</c:v>
                </c:pt>
                <c:pt idx="7">
                  <c:v>7.5754237288135773</c:v>
                </c:pt>
                <c:pt idx="8">
                  <c:v>1.563479623824453</c:v>
                </c:pt>
                <c:pt idx="9">
                  <c:v>3.3515901060070599</c:v>
                </c:pt>
                <c:pt idx="10">
                  <c:v>6.4518867924528021</c:v>
                </c:pt>
                <c:pt idx="11">
                  <c:v>4.542265193370187</c:v>
                </c:pt>
                <c:pt idx="12">
                  <c:v>2.2385496183206026</c:v>
                </c:pt>
                <c:pt idx="13">
                  <c:v>2.0269784172662053</c:v>
                </c:pt>
                <c:pt idx="14">
                  <c:v>3.7353448275862178</c:v>
                </c:pt>
                <c:pt idx="15">
                  <c:v>1.3735135135135099</c:v>
                </c:pt>
                <c:pt idx="16">
                  <c:v>1.933884297520666</c:v>
                </c:pt>
                <c:pt idx="17">
                  <c:v>1.5899550224887562</c:v>
                </c:pt>
                <c:pt idx="18">
                  <c:v>1.0233050847457625</c:v>
                </c:pt>
                <c:pt idx="19">
                  <c:v>4.2929104477611943</c:v>
                </c:pt>
                <c:pt idx="20">
                  <c:v>0.84967845659163999</c:v>
                </c:pt>
                <c:pt idx="21">
                  <c:v>1.3110497237569061</c:v>
                </c:pt>
                <c:pt idx="22">
                  <c:v>2.8078778135048235</c:v>
                </c:pt>
                <c:pt idx="23">
                  <c:v>2.7565359477124183</c:v>
                </c:pt>
                <c:pt idx="24">
                  <c:v>2.0797101449275361</c:v>
                </c:pt>
                <c:pt idx="25">
                  <c:v>6.4008474576271182</c:v>
                </c:pt>
                <c:pt idx="26">
                  <c:v>6.2703583061889248</c:v>
                </c:pt>
                <c:pt idx="27">
                  <c:v>2.3505681818181818</c:v>
                </c:pt>
                <c:pt idx="28">
                  <c:v>1.4889217134416546</c:v>
                </c:pt>
                <c:pt idx="29">
                  <c:v>3.7319277108433737</c:v>
                </c:pt>
                <c:pt idx="30">
                  <c:v>5.9958700440528627</c:v>
                </c:pt>
                <c:pt idx="31">
                  <c:v>2.5909090909090908</c:v>
                </c:pt>
                <c:pt idx="32">
                  <c:v>11.057776560788611</c:v>
                </c:pt>
                <c:pt idx="33">
                  <c:v>14.280292479108638</c:v>
                </c:pt>
                <c:pt idx="34">
                  <c:v>1.5708191126279865</c:v>
                </c:pt>
                <c:pt idx="35">
                  <c:v>2.1409574468085109</c:v>
                </c:pt>
                <c:pt idx="36">
                  <c:v>5.6168122270742362</c:v>
                </c:pt>
                <c:pt idx="37">
                  <c:v>1.3432960893854751</c:v>
                </c:pt>
                <c:pt idx="38">
                  <c:v>0.97350993377483452</c:v>
                </c:pt>
                <c:pt idx="39">
                  <c:v>1.9090909090909094</c:v>
                </c:pt>
                <c:pt idx="40">
                  <c:v>30.872866894197955</c:v>
                </c:pt>
                <c:pt idx="41">
                  <c:v>3.8886761487964989</c:v>
                </c:pt>
                <c:pt idx="42">
                  <c:v>2.4496036240090602</c:v>
                </c:pt>
                <c:pt idx="43">
                  <c:v>9.4230769230769234</c:v>
                </c:pt>
                <c:pt idx="44">
                  <c:v>2.3591056034482762</c:v>
                </c:pt>
                <c:pt idx="45">
                  <c:v>3.2376237623762378</c:v>
                </c:pt>
                <c:pt idx="46">
                  <c:v>1.8849252013808975</c:v>
                </c:pt>
                <c:pt idx="47">
                  <c:v>19.390384615384619</c:v>
                </c:pt>
                <c:pt idx="48">
                  <c:v>1.572033898305085</c:v>
                </c:pt>
                <c:pt idx="49">
                  <c:v>1.5050000000000003</c:v>
                </c:pt>
                <c:pt idx="50">
                  <c:v>2.6921265141318975</c:v>
                </c:pt>
                <c:pt idx="51">
                  <c:v>1.6424581005586592</c:v>
                </c:pt>
                <c:pt idx="52">
                  <c:v>2.9359504132231407</c:v>
                </c:pt>
                <c:pt idx="53">
                  <c:v>1.7868421052631578</c:v>
                </c:pt>
                <c:pt idx="54">
                  <c:v>1.2271084337349398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C-48C3-85E3-7E86CF1D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29395"/>
        <c:axId val="44418875"/>
      </c:scatterChart>
      <c:valAx>
        <c:axId val="841829395"/>
        <c:scaling>
          <c:orientation val="minMax"/>
          <c:max val="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Mass [g]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418875"/>
        <c:crosses val="autoZero"/>
        <c:crossBetween val="midCat"/>
      </c:valAx>
      <c:valAx>
        <c:axId val="4441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Pb Conc. [ppb, dilution-corrected]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1805555555555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18293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Pb Concentration vs Wingspan </a:t>
            </a:r>
          </a:p>
        </c:rich>
      </c:tx>
      <c:layout>
        <c:manualLayout>
          <c:xMode val="edge"/>
          <c:yMode val="edge"/>
          <c:x val="0.2562707786526684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Conc. [ppb, dilution-corrected]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(Conc. [ppb, dilution-corrected])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strRef>
              <c:f>Master!$G$2:$G$56</c:f>
              <c:strCache>
                <c:ptCount val="55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124</c:v>
                </c:pt>
                <c:pt idx="6">
                  <c:v>130</c:v>
                </c:pt>
                <c:pt idx="7">
                  <c:v>122</c:v>
                </c:pt>
                <c:pt idx="8">
                  <c:v>127</c:v>
                </c:pt>
                <c:pt idx="9">
                  <c:v>130</c:v>
                </c:pt>
                <c:pt idx="10">
                  <c:v>NA</c:v>
                </c:pt>
                <c:pt idx="11">
                  <c:v>120</c:v>
                </c:pt>
                <c:pt idx="12">
                  <c:v>123</c:v>
                </c:pt>
                <c:pt idx="13">
                  <c:v>126</c:v>
                </c:pt>
                <c:pt idx="14">
                  <c:v>128</c:v>
                </c:pt>
                <c:pt idx="15">
                  <c:v>124</c:v>
                </c:pt>
                <c:pt idx="16">
                  <c:v>127</c:v>
                </c:pt>
                <c:pt idx="17">
                  <c:v>130</c:v>
                </c:pt>
                <c:pt idx="18">
                  <c:v>122</c:v>
                </c:pt>
                <c:pt idx="19">
                  <c:v>124</c:v>
                </c:pt>
                <c:pt idx="20">
                  <c:v>126</c:v>
                </c:pt>
                <c:pt idx="21">
                  <c:v>132</c:v>
                </c:pt>
                <c:pt idx="22">
                  <c:v>123</c:v>
                </c:pt>
                <c:pt idx="23">
                  <c:v>130</c:v>
                </c:pt>
                <c:pt idx="24">
                  <c:v>131</c:v>
                </c:pt>
                <c:pt idx="25">
                  <c:v>134</c:v>
                </c:pt>
                <c:pt idx="26">
                  <c:v>124</c:v>
                </c:pt>
                <c:pt idx="27">
                  <c:v>129</c:v>
                </c:pt>
                <c:pt idx="28">
                  <c:v>133</c:v>
                </c:pt>
                <c:pt idx="29">
                  <c:v>120</c:v>
                </c:pt>
                <c:pt idx="30">
                  <c:v>124</c:v>
                </c:pt>
                <c:pt idx="31">
                  <c:v>119</c:v>
                </c:pt>
                <c:pt idx="32">
                  <c:v>130</c:v>
                </c:pt>
                <c:pt idx="33">
                  <c:v>128</c:v>
                </c:pt>
                <c:pt idx="34">
                  <c:v>129</c:v>
                </c:pt>
                <c:pt idx="35">
                  <c:v>126</c:v>
                </c:pt>
                <c:pt idx="36">
                  <c:v>122</c:v>
                </c:pt>
                <c:pt idx="37">
                  <c:v>127</c:v>
                </c:pt>
                <c:pt idx="38">
                  <c:v>124</c:v>
                </c:pt>
                <c:pt idx="39">
                  <c:v>129</c:v>
                </c:pt>
                <c:pt idx="40">
                  <c:v>123</c:v>
                </c:pt>
                <c:pt idx="41">
                  <c:v>119</c:v>
                </c:pt>
                <c:pt idx="42">
                  <c:v>121</c:v>
                </c:pt>
                <c:pt idx="43">
                  <c:v>122</c:v>
                </c:pt>
                <c:pt idx="44">
                  <c:v>125</c:v>
                </c:pt>
                <c:pt idx="45">
                  <c:v>122</c:v>
                </c:pt>
                <c:pt idx="46">
                  <c:v>125</c:v>
                </c:pt>
                <c:pt idx="47">
                  <c:v>128</c:v>
                </c:pt>
                <c:pt idx="48">
                  <c:v>132</c:v>
                </c:pt>
                <c:pt idx="49">
                  <c:v>125</c:v>
                </c:pt>
                <c:pt idx="50">
                  <c:v>123</c:v>
                </c:pt>
                <c:pt idx="51">
                  <c:v>126</c:v>
                </c:pt>
                <c:pt idx="52">
                  <c:v>129</c:v>
                </c:pt>
                <c:pt idx="53">
                  <c:v>132</c:v>
                </c:pt>
                <c:pt idx="54">
                  <c:v>121</c:v>
                </c:pt>
              </c:strCache>
            </c:strRef>
          </c:xVal>
          <c:yVal>
            <c:numRef>
              <c:f>Master!$AQ$2:$AQ$56</c:f>
              <c:numCache>
                <c:formatCode>General</c:formatCode>
                <c:ptCount val="55"/>
                <c:pt idx="0">
                  <c:v>110.5875831485595</c:v>
                </c:pt>
                <c:pt idx="1">
                  <c:v>148.9629424778764</c:v>
                </c:pt>
                <c:pt idx="2">
                  <c:v>47.665222101841906</c:v>
                </c:pt>
                <c:pt idx="3">
                  <c:v>43.268608414239168</c:v>
                </c:pt>
                <c:pt idx="4">
                  <c:v>98.930635838150266</c:v>
                </c:pt>
                <c:pt idx="5">
                  <c:v>50.901916572717404</c:v>
                </c:pt>
                <c:pt idx="6">
                  <c:v>72.076271186440465</c:v>
                </c:pt>
                <c:pt idx="7">
                  <c:v>75.754237288135769</c:v>
                </c:pt>
                <c:pt idx="8">
                  <c:v>15.634796238244531</c:v>
                </c:pt>
                <c:pt idx="9">
                  <c:v>33.515901060070597</c:v>
                </c:pt>
                <c:pt idx="10">
                  <c:v>64.518867924528024</c:v>
                </c:pt>
                <c:pt idx="11">
                  <c:v>45.422651933701871</c:v>
                </c:pt>
                <c:pt idx="12">
                  <c:v>22.385496183206026</c:v>
                </c:pt>
                <c:pt idx="13">
                  <c:v>20.269784172662053</c:v>
                </c:pt>
                <c:pt idx="14">
                  <c:v>37.353448275862178</c:v>
                </c:pt>
                <c:pt idx="15">
                  <c:v>13.735135135135099</c:v>
                </c:pt>
                <c:pt idx="16">
                  <c:v>19.33884297520666</c:v>
                </c:pt>
                <c:pt idx="17">
                  <c:v>15.899550224887562</c:v>
                </c:pt>
                <c:pt idx="18">
                  <c:v>10.233050847457626</c:v>
                </c:pt>
                <c:pt idx="19">
                  <c:v>42.929104477611943</c:v>
                </c:pt>
                <c:pt idx="20">
                  <c:v>8.4967845659163999</c:v>
                </c:pt>
                <c:pt idx="21">
                  <c:v>13.110497237569062</c:v>
                </c:pt>
                <c:pt idx="22">
                  <c:v>28.078778135048235</c:v>
                </c:pt>
                <c:pt idx="23">
                  <c:v>27.565359477124183</c:v>
                </c:pt>
                <c:pt idx="24">
                  <c:v>20.797101449275363</c:v>
                </c:pt>
                <c:pt idx="25">
                  <c:v>64.008474576271183</c:v>
                </c:pt>
                <c:pt idx="26">
                  <c:v>62.703583061889248</c:v>
                </c:pt>
                <c:pt idx="27">
                  <c:v>23.50568181818182</c:v>
                </c:pt>
                <c:pt idx="28">
                  <c:v>14.889217134416546</c:v>
                </c:pt>
                <c:pt idx="29">
                  <c:v>37.319277108433738</c:v>
                </c:pt>
                <c:pt idx="30">
                  <c:v>59.958700440528624</c:v>
                </c:pt>
                <c:pt idx="31">
                  <c:v>25.90909090909091</c:v>
                </c:pt>
                <c:pt idx="32">
                  <c:v>110.57776560788611</c:v>
                </c:pt>
                <c:pt idx="33">
                  <c:v>142.80292479108638</c:v>
                </c:pt>
                <c:pt idx="34">
                  <c:v>15.708191126279864</c:v>
                </c:pt>
                <c:pt idx="35">
                  <c:v>21.409574468085108</c:v>
                </c:pt>
                <c:pt idx="36">
                  <c:v>56.168122270742359</c:v>
                </c:pt>
                <c:pt idx="37">
                  <c:v>13.43296089385475</c:v>
                </c:pt>
                <c:pt idx="38">
                  <c:v>9.7350993377483448</c:v>
                </c:pt>
                <c:pt idx="39">
                  <c:v>19.090909090909093</c:v>
                </c:pt>
                <c:pt idx="40">
                  <c:v>308.72866894197955</c:v>
                </c:pt>
                <c:pt idx="41">
                  <c:v>38.886761487964989</c:v>
                </c:pt>
                <c:pt idx="42">
                  <c:v>24.4960362400906</c:v>
                </c:pt>
                <c:pt idx="43">
                  <c:v>94.230769230769226</c:v>
                </c:pt>
                <c:pt idx="44">
                  <c:v>23.591056034482762</c:v>
                </c:pt>
                <c:pt idx="45">
                  <c:v>32.376237623762378</c:v>
                </c:pt>
                <c:pt idx="46">
                  <c:v>18.849252013808975</c:v>
                </c:pt>
                <c:pt idx="47">
                  <c:v>193.90384615384619</c:v>
                </c:pt>
                <c:pt idx="48">
                  <c:v>15.72033898305085</c:v>
                </c:pt>
                <c:pt idx="49">
                  <c:v>15.050000000000002</c:v>
                </c:pt>
                <c:pt idx="50">
                  <c:v>26.921265141318976</c:v>
                </c:pt>
                <c:pt idx="51">
                  <c:v>16.424581005586592</c:v>
                </c:pt>
                <c:pt idx="52">
                  <c:v>29.359504132231407</c:v>
                </c:pt>
                <c:pt idx="53">
                  <c:v>17.868421052631579</c:v>
                </c:pt>
                <c:pt idx="54">
                  <c:v>12.271084337349398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C-4C89-965D-A9A8B863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49670"/>
        <c:axId val="1241773878"/>
      </c:scatterChart>
      <c:valAx>
        <c:axId val="10786496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Wingspan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773878"/>
        <c:crosses val="autoZero"/>
        <c:crossBetween val="midCat"/>
      </c:valAx>
      <c:valAx>
        <c:axId val="1241773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Pb Conc. [ppb, dilution-corrected]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6496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Lead Concentration vs Arsenic Concentration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Conc. [ppb, dilution-corrected]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(Conc. [ppb, dilution-corrected])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Master!$AG$2:$AG$56</c:f>
              <c:numCache>
                <c:formatCode>General</c:formatCode>
                <c:ptCount val="55"/>
                <c:pt idx="0">
                  <c:v>9.7782705099778937</c:v>
                </c:pt>
                <c:pt idx="1">
                  <c:v>11.324668141592943</c:v>
                </c:pt>
                <c:pt idx="2">
                  <c:v>9.8401950162513714</c:v>
                </c:pt>
                <c:pt idx="3">
                  <c:v>11.77993527508082</c:v>
                </c:pt>
                <c:pt idx="4">
                  <c:v>9.6502890173410378</c:v>
                </c:pt>
                <c:pt idx="5">
                  <c:v>14.915445321307891</c:v>
                </c:pt>
                <c:pt idx="6">
                  <c:v>11.504237288135561</c:v>
                </c:pt>
                <c:pt idx="7">
                  <c:v>11.805084745762739</c:v>
                </c:pt>
                <c:pt idx="8">
                  <c:v>5.9247648902821384</c:v>
                </c:pt>
                <c:pt idx="9">
                  <c:v>11.192579505300326</c:v>
                </c:pt>
                <c:pt idx="10">
                  <c:v>8.7830188679244916</c:v>
                </c:pt>
                <c:pt idx="11">
                  <c:v>18.67955801104981</c:v>
                </c:pt>
                <c:pt idx="12">
                  <c:v>4.7519083969465479</c:v>
                </c:pt>
                <c:pt idx="13">
                  <c:v>6.6726618705036573</c:v>
                </c:pt>
                <c:pt idx="14">
                  <c:v>7.3620689655172633</c:v>
                </c:pt>
                <c:pt idx="15">
                  <c:v>13.678378378378342</c:v>
                </c:pt>
                <c:pt idx="16">
                  <c:v>2.4173553719008325</c:v>
                </c:pt>
                <c:pt idx="17">
                  <c:v>6.2968515742128952</c:v>
                </c:pt>
                <c:pt idx="18">
                  <c:v>2.4152542372881354</c:v>
                </c:pt>
                <c:pt idx="19">
                  <c:v>7.6679104477611952</c:v>
                </c:pt>
                <c:pt idx="20">
                  <c:v>4.163987138263666</c:v>
                </c:pt>
                <c:pt idx="21">
                  <c:v>0.92817679558011057</c:v>
                </c:pt>
                <c:pt idx="22">
                  <c:v>1.9694533762057884</c:v>
                </c:pt>
                <c:pt idx="23">
                  <c:v>5.3186274509803928</c:v>
                </c:pt>
                <c:pt idx="24">
                  <c:v>10.229468599033817</c:v>
                </c:pt>
                <c:pt idx="25">
                  <c:v>9.7288135593220346</c:v>
                </c:pt>
                <c:pt idx="26">
                  <c:v>11.172638436482083</c:v>
                </c:pt>
                <c:pt idx="27">
                  <c:v>10.977272727272728</c:v>
                </c:pt>
                <c:pt idx="28">
                  <c:v>4.575332348596751</c:v>
                </c:pt>
                <c:pt idx="29">
                  <c:v>4.7152245345016439</c:v>
                </c:pt>
                <c:pt idx="30">
                  <c:v>4.7990088105726869</c:v>
                </c:pt>
                <c:pt idx="31">
                  <c:v>4.1477272727272725</c:v>
                </c:pt>
                <c:pt idx="32">
                  <c:v>3.4501642935377879</c:v>
                </c:pt>
                <c:pt idx="33">
                  <c:v>5.5571030640668528</c:v>
                </c:pt>
                <c:pt idx="34">
                  <c:v>8.4215017064846407</c:v>
                </c:pt>
                <c:pt idx="35">
                  <c:v>2.3581560283687946</c:v>
                </c:pt>
                <c:pt idx="36">
                  <c:v>6.3045851528384276</c:v>
                </c:pt>
                <c:pt idx="37">
                  <c:v>5.572625698324023</c:v>
                </c:pt>
                <c:pt idx="38">
                  <c:v>3.8245033112582782</c:v>
                </c:pt>
                <c:pt idx="39">
                  <c:v>2.357612267250822</c:v>
                </c:pt>
                <c:pt idx="40">
                  <c:v>9.8549488054607508</c:v>
                </c:pt>
                <c:pt idx="41">
                  <c:v>3.0443107221006565</c:v>
                </c:pt>
                <c:pt idx="42">
                  <c:v>6.4807474518686297</c:v>
                </c:pt>
                <c:pt idx="43">
                  <c:v>9.4230769230769216</c:v>
                </c:pt>
                <c:pt idx="44">
                  <c:v>4.299568965517242</c:v>
                </c:pt>
                <c:pt idx="45">
                  <c:v>2.1534653465346536</c:v>
                </c:pt>
                <c:pt idx="46">
                  <c:v>2.7186421173762945</c:v>
                </c:pt>
                <c:pt idx="47">
                  <c:v>5.8269230769230784</c:v>
                </c:pt>
                <c:pt idx="48">
                  <c:v>4.4491525423728815</c:v>
                </c:pt>
                <c:pt idx="49">
                  <c:v>6.4166666666666679</c:v>
                </c:pt>
                <c:pt idx="50">
                  <c:v>12.224091520861371</c:v>
                </c:pt>
                <c:pt idx="51">
                  <c:v>3.3729050279329611</c:v>
                </c:pt>
                <c:pt idx="52">
                  <c:v>28.347107438016529</c:v>
                </c:pt>
                <c:pt idx="53">
                  <c:v>6.6315789473684204</c:v>
                </c:pt>
                <c:pt idx="54">
                  <c:v>8.9819277108433724</c:v>
                </c:pt>
              </c:numCache>
            </c:numRef>
          </c:xVal>
          <c:yVal>
            <c:numRef>
              <c:f>Master!$AQ$2:$AQ$56</c:f>
              <c:numCache>
                <c:formatCode>General</c:formatCode>
                <c:ptCount val="55"/>
                <c:pt idx="0">
                  <c:v>110.5875831485595</c:v>
                </c:pt>
                <c:pt idx="1">
                  <c:v>148.9629424778764</c:v>
                </c:pt>
                <c:pt idx="2">
                  <c:v>47.665222101841906</c:v>
                </c:pt>
                <c:pt idx="3">
                  <c:v>43.268608414239168</c:v>
                </c:pt>
                <c:pt idx="4">
                  <c:v>98.930635838150266</c:v>
                </c:pt>
                <c:pt idx="5">
                  <c:v>50.901916572717404</c:v>
                </c:pt>
                <c:pt idx="6">
                  <c:v>72.076271186440465</c:v>
                </c:pt>
                <c:pt idx="7">
                  <c:v>75.754237288135769</c:v>
                </c:pt>
                <c:pt idx="8">
                  <c:v>15.634796238244531</c:v>
                </c:pt>
                <c:pt idx="9">
                  <c:v>33.515901060070597</c:v>
                </c:pt>
                <c:pt idx="10">
                  <c:v>64.518867924528024</c:v>
                </c:pt>
                <c:pt idx="11">
                  <c:v>45.422651933701871</c:v>
                </c:pt>
                <c:pt idx="12">
                  <c:v>22.385496183206026</c:v>
                </c:pt>
                <c:pt idx="13">
                  <c:v>20.269784172662053</c:v>
                </c:pt>
                <c:pt idx="14">
                  <c:v>37.353448275862178</c:v>
                </c:pt>
                <c:pt idx="15">
                  <c:v>13.735135135135099</c:v>
                </c:pt>
                <c:pt idx="16">
                  <c:v>19.33884297520666</c:v>
                </c:pt>
                <c:pt idx="17">
                  <c:v>15.899550224887562</c:v>
                </c:pt>
                <c:pt idx="18">
                  <c:v>10.233050847457626</c:v>
                </c:pt>
                <c:pt idx="19">
                  <c:v>42.929104477611943</c:v>
                </c:pt>
                <c:pt idx="20">
                  <c:v>8.4967845659163999</c:v>
                </c:pt>
                <c:pt idx="21">
                  <c:v>13.110497237569062</c:v>
                </c:pt>
                <c:pt idx="22">
                  <c:v>28.078778135048235</c:v>
                </c:pt>
                <c:pt idx="23">
                  <c:v>27.565359477124183</c:v>
                </c:pt>
                <c:pt idx="24">
                  <c:v>20.797101449275363</c:v>
                </c:pt>
                <c:pt idx="25">
                  <c:v>64.008474576271183</c:v>
                </c:pt>
                <c:pt idx="26">
                  <c:v>62.703583061889248</c:v>
                </c:pt>
                <c:pt idx="27">
                  <c:v>23.50568181818182</c:v>
                </c:pt>
                <c:pt idx="28">
                  <c:v>14.889217134416546</c:v>
                </c:pt>
                <c:pt idx="29">
                  <c:v>37.319277108433738</c:v>
                </c:pt>
                <c:pt idx="30">
                  <c:v>59.958700440528624</c:v>
                </c:pt>
                <c:pt idx="31">
                  <c:v>25.90909090909091</c:v>
                </c:pt>
                <c:pt idx="32">
                  <c:v>110.57776560788611</c:v>
                </c:pt>
                <c:pt idx="33">
                  <c:v>142.80292479108638</c:v>
                </c:pt>
                <c:pt idx="34">
                  <c:v>15.708191126279864</c:v>
                </c:pt>
                <c:pt idx="35">
                  <c:v>21.409574468085108</c:v>
                </c:pt>
                <c:pt idx="36">
                  <c:v>56.168122270742359</c:v>
                </c:pt>
                <c:pt idx="37">
                  <c:v>13.43296089385475</c:v>
                </c:pt>
                <c:pt idx="38">
                  <c:v>9.7350993377483448</c:v>
                </c:pt>
                <c:pt idx="39">
                  <c:v>19.090909090909093</c:v>
                </c:pt>
                <c:pt idx="40">
                  <c:v>308.72866894197955</c:v>
                </c:pt>
                <c:pt idx="41">
                  <c:v>38.886761487964989</c:v>
                </c:pt>
                <c:pt idx="42">
                  <c:v>24.4960362400906</c:v>
                </c:pt>
                <c:pt idx="43">
                  <c:v>94.230769230769226</c:v>
                </c:pt>
                <c:pt idx="44">
                  <c:v>23.591056034482762</c:v>
                </c:pt>
                <c:pt idx="45">
                  <c:v>32.376237623762378</c:v>
                </c:pt>
                <c:pt idx="46">
                  <c:v>18.849252013808975</c:v>
                </c:pt>
                <c:pt idx="47">
                  <c:v>193.90384615384619</c:v>
                </c:pt>
                <c:pt idx="48">
                  <c:v>15.72033898305085</c:v>
                </c:pt>
                <c:pt idx="49">
                  <c:v>15.050000000000002</c:v>
                </c:pt>
                <c:pt idx="50">
                  <c:v>26.921265141318976</c:v>
                </c:pt>
                <c:pt idx="51">
                  <c:v>16.424581005586592</c:v>
                </c:pt>
                <c:pt idx="52">
                  <c:v>29.359504132231407</c:v>
                </c:pt>
                <c:pt idx="53">
                  <c:v>17.868421052631579</c:v>
                </c:pt>
                <c:pt idx="54">
                  <c:v>12.271084337349398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E-42B2-8AE6-1AD1A12A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23408"/>
        <c:axId val="923461178"/>
      </c:scatterChart>
      <c:valAx>
        <c:axId val="1632123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As Conc. [ppb, dilution-corrected]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461178"/>
        <c:crosses val="autoZero"/>
        <c:crossBetween val="midCat"/>
      </c:valAx>
      <c:valAx>
        <c:axId val="923461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Pb Conc. [ppb, dilution-corrected]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3981481481481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1234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15</xdr:row>
      <xdr:rowOff>47625</xdr:rowOff>
    </xdr:from>
    <xdr:ext cx="38100" cy="16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8888"/>
          <a:ext cx="65" cy="162224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65</xdr:col>
      <xdr:colOff>142875</xdr:colOff>
      <xdr:row>71</xdr:row>
      <xdr:rowOff>28575</xdr:rowOff>
    </xdr:from>
    <xdr:ext cx="4371975" cy="2733675"/>
    <xdr:graphicFrame macro="">
      <xdr:nvGraphicFramePr>
        <xdr:cNvPr id="1693859541" name="Chart 1">
          <a:extLst>
            <a:ext uri="{FF2B5EF4-FFF2-40B4-BE49-F238E27FC236}">
              <a16:creationId xmlns:a16="http://schemas.microsoft.com/office/drawing/2014/main" id="{00000000-0008-0000-0200-0000D53E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428625</xdr:colOff>
      <xdr:row>22</xdr:row>
      <xdr:rowOff>0</xdr:rowOff>
    </xdr:from>
    <xdr:ext cx="4343400" cy="2733675"/>
    <xdr:graphicFrame macro="">
      <xdr:nvGraphicFramePr>
        <xdr:cNvPr id="533982288" name="Chart 2" title="Chart">
          <a:extLst>
            <a:ext uri="{FF2B5EF4-FFF2-40B4-BE49-F238E27FC236}">
              <a16:creationId xmlns:a16="http://schemas.microsoft.com/office/drawing/2014/main" id="{00000000-0008-0000-0200-000050ECD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438150</xdr:colOff>
      <xdr:row>39</xdr:row>
      <xdr:rowOff>142875</xdr:rowOff>
    </xdr:from>
    <xdr:ext cx="4343400" cy="2743200"/>
    <xdr:graphicFrame macro="">
      <xdr:nvGraphicFramePr>
        <xdr:cNvPr id="39212396" name="Chart 3">
          <a:extLst>
            <a:ext uri="{FF2B5EF4-FFF2-40B4-BE49-F238E27FC236}">
              <a16:creationId xmlns:a16="http://schemas.microsoft.com/office/drawing/2014/main" id="{00000000-0008-0000-0200-00006C55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447675</xdr:colOff>
      <xdr:row>57</xdr:row>
      <xdr:rowOff>95250</xdr:rowOff>
    </xdr:from>
    <xdr:ext cx="4343400" cy="2743200"/>
    <xdr:graphicFrame macro="">
      <xdr:nvGraphicFramePr>
        <xdr:cNvPr id="453175624" name="Chart 4">
          <a:extLst>
            <a:ext uri="{FF2B5EF4-FFF2-40B4-BE49-F238E27FC236}">
              <a16:creationId xmlns:a16="http://schemas.microsoft.com/office/drawing/2014/main" id="{00000000-0008-0000-0200-000048E9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98"/>
  <sheetViews>
    <sheetView tabSelected="1" topLeftCell="AA1" workbookViewId="0">
      <pane ySplit="1" topLeftCell="A91" activePane="bottomLeft" state="frozen"/>
      <selection pane="bottomLeft" activeCell="AS122" sqref="AS122"/>
    </sheetView>
  </sheetViews>
  <sheetFormatPr defaultColWidth="12.5703125" defaultRowHeight="15" customHeight="1" x14ac:dyDescent="0.2"/>
  <cols>
    <col min="1" max="7" width="12.5703125" style="11" customWidth="1"/>
    <col min="8" max="11" width="12.7109375" style="11" bestFit="1" customWidth="1"/>
    <col min="12" max="12" width="14.42578125" style="7" bestFit="1" customWidth="1"/>
    <col min="13" max="13" width="12.5703125" style="11"/>
    <col min="14" max="15" width="12.7109375" style="11" bestFit="1" customWidth="1"/>
    <col min="16" max="16" width="15.85546875" style="11" customWidth="1"/>
    <col min="17" max="18" width="12.85546875" style="11" customWidth="1"/>
    <col min="19" max="19" width="8.28515625" style="11" customWidth="1"/>
    <col min="20" max="25" width="12.7109375" style="11" bestFit="1" customWidth="1"/>
    <col min="26" max="26" width="12.7109375" style="36" bestFit="1" customWidth="1"/>
    <col min="27" max="35" width="12.7109375" style="11" bestFit="1" customWidth="1"/>
    <col min="36" max="36" width="12.7109375" style="36" bestFit="1" customWidth="1"/>
    <col min="37" max="46" width="12.7109375" style="11" bestFit="1" customWidth="1"/>
    <col min="47" max="16384" width="12.5703125" style="11"/>
  </cols>
  <sheetData>
    <row r="1" spans="1:47" ht="15.75" customHeight="1" x14ac:dyDescent="0.25">
      <c r="A1" s="12" t="s">
        <v>0</v>
      </c>
      <c r="B1" s="12" t="s">
        <v>114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6" t="s">
        <v>10</v>
      </c>
      <c r="M1" s="12" t="s">
        <v>11</v>
      </c>
      <c r="N1" s="12" t="s">
        <v>12</v>
      </c>
      <c r="O1" s="12" t="s">
        <v>13</v>
      </c>
      <c r="P1" s="13" t="s">
        <v>85</v>
      </c>
      <c r="Q1" s="11" t="s">
        <v>14</v>
      </c>
      <c r="R1" s="11" t="s">
        <v>15</v>
      </c>
      <c r="S1" s="11" t="s">
        <v>87</v>
      </c>
      <c r="T1" s="11" t="s">
        <v>88</v>
      </c>
      <c r="U1" s="11" t="s">
        <v>16</v>
      </c>
      <c r="V1" s="11" t="s">
        <v>17</v>
      </c>
      <c r="W1" s="11" t="s">
        <v>126</v>
      </c>
      <c r="X1" s="12" t="s">
        <v>127</v>
      </c>
      <c r="Y1" s="11" t="s">
        <v>128</v>
      </c>
      <c r="Z1" s="36" t="s">
        <v>129</v>
      </c>
      <c r="AA1" s="11" t="s">
        <v>19</v>
      </c>
      <c r="AB1" s="11" t="s">
        <v>130</v>
      </c>
      <c r="AC1" s="12" t="s">
        <v>131</v>
      </c>
      <c r="AD1" s="11" t="s">
        <v>132</v>
      </c>
      <c r="AE1" s="11" t="s">
        <v>133</v>
      </c>
      <c r="AF1" s="11" t="s">
        <v>20</v>
      </c>
      <c r="AG1" s="11" t="s">
        <v>134</v>
      </c>
      <c r="AH1" s="12" t="s">
        <v>135</v>
      </c>
      <c r="AI1" s="11" t="s">
        <v>136</v>
      </c>
      <c r="AJ1" s="36" t="s">
        <v>137</v>
      </c>
      <c r="AK1" s="11" t="s">
        <v>21</v>
      </c>
      <c r="AL1" s="11" t="s">
        <v>138</v>
      </c>
      <c r="AM1" s="12" t="s">
        <v>139</v>
      </c>
      <c r="AN1" s="11" t="s">
        <v>140</v>
      </c>
      <c r="AO1" s="11" t="s">
        <v>141</v>
      </c>
      <c r="AP1" s="11" t="s">
        <v>22</v>
      </c>
      <c r="AQ1" s="11" t="s">
        <v>142</v>
      </c>
      <c r="AR1" s="12" t="s">
        <v>143</v>
      </c>
      <c r="AS1" s="11" t="s">
        <v>144</v>
      </c>
      <c r="AT1" s="14" t="s">
        <v>145</v>
      </c>
      <c r="AU1" s="11" t="s">
        <v>23</v>
      </c>
    </row>
    <row r="2" spans="1:47" ht="15.75" customHeight="1" x14ac:dyDescent="0.25">
      <c r="A2" s="11">
        <v>123240333</v>
      </c>
      <c r="B2" s="11" t="s">
        <v>115</v>
      </c>
      <c r="C2" s="11" t="s">
        <v>24</v>
      </c>
      <c r="D2" s="11" t="s">
        <v>25</v>
      </c>
      <c r="E2" s="11" t="s">
        <v>26</v>
      </c>
      <c r="F2" s="11" t="s">
        <v>24</v>
      </c>
      <c r="G2" s="11">
        <v>128</v>
      </c>
      <c r="H2" s="11">
        <v>78.099999999999994</v>
      </c>
      <c r="I2" s="11">
        <v>9</v>
      </c>
      <c r="J2" s="11">
        <v>13</v>
      </c>
      <c r="K2" s="11">
        <v>2021</v>
      </c>
      <c r="L2" s="7">
        <v>0.29166666666666669</v>
      </c>
      <c r="M2" s="11" t="s">
        <v>27</v>
      </c>
      <c r="N2" s="13">
        <v>39.151895699999997</v>
      </c>
      <c r="O2" s="13">
        <v>-86.477082199999998</v>
      </c>
      <c r="P2" s="11">
        <v>40333</v>
      </c>
      <c r="Q2" s="16">
        <v>44539</v>
      </c>
      <c r="R2" s="16">
        <v>44541</v>
      </c>
      <c r="S2" s="11">
        <v>9.0199999999999392E-2</v>
      </c>
      <c r="T2" s="11">
        <f t="shared" ref="T2:T18" si="0">S2/1.05</f>
        <v>8.5904761904761318E-2</v>
      </c>
      <c r="U2" s="11">
        <f t="shared" ref="U2:U65" si="1">5/T2</f>
        <v>58.203991130820796</v>
      </c>
      <c r="V2" s="14">
        <v>3.7050000000000001</v>
      </c>
      <c r="W2" s="14">
        <f t="shared" ref="W2:W57" si="2">V2*U2</f>
        <v>215.64578713969107</v>
      </c>
      <c r="X2" s="17">
        <f t="shared" ref="X2:X57" si="3">W2/10</f>
        <v>21.564578713969105</v>
      </c>
      <c r="Y2" s="14">
        <f t="shared" ref="Y2:Y57" si="4">X2*0.05</f>
        <v>1.0782289356984553</v>
      </c>
      <c r="Z2" s="37">
        <v>15.6</v>
      </c>
      <c r="AA2" s="14">
        <v>64.92</v>
      </c>
      <c r="AB2" s="14">
        <f t="shared" ref="AB2:AB61" si="5">AA2*U2</f>
        <v>3778.6031042128861</v>
      </c>
      <c r="AC2" s="17">
        <f t="shared" ref="AC2:AC61" si="6">AB2/10</f>
        <v>377.8603104212886</v>
      </c>
      <c r="AD2" s="14">
        <f t="shared" ref="AD2:AD61" si="7">AC2*0.05</f>
        <v>18.893015521064431</v>
      </c>
      <c r="AE2" s="18">
        <v>3.8</v>
      </c>
      <c r="AF2" s="14">
        <v>0.16800000000000001</v>
      </c>
      <c r="AG2" s="14">
        <f t="shared" ref="AG2:AG56" si="8">AF2*U2</f>
        <v>9.7782705099778937</v>
      </c>
      <c r="AH2" s="17">
        <f t="shared" ref="AH2:AH56" si="9">AG2/10</f>
        <v>0.97782705099778933</v>
      </c>
      <c r="AI2" s="14">
        <f t="shared" ref="AI2:AI56" si="10">AH2*0.05</f>
        <v>4.8891352549889466E-2</v>
      </c>
      <c r="AJ2" s="37">
        <v>9.4</v>
      </c>
      <c r="AK2" s="14">
        <v>299.416</v>
      </c>
      <c r="AL2" s="14">
        <f t="shared" ref="AL2:AL56" si="11">AK2*U2</f>
        <v>17427.20620842584</v>
      </c>
      <c r="AM2" s="17">
        <f t="shared" ref="AM2:AM56" si="12">AL2/10</f>
        <v>1742.7206208425839</v>
      </c>
      <c r="AN2" s="14">
        <f t="shared" ref="AN2:AN56" si="13">AM2*0.05</f>
        <v>87.136031042129204</v>
      </c>
      <c r="AO2" s="18">
        <v>11.8</v>
      </c>
      <c r="AP2" s="14">
        <v>1.9</v>
      </c>
      <c r="AQ2" s="14">
        <f t="shared" ref="AQ2:AQ55" si="14">AP2*U2</f>
        <v>110.5875831485595</v>
      </c>
      <c r="AR2" s="17">
        <f t="shared" ref="AR2:AR55" si="15">AQ2/10</f>
        <v>11.05875831485595</v>
      </c>
      <c r="AS2" s="14">
        <f t="shared" ref="AS2:AS55" si="16">AR2*0.05</f>
        <v>0.55293791574279749</v>
      </c>
      <c r="AT2" s="18">
        <v>4.9000000000000004</v>
      </c>
      <c r="AU2" s="19" t="s">
        <v>28</v>
      </c>
    </row>
    <row r="3" spans="1:47" ht="15.75" customHeight="1" x14ac:dyDescent="0.25">
      <c r="A3" s="11">
        <v>123240334</v>
      </c>
      <c r="B3" s="11" t="s">
        <v>115</v>
      </c>
      <c r="C3" s="11" t="s">
        <v>24</v>
      </c>
      <c r="D3" s="11" t="s">
        <v>29</v>
      </c>
      <c r="E3" s="11" t="s">
        <v>30</v>
      </c>
      <c r="F3" s="11" t="s">
        <v>31</v>
      </c>
      <c r="G3" s="11">
        <v>127</v>
      </c>
      <c r="H3" s="11">
        <v>72.900000000000006</v>
      </c>
      <c r="I3" s="11">
        <v>9</v>
      </c>
      <c r="J3" s="11">
        <v>13</v>
      </c>
      <c r="K3" s="11">
        <v>2021</v>
      </c>
      <c r="L3" s="7">
        <v>0.29166666666666669</v>
      </c>
      <c r="M3" s="11" t="s">
        <v>27</v>
      </c>
      <c r="N3" s="13">
        <v>39.151895699999997</v>
      </c>
      <c r="O3" s="13">
        <v>-86.477082199999998</v>
      </c>
      <c r="P3" s="11">
        <v>40334</v>
      </c>
      <c r="Q3" s="16">
        <v>44539</v>
      </c>
      <c r="R3" s="16">
        <v>44541</v>
      </c>
      <c r="S3" s="11">
        <v>9.0399999999999814E-2</v>
      </c>
      <c r="T3" s="11">
        <f t="shared" si="0"/>
        <v>8.6095238095237919E-2</v>
      </c>
      <c r="U3" s="11">
        <f t="shared" si="1"/>
        <v>58.07522123893817</v>
      </c>
      <c r="V3" s="14">
        <v>3.4350000000000001</v>
      </c>
      <c r="W3" s="14">
        <f t="shared" si="2"/>
        <v>199.48838495575262</v>
      </c>
      <c r="X3" s="17">
        <f t="shared" si="3"/>
        <v>19.948838495575263</v>
      </c>
      <c r="Y3" s="14">
        <f t="shared" si="4"/>
        <v>0.99744192477876314</v>
      </c>
      <c r="Z3" s="37">
        <v>13.8</v>
      </c>
      <c r="AA3" s="14">
        <v>86.197999999999993</v>
      </c>
      <c r="AB3" s="14">
        <f t="shared" si="5"/>
        <v>5005.9679203539918</v>
      </c>
      <c r="AC3" s="17">
        <f t="shared" si="6"/>
        <v>500.59679203539918</v>
      </c>
      <c r="AD3" s="14">
        <f t="shared" si="7"/>
        <v>25.029839601769961</v>
      </c>
      <c r="AE3" s="18">
        <v>2.9</v>
      </c>
      <c r="AF3" s="14">
        <v>0.19500000000000001</v>
      </c>
      <c r="AG3" s="14">
        <f t="shared" si="8"/>
        <v>11.324668141592943</v>
      </c>
      <c r="AH3" s="17">
        <f t="shared" si="9"/>
        <v>1.1324668141592942</v>
      </c>
      <c r="AI3" s="14">
        <f t="shared" si="10"/>
        <v>5.6623340707964709E-2</v>
      </c>
      <c r="AJ3" s="37">
        <v>13</v>
      </c>
      <c r="AK3" s="14">
        <v>187.62799999999999</v>
      </c>
      <c r="AL3" s="14">
        <f t="shared" si="11"/>
        <v>10896.537610619491</v>
      </c>
      <c r="AM3" s="17">
        <f t="shared" si="12"/>
        <v>1089.6537610619491</v>
      </c>
      <c r="AN3" s="14">
        <f t="shared" si="13"/>
        <v>54.482688053097462</v>
      </c>
      <c r="AO3" s="18">
        <v>10.5</v>
      </c>
      <c r="AP3" s="14">
        <v>2.5649999999999999</v>
      </c>
      <c r="AQ3" s="14">
        <f t="shared" si="14"/>
        <v>148.9629424778764</v>
      </c>
      <c r="AR3" s="17">
        <f t="shared" si="15"/>
        <v>14.89629424778764</v>
      </c>
      <c r="AS3" s="14">
        <f t="shared" si="16"/>
        <v>0.74481471238938202</v>
      </c>
      <c r="AT3" s="18">
        <v>5.3</v>
      </c>
      <c r="AU3" s="19" t="s">
        <v>28</v>
      </c>
    </row>
    <row r="4" spans="1:47" ht="15.75" customHeight="1" x14ac:dyDescent="0.25">
      <c r="A4" s="11">
        <v>123240335</v>
      </c>
      <c r="B4" s="11" t="s">
        <v>115</v>
      </c>
      <c r="C4" s="11" t="s">
        <v>24</v>
      </c>
      <c r="D4" s="11" t="s">
        <v>25</v>
      </c>
      <c r="E4" s="11" t="s">
        <v>30</v>
      </c>
      <c r="F4" s="11" t="s">
        <v>24</v>
      </c>
      <c r="G4" s="11">
        <v>126</v>
      </c>
      <c r="H4" s="11">
        <v>69.400000000000006</v>
      </c>
      <c r="I4" s="11">
        <v>9</v>
      </c>
      <c r="J4" s="11">
        <v>13</v>
      </c>
      <c r="K4" s="11">
        <v>2021</v>
      </c>
      <c r="L4" s="7">
        <v>0.29166666666666669</v>
      </c>
      <c r="M4" s="11" t="s">
        <v>27</v>
      </c>
      <c r="N4" s="13">
        <v>39.151895699999997</v>
      </c>
      <c r="O4" s="13">
        <v>-86.477082199999998</v>
      </c>
      <c r="P4" s="11">
        <v>40335</v>
      </c>
      <c r="Q4" s="16">
        <v>44539</v>
      </c>
      <c r="R4" s="16">
        <v>44541</v>
      </c>
      <c r="S4" s="11">
        <v>9.2299999999999827E-2</v>
      </c>
      <c r="T4" s="11">
        <f t="shared" si="0"/>
        <v>8.7904761904761736E-2</v>
      </c>
      <c r="U4" s="11">
        <f t="shared" si="1"/>
        <v>56.879739978331635</v>
      </c>
      <c r="V4" s="14">
        <v>2.87</v>
      </c>
      <c r="W4" s="14">
        <f t="shared" si="2"/>
        <v>163.24485373781181</v>
      </c>
      <c r="X4" s="17">
        <f t="shared" si="3"/>
        <v>16.324485373781179</v>
      </c>
      <c r="Y4" s="14">
        <f t="shared" si="4"/>
        <v>0.81622426868905906</v>
      </c>
      <c r="Z4" s="37">
        <v>16.100000000000001</v>
      </c>
      <c r="AA4" s="14">
        <v>76.218000000000004</v>
      </c>
      <c r="AB4" s="14">
        <f t="shared" si="5"/>
        <v>4335.2600216684805</v>
      </c>
      <c r="AC4" s="17">
        <f t="shared" si="6"/>
        <v>433.52600216684806</v>
      </c>
      <c r="AD4" s="14">
        <f t="shared" si="7"/>
        <v>21.676300108342403</v>
      </c>
      <c r="AE4" s="18">
        <v>7.1</v>
      </c>
      <c r="AF4" s="14">
        <v>0.17299999999999999</v>
      </c>
      <c r="AG4" s="14">
        <f t="shared" si="8"/>
        <v>9.8401950162513714</v>
      </c>
      <c r="AH4" s="17">
        <f t="shared" si="9"/>
        <v>0.98401950162513718</v>
      </c>
      <c r="AI4" s="14">
        <f t="shared" si="10"/>
        <v>4.9200975081256863E-2</v>
      </c>
      <c r="AJ4" s="37">
        <v>11.7</v>
      </c>
      <c r="AK4" s="14">
        <v>121.51300000000001</v>
      </c>
      <c r="AL4" s="14">
        <f t="shared" si="11"/>
        <v>6911.6278439870121</v>
      </c>
      <c r="AM4" s="17">
        <f t="shared" si="12"/>
        <v>691.16278439870121</v>
      </c>
      <c r="AN4" s="14">
        <f t="shared" si="13"/>
        <v>34.558139219935065</v>
      </c>
      <c r="AO4" s="18">
        <v>7.5</v>
      </c>
      <c r="AP4" s="14">
        <v>0.83799999999999997</v>
      </c>
      <c r="AQ4" s="14">
        <f t="shared" si="14"/>
        <v>47.665222101841906</v>
      </c>
      <c r="AR4" s="17">
        <f t="shared" si="15"/>
        <v>4.7665222101841902</v>
      </c>
      <c r="AS4" s="14">
        <f t="shared" si="16"/>
        <v>0.23832611050920952</v>
      </c>
      <c r="AT4" s="18">
        <v>4.5</v>
      </c>
      <c r="AU4" s="19" t="s">
        <v>32</v>
      </c>
    </row>
    <row r="5" spans="1:47" ht="15.75" customHeight="1" x14ac:dyDescent="0.25">
      <c r="A5" s="11">
        <v>123240336</v>
      </c>
      <c r="B5" s="11" t="s">
        <v>115</v>
      </c>
      <c r="C5" s="11" t="s">
        <v>24</v>
      </c>
      <c r="D5" s="11" t="s">
        <v>29</v>
      </c>
      <c r="E5" s="11" t="s">
        <v>30</v>
      </c>
      <c r="F5" s="11" t="s">
        <v>31</v>
      </c>
      <c r="G5" s="11">
        <v>126</v>
      </c>
      <c r="H5" s="11">
        <v>72.599999999999994</v>
      </c>
      <c r="I5" s="11">
        <v>9</v>
      </c>
      <c r="J5" s="11">
        <v>13</v>
      </c>
      <c r="K5" s="11">
        <v>2021</v>
      </c>
      <c r="L5" s="7">
        <v>0.29166666666666669</v>
      </c>
      <c r="M5" s="11" t="s">
        <v>27</v>
      </c>
      <c r="N5" s="13">
        <v>39.151895699999997</v>
      </c>
      <c r="O5" s="13">
        <v>-86.477082199999998</v>
      </c>
      <c r="P5" s="11">
        <v>40336</v>
      </c>
      <c r="Q5" s="16">
        <v>44539</v>
      </c>
      <c r="R5" s="16">
        <v>44541</v>
      </c>
      <c r="S5" s="11">
        <v>9.2700000000000671E-2</v>
      </c>
      <c r="T5" s="11">
        <f t="shared" si="0"/>
        <v>8.8285714285714925E-2</v>
      </c>
      <c r="U5" s="11">
        <f t="shared" si="1"/>
        <v>56.634304207119328</v>
      </c>
      <c r="V5" s="14">
        <v>3.617</v>
      </c>
      <c r="W5" s="14">
        <f t="shared" si="2"/>
        <v>204.84627831715062</v>
      </c>
      <c r="X5" s="17">
        <f t="shared" si="3"/>
        <v>20.484627831715063</v>
      </c>
      <c r="Y5" s="14">
        <f t="shared" si="4"/>
        <v>1.0242313915857533</v>
      </c>
      <c r="Z5" s="37">
        <v>20.399999999999999</v>
      </c>
      <c r="AA5" s="14">
        <v>64.882999999999996</v>
      </c>
      <c r="AB5" s="14">
        <f t="shared" si="5"/>
        <v>3674.603559870523</v>
      </c>
      <c r="AC5" s="17">
        <f t="shared" si="6"/>
        <v>367.46035598705231</v>
      </c>
      <c r="AD5" s="14">
        <f t="shared" si="7"/>
        <v>18.373017799352617</v>
      </c>
      <c r="AE5" s="18">
        <v>5.0999999999999996</v>
      </c>
      <c r="AF5" s="14">
        <v>0.20799999999999999</v>
      </c>
      <c r="AG5" s="14">
        <f t="shared" si="8"/>
        <v>11.77993527508082</v>
      </c>
      <c r="AH5" s="17">
        <f t="shared" si="9"/>
        <v>1.177993527508082</v>
      </c>
      <c r="AI5" s="14">
        <f t="shared" si="10"/>
        <v>5.8899676375404102E-2</v>
      </c>
      <c r="AJ5" s="37">
        <v>17.2</v>
      </c>
      <c r="AK5" s="14">
        <v>104.611</v>
      </c>
      <c r="AL5" s="14">
        <f t="shared" si="11"/>
        <v>5924.5711974109599</v>
      </c>
      <c r="AM5" s="17">
        <f t="shared" si="12"/>
        <v>592.45711974109599</v>
      </c>
      <c r="AN5" s="14">
        <f t="shared" si="13"/>
        <v>29.622855987054802</v>
      </c>
      <c r="AO5" s="18">
        <v>7.6</v>
      </c>
      <c r="AP5" s="14">
        <v>0.76400000000000001</v>
      </c>
      <c r="AQ5" s="14">
        <f t="shared" si="14"/>
        <v>43.268608414239168</v>
      </c>
      <c r="AR5" s="17">
        <f t="shared" si="15"/>
        <v>4.3268608414239171</v>
      </c>
      <c r="AS5" s="14">
        <f t="shared" si="16"/>
        <v>0.21634304207119587</v>
      </c>
      <c r="AT5" s="18">
        <v>6.3</v>
      </c>
      <c r="AU5" s="19" t="s">
        <v>32</v>
      </c>
    </row>
    <row r="6" spans="1:47" ht="15.75" customHeight="1" x14ac:dyDescent="0.25">
      <c r="A6" s="11">
        <v>123240337</v>
      </c>
      <c r="B6" s="11" t="s">
        <v>115</v>
      </c>
      <c r="C6" s="11" t="s">
        <v>24</v>
      </c>
      <c r="D6" s="11" t="s">
        <v>29</v>
      </c>
      <c r="E6" s="11" t="s">
        <v>30</v>
      </c>
      <c r="F6" s="11" t="s">
        <v>31</v>
      </c>
      <c r="G6" s="11">
        <v>126</v>
      </c>
      <c r="H6" s="11">
        <v>69.599999999999994</v>
      </c>
      <c r="I6" s="11">
        <v>9</v>
      </c>
      <c r="J6" s="11">
        <v>16</v>
      </c>
      <c r="K6" s="11">
        <v>2021</v>
      </c>
      <c r="L6" s="7">
        <v>0.29166666666666669</v>
      </c>
      <c r="M6" s="11" t="s">
        <v>27</v>
      </c>
      <c r="N6" s="13">
        <v>39.151895699999997</v>
      </c>
      <c r="O6" s="13">
        <v>-86.477082199999998</v>
      </c>
      <c r="P6" s="11">
        <v>40337</v>
      </c>
      <c r="Q6" s="16">
        <v>44539</v>
      </c>
      <c r="R6" s="16">
        <v>44541</v>
      </c>
      <c r="S6" s="11">
        <v>8.6500000000000021E-2</v>
      </c>
      <c r="T6" s="11">
        <f t="shared" si="0"/>
        <v>8.2380952380952402E-2</v>
      </c>
      <c r="U6" s="11">
        <f t="shared" si="1"/>
        <v>60.693641618497097</v>
      </c>
      <c r="V6" s="14">
        <v>3.6989999999999998</v>
      </c>
      <c r="W6" s="14">
        <f t="shared" si="2"/>
        <v>224.50578034682076</v>
      </c>
      <c r="X6" s="17">
        <f t="shared" si="3"/>
        <v>22.450578034682074</v>
      </c>
      <c r="Y6" s="14">
        <f t="shared" si="4"/>
        <v>1.1225289017341038</v>
      </c>
      <c r="Z6" s="37">
        <v>13</v>
      </c>
      <c r="AA6" s="14">
        <v>73.263999999999996</v>
      </c>
      <c r="AB6" s="14">
        <f t="shared" si="5"/>
        <v>4446.6589595375708</v>
      </c>
      <c r="AC6" s="17">
        <f t="shared" si="6"/>
        <v>444.66589595375706</v>
      </c>
      <c r="AD6" s="14">
        <f t="shared" si="7"/>
        <v>22.233294797687854</v>
      </c>
      <c r="AE6" s="18">
        <v>3.6</v>
      </c>
      <c r="AF6" s="14">
        <v>0.159</v>
      </c>
      <c r="AG6" s="14">
        <f t="shared" si="8"/>
        <v>9.6502890173410378</v>
      </c>
      <c r="AH6" s="17">
        <f t="shared" si="9"/>
        <v>0.96502890173410383</v>
      </c>
      <c r="AI6" s="14">
        <f t="shared" si="10"/>
        <v>4.8251445086705196E-2</v>
      </c>
      <c r="AJ6" s="37">
        <v>11.9</v>
      </c>
      <c r="AK6" s="14">
        <v>70.989000000000004</v>
      </c>
      <c r="AL6" s="14">
        <f t="shared" si="11"/>
        <v>4308.5809248554906</v>
      </c>
      <c r="AM6" s="17">
        <f t="shared" si="12"/>
        <v>430.85809248554904</v>
      </c>
      <c r="AN6" s="14">
        <f t="shared" si="13"/>
        <v>21.542904624277455</v>
      </c>
      <c r="AO6" s="18">
        <v>8.9</v>
      </c>
      <c r="AP6" s="14">
        <v>1.63</v>
      </c>
      <c r="AQ6" s="14">
        <f t="shared" si="14"/>
        <v>98.930635838150266</v>
      </c>
      <c r="AR6" s="17">
        <f t="shared" si="15"/>
        <v>9.8930635838150263</v>
      </c>
      <c r="AS6" s="14">
        <f t="shared" si="16"/>
        <v>0.49465317919075136</v>
      </c>
      <c r="AT6" s="18">
        <v>4.3</v>
      </c>
      <c r="AU6" s="19" t="s">
        <v>33</v>
      </c>
    </row>
    <row r="7" spans="1:47" ht="15.75" customHeight="1" x14ac:dyDescent="0.25">
      <c r="A7" s="11">
        <v>123240338</v>
      </c>
      <c r="B7" s="11" t="s">
        <v>115</v>
      </c>
      <c r="C7" s="11" t="s">
        <v>24</v>
      </c>
      <c r="D7" s="11" t="s">
        <v>29</v>
      </c>
      <c r="E7" s="11" t="s">
        <v>30</v>
      </c>
      <c r="F7" s="11" t="s">
        <v>24</v>
      </c>
      <c r="G7" s="11">
        <v>124</v>
      </c>
      <c r="H7" s="11">
        <v>75.599999999999994</v>
      </c>
      <c r="I7" s="11">
        <v>9</v>
      </c>
      <c r="J7" s="11">
        <v>16</v>
      </c>
      <c r="K7" s="11">
        <v>2021</v>
      </c>
      <c r="L7" s="7">
        <v>0.29166666666666669</v>
      </c>
      <c r="M7" s="11" t="s">
        <v>27</v>
      </c>
      <c r="N7" s="13">
        <v>39.151895699999997</v>
      </c>
      <c r="O7" s="13">
        <v>-86.477082199999998</v>
      </c>
      <c r="P7" s="11">
        <v>40338</v>
      </c>
      <c r="Q7" s="16">
        <v>44539</v>
      </c>
      <c r="R7" s="16">
        <v>44541</v>
      </c>
      <c r="S7" s="11">
        <v>8.8699999999999335E-2</v>
      </c>
      <c r="T7" s="11">
        <f t="shared" si="0"/>
        <v>8.4476190476189844E-2</v>
      </c>
      <c r="U7" s="11">
        <f t="shared" si="1"/>
        <v>59.188275084555123</v>
      </c>
      <c r="V7" s="14">
        <v>4.3959999999999999</v>
      </c>
      <c r="W7" s="14">
        <f t="shared" si="2"/>
        <v>260.19165727170429</v>
      </c>
      <c r="X7" s="17">
        <f t="shared" si="3"/>
        <v>26.019165727170428</v>
      </c>
      <c r="Y7" s="14">
        <f t="shared" si="4"/>
        <v>1.3009582863585214</v>
      </c>
      <c r="Z7" s="37">
        <v>10.199999999999999</v>
      </c>
      <c r="AA7" s="14">
        <v>72.174999999999997</v>
      </c>
      <c r="AB7" s="14">
        <f t="shared" si="5"/>
        <v>4271.9137542277658</v>
      </c>
      <c r="AC7" s="17">
        <f t="shared" si="6"/>
        <v>427.19137542277656</v>
      </c>
      <c r="AD7" s="14">
        <f t="shared" si="7"/>
        <v>21.359568771138829</v>
      </c>
      <c r="AE7" s="18">
        <v>6.6</v>
      </c>
      <c r="AF7" s="14">
        <v>0.252</v>
      </c>
      <c r="AG7" s="14">
        <f t="shared" si="8"/>
        <v>14.915445321307891</v>
      </c>
      <c r="AH7" s="17">
        <f t="shared" si="9"/>
        <v>1.491544532130789</v>
      </c>
      <c r="AI7" s="14">
        <f t="shared" si="10"/>
        <v>7.4577226606539454E-2</v>
      </c>
      <c r="AJ7" s="37">
        <v>11.2</v>
      </c>
      <c r="AK7" s="14">
        <v>68.731999999999999</v>
      </c>
      <c r="AL7" s="14">
        <f t="shared" si="11"/>
        <v>4068.1285231116426</v>
      </c>
      <c r="AM7" s="17">
        <f t="shared" si="12"/>
        <v>406.81285231116425</v>
      </c>
      <c r="AN7" s="14">
        <f t="shared" si="13"/>
        <v>20.340642615558213</v>
      </c>
      <c r="AO7" s="18">
        <v>11.5</v>
      </c>
      <c r="AP7" s="14">
        <v>0.86</v>
      </c>
      <c r="AQ7" s="14">
        <f t="shared" si="14"/>
        <v>50.901916572717404</v>
      </c>
      <c r="AR7" s="17">
        <f t="shared" si="15"/>
        <v>5.0901916572717401</v>
      </c>
      <c r="AS7" s="14">
        <f t="shared" si="16"/>
        <v>0.25450958286358699</v>
      </c>
      <c r="AT7" s="18">
        <v>3.8</v>
      </c>
      <c r="AU7" s="19" t="s">
        <v>33</v>
      </c>
    </row>
    <row r="8" spans="1:47" ht="15.75" customHeight="1" x14ac:dyDescent="0.25">
      <c r="A8" s="11">
        <v>123240339</v>
      </c>
      <c r="B8" s="11" t="s">
        <v>115</v>
      </c>
      <c r="C8" s="11" t="s">
        <v>24</v>
      </c>
      <c r="D8" s="11" t="s">
        <v>25</v>
      </c>
      <c r="E8" s="11" t="s">
        <v>30</v>
      </c>
      <c r="F8" s="11" t="s">
        <v>24</v>
      </c>
      <c r="G8" s="11">
        <v>130</v>
      </c>
      <c r="H8" s="11">
        <v>77.7</v>
      </c>
      <c r="I8" s="11">
        <v>9</v>
      </c>
      <c r="J8" s="11">
        <v>16</v>
      </c>
      <c r="K8" s="11">
        <v>2021</v>
      </c>
      <c r="L8" s="7">
        <v>0.29166666666666669</v>
      </c>
      <c r="M8" s="11" t="s">
        <v>27</v>
      </c>
      <c r="N8" s="13">
        <v>39.151895699999997</v>
      </c>
      <c r="O8" s="13">
        <v>-86.477082199999998</v>
      </c>
      <c r="P8" s="11">
        <v>40339</v>
      </c>
      <c r="Q8" s="16">
        <v>44539</v>
      </c>
      <c r="R8" s="16">
        <v>44541</v>
      </c>
      <c r="S8" s="11">
        <v>8.2600000000000229E-2</v>
      </c>
      <c r="T8" s="11">
        <f t="shared" si="0"/>
        <v>7.8666666666666885E-2</v>
      </c>
      <c r="U8" s="11">
        <f t="shared" si="1"/>
        <v>63.559322033898127</v>
      </c>
      <c r="V8" s="14">
        <v>2.7519999999999998</v>
      </c>
      <c r="W8" s="14">
        <f t="shared" si="2"/>
        <v>174.91525423728763</v>
      </c>
      <c r="X8" s="17">
        <f t="shared" si="3"/>
        <v>17.491525423728763</v>
      </c>
      <c r="Y8" s="14">
        <f t="shared" si="4"/>
        <v>0.87457627118643821</v>
      </c>
      <c r="Z8" s="37">
        <v>20.7</v>
      </c>
      <c r="AA8" s="14">
        <v>66.364999999999995</v>
      </c>
      <c r="AB8" s="14">
        <f t="shared" si="5"/>
        <v>4218.1144067796486</v>
      </c>
      <c r="AC8" s="17">
        <f t="shared" si="6"/>
        <v>421.81144067796487</v>
      </c>
      <c r="AD8" s="14">
        <f t="shared" si="7"/>
        <v>21.090572033898244</v>
      </c>
      <c r="AE8" s="18">
        <v>9.6</v>
      </c>
      <c r="AF8" s="14">
        <v>0.18099999999999999</v>
      </c>
      <c r="AG8" s="14">
        <f t="shared" si="8"/>
        <v>11.504237288135561</v>
      </c>
      <c r="AH8" s="17">
        <f t="shared" si="9"/>
        <v>1.1504237288135561</v>
      </c>
      <c r="AI8" s="14">
        <f t="shared" si="10"/>
        <v>5.7521186440677809E-2</v>
      </c>
      <c r="AJ8" s="37">
        <v>21.3</v>
      </c>
      <c r="AK8" s="14">
        <v>64.876999999999995</v>
      </c>
      <c r="AL8" s="14">
        <f t="shared" si="11"/>
        <v>4123.5381355932086</v>
      </c>
      <c r="AM8" s="17">
        <f t="shared" si="12"/>
        <v>412.35381355932088</v>
      </c>
      <c r="AN8" s="14">
        <f t="shared" si="13"/>
        <v>20.617690677966046</v>
      </c>
      <c r="AO8" s="18">
        <v>11.9</v>
      </c>
      <c r="AP8" s="14">
        <v>1.1339999999999999</v>
      </c>
      <c r="AQ8" s="14">
        <f t="shared" si="14"/>
        <v>72.076271186440465</v>
      </c>
      <c r="AR8" s="17">
        <f t="shared" si="15"/>
        <v>7.2076271186440461</v>
      </c>
      <c r="AS8" s="14">
        <f t="shared" si="16"/>
        <v>0.36038135593220233</v>
      </c>
      <c r="AT8" s="18">
        <v>7.8</v>
      </c>
      <c r="AU8" s="19" t="s">
        <v>33</v>
      </c>
    </row>
    <row r="9" spans="1:47" ht="15.75" customHeight="1" x14ac:dyDescent="0.25">
      <c r="A9" s="11">
        <v>123240340</v>
      </c>
      <c r="B9" s="11" t="s">
        <v>115</v>
      </c>
      <c r="C9" s="11" t="s">
        <v>24</v>
      </c>
      <c r="D9" s="11" t="s">
        <v>29</v>
      </c>
      <c r="E9" s="11" t="s">
        <v>30</v>
      </c>
      <c r="F9" s="11" t="s">
        <v>31</v>
      </c>
      <c r="G9" s="11">
        <v>122</v>
      </c>
      <c r="H9" s="11">
        <v>73.900000000000006</v>
      </c>
      <c r="I9" s="11">
        <v>9</v>
      </c>
      <c r="J9" s="11">
        <v>16</v>
      </c>
      <c r="K9" s="11">
        <v>2021</v>
      </c>
      <c r="L9" s="7">
        <v>0.29166666666666669</v>
      </c>
      <c r="M9" s="11" t="s">
        <v>27</v>
      </c>
      <c r="N9" s="13">
        <v>39.151895699999997</v>
      </c>
      <c r="O9" s="13">
        <v>-86.477082199999998</v>
      </c>
      <c r="P9" s="11">
        <v>40340</v>
      </c>
      <c r="Q9" s="16">
        <v>44539</v>
      </c>
      <c r="R9" s="16">
        <v>44541</v>
      </c>
      <c r="S9" s="11">
        <v>8.8499999999999801E-2</v>
      </c>
      <c r="T9" s="11">
        <f t="shared" si="0"/>
        <v>8.4285714285714089E-2</v>
      </c>
      <c r="U9" s="11">
        <f t="shared" si="1"/>
        <v>59.322033898305222</v>
      </c>
      <c r="V9" s="14">
        <v>3.8730000000000002</v>
      </c>
      <c r="W9" s="14">
        <f t="shared" si="2"/>
        <v>229.75423728813612</v>
      </c>
      <c r="X9" s="17">
        <f t="shared" si="3"/>
        <v>22.975423728813613</v>
      </c>
      <c r="Y9" s="14">
        <f t="shared" si="4"/>
        <v>1.1487711864406807</v>
      </c>
      <c r="Z9" s="37">
        <v>15.4</v>
      </c>
      <c r="AA9" s="14">
        <v>73.894999999999996</v>
      </c>
      <c r="AB9" s="14">
        <f t="shared" si="5"/>
        <v>4383.6016949152645</v>
      </c>
      <c r="AC9" s="17">
        <f t="shared" si="6"/>
        <v>438.36016949152645</v>
      </c>
      <c r="AD9" s="14">
        <f t="shared" si="7"/>
        <v>21.918008474576325</v>
      </c>
      <c r="AE9" s="18">
        <v>8.9</v>
      </c>
      <c r="AF9" s="14">
        <v>0.19900000000000001</v>
      </c>
      <c r="AG9" s="14">
        <f t="shared" si="8"/>
        <v>11.805084745762739</v>
      </c>
      <c r="AH9" s="17">
        <f t="shared" si="9"/>
        <v>1.1805084745762739</v>
      </c>
      <c r="AI9" s="14">
        <f t="shared" si="10"/>
        <v>5.9025423728813697E-2</v>
      </c>
      <c r="AJ9" s="37">
        <v>32.1</v>
      </c>
      <c r="AK9" s="14">
        <v>58.509</v>
      </c>
      <c r="AL9" s="14">
        <f t="shared" si="11"/>
        <v>3470.8728813559401</v>
      </c>
      <c r="AM9" s="17">
        <f t="shared" si="12"/>
        <v>347.08728813559401</v>
      </c>
      <c r="AN9" s="14">
        <f t="shared" si="13"/>
        <v>17.354364406779702</v>
      </c>
      <c r="AO9" s="18">
        <v>11.8</v>
      </c>
      <c r="AP9" s="14">
        <v>1.2769999999999999</v>
      </c>
      <c r="AQ9" s="14">
        <f t="shared" si="14"/>
        <v>75.754237288135769</v>
      </c>
      <c r="AR9" s="17">
        <f t="shared" si="15"/>
        <v>7.5754237288135773</v>
      </c>
      <c r="AS9" s="14">
        <f t="shared" si="16"/>
        <v>0.37877118644067886</v>
      </c>
      <c r="AT9" s="18">
        <v>3.7</v>
      </c>
      <c r="AU9" s="19" t="s">
        <v>33</v>
      </c>
    </row>
    <row r="10" spans="1:47" ht="15.75" customHeight="1" x14ac:dyDescent="0.25">
      <c r="A10" s="11">
        <v>123240341</v>
      </c>
      <c r="B10" s="11" t="s">
        <v>115</v>
      </c>
      <c r="C10" s="11" t="s">
        <v>24</v>
      </c>
      <c r="D10" s="11" t="s">
        <v>29</v>
      </c>
      <c r="E10" s="11" t="s">
        <v>30</v>
      </c>
      <c r="F10" s="11" t="s">
        <v>31</v>
      </c>
      <c r="G10" s="11">
        <v>127</v>
      </c>
      <c r="H10" s="11">
        <v>77.7</v>
      </c>
      <c r="I10" s="11">
        <v>9</v>
      </c>
      <c r="J10" s="11">
        <v>17</v>
      </c>
      <c r="K10" s="11">
        <v>2021</v>
      </c>
      <c r="L10" s="7">
        <v>0.30208333333333331</v>
      </c>
      <c r="M10" s="11" t="s">
        <v>34</v>
      </c>
      <c r="N10" s="13">
        <v>39.153860899999998</v>
      </c>
      <c r="O10" s="13">
        <v>-86.520297600000006</v>
      </c>
      <c r="P10" s="11">
        <v>40341</v>
      </c>
      <c r="Q10" s="16">
        <v>44539</v>
      </c>
      <c r="R10" s="16">
        <v>44541</v>
      </c>
      <c r="S10" s="11">
        <v>9.5699999999999896E-2</v>
      </c>
      <c r="T10" s="11">
        <f t="shared" si="0"/>
        <v>9.1142857142857039E-2</v>
      </c>
      <c r="U10" s="11">
        <f t="shared" si="1"/>
        <v>54.85893416927906</v>
      </c>
      <c r="V10" s="14">
        <v>3.1640000000000001</v>
      </c>
      <c r="W10" s="14">
        <f t="shared" si="2"/>
        <v>173.57366771159894</v>
      </c>
      <c r="X10" s="17">
        <f t="shared" si="3"/>
        <v>17.357366771159896</v>
      </c>
      <c r="Y10" s="14">
        <f t="shared" si="4"/>
        <v>0.86786833855799483</v>
      </c>
      <c r="Z10" s="37">
        <v>16.3</v>
      </c>
      <c r="AA10" s="14">
        <v>62.024000000000001</v>
      </c>
      <c r="AB10" s="14">
        <f t="shared" si="5"/>
        <v>3402.5705329153643</v>
      </c>
      <c r="AC10" s="17">
        <f t="shared" si="6"/>
        <v>340.25705329153641</v>
      </c>
      <c r="AD10" s="14">
        <f t="shared" si="7"/>
        <v>17.012852664576823</v>
      </c>
      <c r="AE10" s="18">
        <v>12.8</v>
      </c>
      <c r="AF10" s="14">
        <v>0.108</v>
      </c>
      <c r="AG10" s="14">
        <f t="shared" si="8"/>
        <v>5.9247648902821384</v>
      </c>
      <c r="AH10" s="17">
        <f t="shared" si="9"/>
        <v>0.59247648902821382</v>
      </c>
      <c r="AI10" s="14">
        <f t="shared" si="10"/>
        <v>2.9623824451410694E-2</v>
      </c>
      <c r="AJ10" s="37">
        <v>25.2</v>
      </c>
      <c r="AK10" s="14">
        <v>33.805</v>
      </c>
      <c r="AL10" s="14">
        <f t="shared" si="11"/>
        <v>1854.5062695924787</v>
      </c>
      <c r="AM10" s="17">
        <f t="shared" si="12"/>
        <v>185.45062695924787</v>
      </c>
      <c r="AN10" s="14">
        <f t="shared" si="13"/>
        <v>9.2725313479623939</v>
      </c>
      <c r="AO10" s="18">
        <v>15</v>
      </c>
      <c r="AP10" s="14">
        <v>0.28499999999999998</v>
      </c>
      <c r="AQ10" s="14">
        <f t="shared" si="14"/>
        <v>15.634796238244531</v>
      </c>
      <c r="AR10" s="17">
        <f t="shared" si="15"/>
        <v>1.563479623824453</v>
      </c>
      <c r="AS10" s="14">
        <f t="shared" si="16"/>
        <v>7.8173981191222652E-2</v>
      </c>
      <c r="AT10" s="18">
        <v>13.1</v>
      </c>
      <c r="AU10" s="19" t="s">
        <v>32</v>
      </c>
    </row>
    <row r="11" spans="1:47" ht="15.75" customHeight="1" x14ac:dyDescent="0.25">
      <c r="A11" s="11">
        <v>123240342</v>
      </c>
      <c r="B11" s="11" t="s">
        <v>115</v>
      </c>
      <c r="C11" s="11" t="s">
        <v>24</v>
      </c>
      <c r="D11" s="11" t="s">
        <v>25</v>
      </c>
      <c r="E11" s="11" t="s">
        <v>35</v>
      </c>
      <c r="F11" s="11" t="s">
        <v>31</v>
      </c>
      <c r="G11" s="11">
        <v>130</v>
      </c>
      <c r="H11" s="11">
        <v>79.7</v>
      </c>
      <c r="I11" s="11">
        <v>9</v>
      </c>
      <c r="J11" s="11">
        <v>17</v>
      </c>
      <c r="K11" s="11">
        <v>2021</v>
      </c>
      <c r="L11" s="7">
        <v>0.30208333333333331</v>
      </c>
      <c r="M11" s="11" t="s">
        <v>34</v>
      </c>
      <c r="N11" s="13">
        <v>39.153860899999998</v>
      </c>
      <c r="O11" s="13">
        <v>-86.520297600000006</v>
      </c>
      <c r="P11" s="11">
        <v>40342</v>
      </c>
      <c r="Q11" s="16">
        <v>44539</v>
      </c>
      <c r="R11" s="16">
        <v>44541</v>
      </c>
      <c r="S11" s="11">
        <v>8.4900000000000198E-2</v>
      </c>
      <c r="T11" s="11">
        <f t="shared" si="0"/>
        <v>8.0857142857143044E-2</v>
      </c>
      <c r="U11" s="11">
        <f t="shared" si="1"/>
        <v>61.837455830388549</v>
      </c>
      <c r="V11" s="14">
        <v>2.4169999999999998</v>
      </c>
      <c r="W11" s="14">
        <f t="shared" si="2"/>
        <v>149.46113074204911</v>
      </c>
      <c r="X11" s="17">
        <f t="shared" si="3"/>
        <v>14.946113074204911</v>
      </c>
      <c r="Y11" s="14">
        <f t="shared" si="4"/>
        <v>0.7473056537102456</v>
      </c>
      <c r="Z11" s="37">
        <v>8.6999999999999993</v>
      </c>
      <c r="AA11" s="14">
        <v>67.225999999999999</v>
      </c>
      <c r="AB11" s="14">
        <f t="shared" si="5"/>
        <v>4157.0848056537006</v>
      </c>
      <c r="AC11" s="17">
        <f t="shared" si="6"/>
        <v>415.70848056537005</v>
      </c>
      <c r="AD11" s="14">
        <f t="shared" si="7"/>
        <v>20.785424028268505</v>
      </c>
      <c r="AE11" s="18">
        <v>7</v>
      </c>
      <c r="AF11" s="14">
        <v>0.18099999999999999</v>
      </c>
      <c r="AG11" s="14">
        <f t="shared" si="8"/>
        <v>11.192579505300326</v>
      </c>
      <c r="AH11" s="17">
        <f t="shared" si="9"/>
        <v>1.1192579505300326</v>
      </c>
      <c r="AI11" s="14">
        <f t="shared" si="10"/>
        <v>5.5962897526501632E-2</v>
      </c>
      <c r="AJ11" s="37">
        <v>16</v>
      </c>
      <c r="AK11" s="14">
        <v>33.688000000000002</v>
      </c>
      <c r="AL11" s="14">
        <f t="shared" si="11"/>
        <v>2083.1802120141297</v>
      </c>
      <c r="AM11" s="17">
        <f t="shared" si="12"/>
        <v>208.31802120141296</v>
      </c>
      <c r="AN11" s="14">
        <f t="shared" si="13"/>
        <v>10.415901060070649</v>
      </c>
      <c r="AO11" s="18">
        <v>18.899999999999999</v>
      </c>
      <c r="AP11" s="14">
        <v>0.54200000000000004</v>
      </c>
      <c r="AQ11" s="14">
        <f t="shared" si="14"/>
        <v>33.515901060070597</v>
      </c>
      <c r="AR11" s="17">
        <f t="shared" si="15"/>
        <v>3.3515901060070599</v>
      </c>
      <c r="AS11" s="14">
        <f t="shared" si="16"/>
        <v>0.16757950530035301</v>
      </c>
      <c r="AT11" s="18">
        <v>5.9</v>
      </c>
      <c r="AU11" s="19" t="s">
        <v>32</v>
      </c>
    </row>
    <row r="12" spans="1:47" ht="15.75" customHeight="1" x14ac:dyDescent="0.25">
      <c r="A12" s="11">
        <v>123240343</v>
      </c>
      <c r="B12" s="11" t="s">
        <v>115</v>
      </c>
      <c r="C12" s="11" t="s">
        <v>24</v>
      </c>
      <c r="D12" s="11" t="s">
        <v>25</v>
      </c>
      <c r="E12" s="11" t="s">
        <v>30</v>
      </c>
      <c r="F12" s="11" t="s">
        <v>24</v>
      </c>
      <c r="G12" s="11" t="s">
        <v>36</v>
      </c>
      <c r="H12" s="11">
        <v>76.7</v>
      </c>
      <c r="I12" s="11">
        <v>9</v>
      </c>
      <c r="J12" s="11">
        <v>17</v>
      </c>
      <c r="K12" s="11">
        <v>2021</v>
      </c>
      <c r="L12" s="7">
        <v>0.30208333333333331</v>
      </c>
      <c r="M12" s="11" t="s">
        <v>34</v>
      </c>
      <c r="N12" s="13">
        <v>39.153860899999998</v>
      </c>
      <c r="O12" s="13">
        <v>-86.520297600000006</v>
      </c>
      <c r="P12" s="11">
        <v>40343</v>
      </c>
      <c r="Q12" s="16">
        <v>44539</v>
      </c>
      <c r="R12" s="16">
        <v>44541</v>
      </c>
      <c r="S12" s="11">
        <v>7.9500000000000348E-2</v>
      </c>
      <c r="T12" s="11">
        <f t="shared" si="0"/>
        <v>7.5714285714286039E-2</v>
      </c>
      <c r="U12" s="11">
        <f t="shared" si="1"/>
        <v>66.037735849056318</v>
      </c>
      <c r="V12" s="14">
        <v>2.8149999999999999</v>
      </c>
      <c r="W12" s="14">
        <f t="shared" si="2"/>
        <v>185.89622641509354</v>
      </c>
      <c r="X12" s="17">
        <f t="shared" si="3"/>
        <v>18.589622641509354</v>
      </c>
      <c r="Y12" s="14">
        <f t="shared" si="4"/>
        <v>0.92948113207546779</v>
      </c>
      <c r="Z12" s="37">
        <v>18.5</v>
      </c>
      <c r="AA12" s="14">
        <v>65.144999999999996</v>
      </c>
      <c r="AB12" s="14">
        <f t="shared" si="5"/>
        <v>4302.028301886774</v>
      </c>
      <c r="AC12" s="17">
        <f t="shared" si="6"/>
        <v>430.20283018867741</v>
      </c>
      <c r="AD12" s="14">
        <f t="shared" si="7"/>
        <v>21.510141509433872</v>
      </c>
      <c r="AE12" s="18">
        <v>7.1</v>
      </c>
      <c r="AF12" s="14">
        <v>0.13300000000000001</v>
      </c>
      <c r="AG12" s="14">
        <f t="shared" si="8"/>
        <v>8.7830188679244916</v>
      </c>
      <c r="AH12" s="17">
        <f t="shared" si="9"/>
        <v>0.87830188679244914</v>
      </c>
      <c r="AI12" s="14">
        <f t="shared" si="10"/>
        <v>4.3915094339622457E-2</v>
      </c>
      <c r="AJ12" s="37">
        <v>12.1</v>
      </c>
      <c r="AK12" s="14">
        <v>24.202999999999999</v>
      </c>
      <c r="AL12" s="14">
        <f t="shared" si="11"/>
        <v>1598.3113207547101</v>
      </c>
      <c r="AM12" s="17">
        <f t="shared" si="12"/>
        <v>159.831132075471</v>
      </c>
      <c r="AN12" s="14">
        <f t="shared" si="13"/>
        <v>7.9915566037735504</v>
      </c>
      <c r="AO12" s="18">
        <v>25.9</v>
      </c>
      <c r="AP12" s="14">
        <v>0.97699999999999998</v>
      </c>
      <c r="AQ12" s="14">
        <f t="shared" si="14"/>
        <v>64.518867924528024</v>
      </c>
      <c r="AR12" s="17">
        <f t="shared" si="15"/>
        <v>6.4518867924528021</v>
      </c>
      <c r="AS12" s="14">
        <f t="shared" si="16"/>
        <v>0.32259433962264011</v>
      </c>
      <c r="AT12" s="18">
        <v>3.6</v>
      </c>
      <c r="AU12" s="19" t="s">
        <v>33</v>
      </c>
    </row>
    <row r="13" spans="1:47" ht="15.75" customHeight="1" x14ac:dyDescent="0.25">
      <c r="A13" s="11">
        <v>123240345</v>
      </c>
      <c r="B13" s="11" t="s">
        <v>115</v>
      </c>
      <c r="C13" s="11" t="s">
        <v>24</v>
      </c>
      <c r="D13" s="11" t="s">
        <v>29</v>
      </c>
      <c r="E13" s="11" t="s">
        <v>30</v>
      </c>
      <c r="F13" s="11" t="s">
        <v>31</v>
      </c>
      <c r="G13" s="11">
        <v>120</v>
      </c>
      <c r="H13" s="11">
        <v>73</v>
      </c>
      <c r="I13" s="11">
        <v>10</v>
      </c>
      <c r="J13" s="11">
        <v>1</v>
      </c>
      <c r="K13" s="11">
        <v>2021</v>
      </c>
      <c r="L13" s="7">
        <v>0.29166666666666669</v>
      </c>
      <c r="M13" s="11" t="s">
        <v>27</v>
      </c>
      <c r="N13" s="13">
        <v>39.151895699999997</v>
      </c>
      <c r="O13" s="13">
        <v>-86.477082199999998</v>
      </c>
      <c r="P13" s="11">
        <v>40345</v>
      </c>
      <c r="Q13" s="16">
        <v>44539</v>
      </c>
      <c r="R13" s="16">
        <v>44541</v>
      </c>
      <c r="S13" s="11">
        <v>9.0499999999999581E-2</v>
      </c>
      <c r="T13" s="11">
        <f t="shared" si="0"/>
        <v>8.619047619047579E-2</v>
      </c>
      <c r="U13" s="11">
        <f t="shared" si="1"/>
        <v>58.011049723757175</v>
      </c>
      <c r="V13" s="14">
        <v>2.718</v>
      </c>
      <c r="W13" s="14">
        <f t="shared" si="2"/>
        <v>157.674033149172</v>
      </c>
      <c r="X13" s="17">
        <f t="shared" si="3"/>
        <v>15.7674033149172</v>
      </c>
      <c r="Y13" s="14">
        <f t="shared" si="4"/>
        <v>0.78837016574586005</v>
      </c>
      <c r="Z13" s="37">
        <v>16.2</v>
      </c>
      <c r="AA13" s="14">
        <v>72.504000000000005</v>
      </c>
      <c r="AB13" s="14">
        <f t="shared" si="5"/>
        <v>4206.0331491712905</v>
      </c>
      <c r="AC13" s="17">
        <f t="shared" si="6"/>
        <v>420.60331491712907</v>
      </c>
      <c r="AD13" s="14">
        <f t="shared" si="7"/>
        <v>21.030165745856454</v>
      </c>
      <c r="AE13" s="18">
        <v>6.5</v>
      </c>
      <c r="AF13" s="14">
        <v>0.32200000000000001</v>
      </c>
      <c r="AG13" s="14">
        <f t="shared" si="8"/>
        <v>18.67955801104981</v>
      </c>
      <c r="AH13" s="17">
        <f t="shared" si="9"/>
        <v>1.8679558011049811</v>
      </c>
      <c r="AI13" s="14">
        <f t="shared" si="10"/>
        <v>9.3397790055249064E-2</v>
      </c>
      <c r="AJ13" s="37">
        <v>6.4</v>
      </c>
      <c r="AK13" s="14">
        <v>28.556999999999999</v>
      </c>
      <c r="AL13" s="14">
        <f t="shared" si="11"/>
        <v>1656.6215469613335</v>
      </c>
      <c r="AM13" s="17">
        <f t="shared" si="12"/>
        <v>165.66215469613334</v>
      </c>
      <c r="AN13" s="14">
        <f t="shared" si="13"/>
        <v>8.2831077348066682</v>
      </c>
      <c r="AO13" s="18">
        <v>27</v>
      </c>
      <c r="AP13" s="14">
        <v>0.78300000000000003</v>
      </c>
      <c r="AQ13" s="14">
        <f t="shared" si="14"/>
        <v>45.422651933701871</v>
      </c>
      <c r="AR13" s="17">
        <f t="shared" si="15"/>
        <v>4.542265193370187</v>
      </c>
      <c r="AS13" s="14">
        <f t="shared" si="16"/>
        <v>0.22711325966850937</v>
      </c>
      <c r="AT13" s="18">
        <v>8.6999999999999993</v>
      </c>
      <c r="AU13" s="19" t="s">
        <v>32</v>
      </c>
    </row>
    <row r="14" spans="1:47" ht="15.75" customHeight="1" x14ac:dyDescent="0.25">
      <c r="A14" s="11">
        <v>123240346</v>
      </c>
      <c r="B14" s="11" t="s">
        <v>115</v>
      </c>
      <c r="C14" s="11" t="s">
        <v>24</v>
      </c>
      <c r="D14" s="11" t="s">
        <v>29</v>
      </c>
      <c r="E14" s="11" t="s">
        <v>26</v>
      </c>
      <c r="F14" s="11" t="s">
        <v>37</v>
      </c>
      <c r="G14" s="11">
        <v>123</v>
      </c>
      <c r="H14" s="11">
        <v>75.8</v>
      </c>
      <c r="I14" s="11">
        <v>10</v>
      </c>
      <c r="J14" s="11">
        <v>1</v>
      </c>
      <c r="K14" s="11">
        <v>2021</v>
      </c>
      <c r="L14" s="7">
        <v>0.29166666666666669</v>
      </c>
      <c r="M14" s="11" t="s">
        <v>27</v>
      </c>
      <c r="N14" s="13">
        <v>39.151895699999997</v>
      </c>
      <c r="O14" s="13">
        <v>-86.477082199999998</v>
      </c>
      <c r="P14" s="11">
        <v>40346</v>
      </c>
      <c r="Q14" s="16">
        <v>44539</v>
      </c>
      <c r="R14" s="16">
        <v>44541</v>
      </c>
      <c r="S14" s="11">
        <v>9.1700000000000337E-2</v>
      </c>
      <c r="T14" s="11">
        <f t="shared" si="0"/>
        <v>8.7333333333333651E-2</v>
      </c>
      <c r="U14" s="11">
        <f t="shared" si="1"/>
        <v>57.251908396946355</v>
      </c>
      <c r="V14" s="14">
        <v>2.8370000000000002</v>
      </c>
      <c r="W14" s="14">
        <f t="shared" si="2"/>
        <v>162.42366412213681</v>
      </c>
      <c r="X14" s="17">
        <f t="shared" si="3"/>
        <v>16.242366412213681</v>
      </c>
      <c r="Y14" s="14">
        <f t="shared" si="4"/>
        <v>0.81211832061068412</v>
      </c>
      <c r="Z14" s="37">
        <v>20.2</v>
      </c>
      <c r="AA14" s="14">
        <v>63.139000000000003</v>
      </c>
      <c r="AB14" s="14">
        <f t="shared" si="5"/>
        <v>3614.8282442747959</v>
      </c>
      <c r="AC14" s="17">
        <f t="shared" si="6"/>
        <v>361.48282442747961</v>
      </c>
      <c r="AD14" s="14">
        <f t="shared" si="7"/>
        <v>18.074141221373981</v>
      </c>
      <c r="AE14" s="18">
        <v>4.7</v>
      </c>
      <c r="AF14" s="14">
        <v>8.3000000000000004E-2</v>
      </c>
      <c r="AG14" s="14">
        <f t="shared" si="8"/>
        <v>4.7519083969465479</v>
      </c>
      <c r="AH14" s="17">
        <f t="shared" si="9"/>
        <v>0.47519083969465481</v>
      </c>
      <c r="AI14" s="14">
        <f t="shared" si="10"/>
        <v>2.3759541984732742E-2</v>
      </c>
      <c r="AJ14" s="37">
        <v>27.5</v>
      </c>
      <c r="AK14" s="14">
        <v>25.009</v>
      </c>
      <c r="AL14" s="14">
        <f t="shared" si="11"/>
        <v>1431.8129770992314</v>
      </c>
      <c r="AM14" s="17">
        <f t="shared" si="12"/>
        <v>143.18129770992314</v>
      </c>
      <c r="AN14" s="14">
        <f t="shared" si="13"/>
        <v>7.1590648854961572</v>
      </c>
      <c r="AO14" s="18">
        <v>19.8</v>
      </c>
      <c r="AP14" s="14">
        <v>0.39100000000000001</v>
      </c>
      <c r="AQ14" s="14">
        <f t="shared" si="14"/>
        <v>22.385496183206026</v>
      </c>
      <c r="AR14" s="17">
        <f t="shared" si="15"/>
        <v>2.2385496183206026</v>
      </c>
      <c r="AS14" s="14">
        <f t="shared" si="16"/>
        <v>0.11192748091603014</v>
      </c>
      <c r="AT14" s="18">
        <v>6.9</v>
      </c>
      <c r="AU14" s="19" t="s">
        <v>32</v>
      </c>
    </row>
    <row r="15" spans="1:47" ht="15.75" customHeight="1" x14ac:dyDescent="0.25">
      <c r="A15" s="11">
        <v>123240347</v>
      </c>
      <c r="B15" s="11" t="s">
        <v>115</v>
      </c>
      <c r="C15" s="11" t="s">
        <v>24</v>
      </c>
      <c r="D15" s="11" t="s">
        <v>29</v>
      </c>
      <c r="E15" s="11" t="s">
        <v>26</v>
      </c>
      <c r="F15" s="11" t="s">
        <v>31</v>
      </c>
      <c r="G15" s="11">
        <v>126</v>
      </c>
      <c r="H15" s="11">
        <v>78.900000000000006</v>
      </c>
      <c r="I15" s="11">
        <v>10</v>
      </c>
      <c r="J15" s="11">
        <v>1</v>
      </c>
      <c r="K15" s="11">
        <v>2021</v>
      </c>
      <c r="L15" s="7">
        <v>0.29166666666666669</v>
      </c>
      <c r="M15" s="11" t="s">
        <v>27</v>
      </c>
      <c r="N15" s="13">
        <v>39.151895699999997</v>
      </c>
      <c r="O15" s="13">
        <v>-86.477082199999998</v>
      </c>
      <c r="P15" s="11">
        <v>40347</v>
      </c>
      <c r="Q15" s="16">
        <v>44539</v>
      </c>
      <c r="R15" s="16">
        <v>44541</v>
      </c>
      <c r="S15" s="11">
        <v>8.3399999999999253E-2</v>
      </c>
      <c r="T15" s="11">
        <f t="shared" si="0"/>
        <v>7.942857142857071E-2</v>
      </c>
      <c r="U15" s="11">
        <f t="shared" si="1"/>
        <v>62.94964028777035</v>
      </c>
      <c r="V15" s="14">
        <v>2.8290000000000002</v>
      </c>
      <c r="W15" s="14">
        <f t="shared" si="2"/>
        <v>178.08453237410234</v>
      </c>
      <c r="X15" s="17">
        <f t="shared" si="3"/>
        <v>17.808453237410234</v>
      </c>
      <c r="Y15" s="14">
        <f t="shared" si="4"/>
        <v>0.89042266187051178</v>
      </c>
      <c r="Z15" s="37">
        <v>13.1</v>
      </c>
      <c r="AA15" s="14">
        <v>70.331000000000003</v>
      </c>
      <c r="AB15" s="14">
        <f t="shared" si="5"/>
        <v>4427.3111510791769</v>
      </c>
      <c r="AC15" s="17">
        <f t="shared" si="6"/>
        <v>442.73111510791767</v>
      </c>
      <c r="AD15" s="14">
        <f t="shared" si="7"/>
        <v>22.136555755395886</v>
      </c>
      <c r="AE15" s="18">
        <v>2.1</v>
      </c>
      <c r="AF15" s="14">
        <v>0.106</v>
      </c>
      <c r="AG15" s="14">
        <f t="shared" si="8"/>
        <v>6.6726618705036573</v>
      </c>
      <c r="AH15" s="17">
        <f t="shared" si="9"/>
        <v>0.66726618705036578</v>
      </c>
      <c r="AI15" s="14">
        <f t="shared" si="10"/>
        <v>3.3363309352518293E-2</v>
      </c>
      <c r="AJ15" s="37">
        <v>28.4</v>
      </c>
      <c r="AK15" s="14">
        <v>24.536999999999999</v>
      </c>
      <c r="AL15" s="14">
        <f t="shared" si="11"/>
        <v>1544.595323741021</v>
      </c>
      <c r="AM15" s="17">
        <f t="shared" si="12"/>
        <v>154.45953237410211</v>
      </c>
      <c r="AN15" s="14">
        <f t="shared" si="13"/>
        <v>7.7229766187051059</v>
      </c>
      <c r="AO15" s="18">
        <v>13.9</v>
      </c>
      <c r="AP15" s="14">
        <v>0.32200000000000001</v>
      </c>
      <c r="AQ15" s="14">
        <f t="shared" si="14"/>
        <v>20.269784172662053</v>
      </c>
      <c r="AR15" s="17">
        <f t="shared" si="15"/>
        <v>2.0269784172662053</v>
      </c>
      <c r="AS15" s="14">
        <f t="shared" si="16"/>
        <v>0.10134892086331027</v>
      </c>
      <c r="AT15" s="18">
        <v>3.4</v>
      </c>
      <c r="AU15" s="19" t="s">
        <v>32</v>
      </c>
    </row>
    <row r="16" spans="1:47" ht="15.75" customHeight="1" x14ac:dyDescent="0.25">
      <c r="A16" s="11">
        <v>123240348</v>
      </c>
      <c r="B16" s="11" t="s">
        <v>115</v>
      </c>
      <c r="C16" s="11" t="s">
        <v>24</v>
      </c>
      <c r="D16" s="11" t="s">
        <v>29</v>
      </c>
      <c r="E16" s="11" t="s">
        <v>30</v>
      </c>
      <c r="F16" s="11" t="s">
        <v>31</v>
      </c>
      <c r="G16" s="11">
        <v>128</v>
      </c>
      <c r="H16" s="11">
        <v>81.400000000000006</v>
      </c>
      <c r="I16" s="11">
        <v>10</v>
      </c>
      <c r="J16" s="11">
        <v>1</v>
      </c>
      <c r="K16" s="11">
        <v>2021</v>
      </c>
      <c r="L16" s="7">
        <v>0.29166666666666669</v>
      </c>
      <c r="M16" s="11" t="s">
        <v>27</v>
      </c>
      <c r="N16" s="13">
        <v>39.151895699999997</v>
      </c>
      <c r="O16" s="13">
        <v>-86.477082199999998</v>
      </c>
      <c r="P16" s="11">
        <v>40348</v>
      </c>
      <c r="Q16" s="16">
        <v>44539</v>
      </c>
      <c r="R16" s="16">
        <v>44541</v>
      </c>
      <c r="S16" s="11">
        <v>8.6999999999999744E-2</v>
      </c>
      <c r="T16" s="11">
        <f t="shared" si="0"/>
        <v>8.2857142857142616E-2</v>
      </c>
      <c r="U16" s="11">
        <f t="shared" si="1"/>
        <v>60.344827586207074</v>
      </c>
      <c r="V16" s="14">
        <v>3.871</v>
      </c>
      <c r="W16" s="14">
        <f t="shared" si="2"/>
        <v>233.59482758620757</v>
      </c>
      <c r="X16" s="17">
        <f t="shared" si="3"/>
        <v>23.359482758620757</v>
      </c>
      <c r="Y16" s="14">
        <f t="shared" si="4"/>
        <v>1.167974137931038</v>
      </c>
      <c r="Z16" s="37">
        <v>17.600000000000001</v>
      </c>
      <c r="AA16" s="14">
        <v>56.015999999999998</v>
      </c>
      <c r="AB16" s="14">
        <f t="shared" si="5"/>
        <v>3380.2758620689756</v>
      </c>
      <c r="AC16" s="17">
        <f t="shared" si="6"/>
        <v>338.02758620689758</v>
      </c>
      <c r="AD16" s="14">
        <f t="shared" si="7"/>
        <v>16.901379310344879</v>
      </c>
      <c r="AE16" s="18">
        <v>8.3000000000000007</v>
      </c>
      <c r="AF16" s="14">
        <v>0.122</v>
      </c>
      <c r="AG16" s="14">
        <f t="shared" si="8"/>
        <v>7.3620689655172633</v>
      </c>
      <c r="AH16" s="17">
        <f t="shared" si="9"/>
        <v>0.73620689655172633</v>
      </c>
      <c r="AI16" s="14">
        <f t="shared" si="10"/>
        <v>3.6810344827586321E-2</v>
      </c>
      <c r="AJ16" s="37">
        <v>24.9</v>
      </c>
      <c r="AK16" s="14">
        <v>23.431000000000001</v>
      </c>
      <c r="AL16" s="14">
        <f t="shared" si="11"/>
        <v>1413.939655172418</v>
      </c>
      <c r="AM16" s="17">
        <f t="shared" si="12"/>
        <v>141.39396551724181</v>
      </c>
      <c r="AN16" s="14">
        <f t="shared" si="13"/>
        <v>7.0696982758620912</v>
      </c>
      <c r="AO16" s="18">
        <v>25.3</v>
      </c>
      <c r="AP16" s="14">
        <v>0.61899999999999999</v>
      </c>
      <c r="AQ16" s="14">
        <f t="shared" si="14"/>
        <v>37.353448275862178</v>
      </c>
      <c r="AR16" s="17">
        <f t="shared" si="15"/>
        <v>3.7353448275862178</v>
      </c>
      <c r="AS16" s="14">
        <f t="shared" si="16"/>
        <v>0.18676724137931089</v>
      </c>
      <c r="AT16" s="18">
        <v>3.6</v>
      </c>
      <c r="AU16" s="19" t="s">
        <v>32</v>
      </c>
    </row>
    <row r="17" spans="1:47" ht="15.75" customHeight="1" x14ac:dyDescent="0.25">
      <c r="A17" s="11">
        <v>123240349</v>
      </c>
      <c r="B17" s="11" t="s">
        <v>115</v>
      </c>
      <c r="C17" s="11" t="s">
        <v>24</v>
      </c>
      <c r="D17" s="11" t="s">
        <v>25</v>
      </c>
      <c r="E17" s="11" t="s">
        <v>26</v>
      </c>
      <c r="F17" s="11" t="s">
        <v>24</v>
      </c>
      <c r="G17" s="11">
        <v>124</v>
      </c>
      <c r="H17" s="11">
        <v>71.8</v>
      </c>
      <c r="I17" s="11">
        <v>10</v>
      </c>
      <c r="J17" s="11">
        <v>1</v>
      </c>
      <c r="K17" s="11">
        <v>2021</v>
      </c>
      <c r="L17" s="7">
        <v>0.29166666666666669</v>
      </c>
      <c r="M17" s="11" t="s">
        <v>27</v>
      </c>
      <c r="N17" s="13">
        <v>39.151895699999997</v>
      </c>
      <c r="O17" s="13">
        <v>-86.477082199999998</v>
      </c>
      <c r="P17" s="11">
        <v>40349</v>
      </c>
      <c r="Q17" s="16">
        <v>44539</v>
      </c>
      <c r="R17" s="16">
        <v>44541</v>
      </c>
      <c r="S17" s="11">
        <v>9.2500000000000249E-2</v>
      </c>
      <c r="T17" s="11">
        <f t="shared" si="0"/>
        <v>8.8095238095238323E-2</v>
      </c>
      <c r="U17" s="11">
        <f t="shared" si="1"/>
        <v>56.756756756756609</v>
      </c>
      <c r="V17" s="14">
        <v>2.8919999999999999</v>
      </c>
      <c r="W17" s="14">
        <f t="shared" si="2"/>
        <v>164.14054054054012</v>
      </c>
      <c r="X17" s="17">
        <f t="shared" si="3"/>
        <v>16.414054054054013</v>
      </c>
      <c r="Y17" s="14">
        <f t="shared" si="4"/>
        <v>0.82070270270270074</v>
      </c>
      <c r="Z17" s="37">
        <v>24.9</v>
      </c>
      <c r="AA17" s="14">
        <v>55.587000000000003</v>
      </c>
      <c r="AB17" s="14">
        <f t="shared" si="5"/>
        <v>3154.9378378378296</v>
      </c>
      <c r="AC17" s="17">
        <f t="shared" si="6"/>
        <v>315.49378378378299</v>
      </c>
      <c r="AD17" s="14">
        <f t="shared" si="7"/>
        <v>15.77468918918915</v>
      </c>
      <c r="AE17" s="18">
        <v>7.2</v>
      </c>
      <c r="AF17" s="14">
        <v>0.24099999999999999</v>
      </c>
      <c r="AG17" s="14">
        <f t="shared" si="8"/>
        <v>13.678378378378342</v>
      </c>
      <c r="AH17" s="17">
        <f t="shared" si="9"/>
        <v>1.3678378378378342</v>
      </c>
      <c r="AI17" s="14">
        <f t="shared" si="10"/>
        <v>6.839189189189171E-2</v>
      </c>
      <c r="AJ17" s="37">
        <v>10.3</v>
      </c>
      <c r="AK17" s="14">
        <v>22.937999999999999</v>
      </c>
      <c r="AL17" s="14">
        <f t="shared" si="11"/>
        <v>1301.8864864864831</v>
      </c>
      <c r="AM17" s="17">
        <f t="shared" si="12"/>
        <v>130.18864864864832</v>
      </c>
      <c r="AN17" s="14">
        <f t="shared" si="13"/>
        <v>6.5094324324324164</v>
      </c>
      <c r="AO17" s="18">
        <v>12.1</v>
      </c>
      <c r="AP17" s="14">
        <v>0.24199999999999999</v>
      </c>
      <c r="AQ17" s="14">
        <f t="shared" si="14"/>
        <v>13.735135135135099</v>
      </c>
      <c r="AR17" s="17">
        <f t="shared" si="15"/>
        <v>1.3735135135135099</v>
      </c>
      <c r="AS17" s="14">
        <f t="shared" si="16"/>
        <v>6.8675675675675493E-2</v>
      </c>
      <c r="AT17" s="18">
        <v>10.199999999999999</v>
      </c>
      <c r="AU17" s="19" t="s">
        <v>32</v>
      </c>
    </row>
    <row r="18" spans="1:47" ht="15.75" customHeight="1" x14ac:dyDescent="0.25">
      <c r="A18" s="11">
        <v>123240350</v>
      </c>
      <c r="B18" s="11" t="s">
        <v>115</v>
      </c>
      <c r="C18" s="11" t="s">
        <v>24</v>
      </c>
      <c r="D18" s="11" t="s">
        <v>25</v>
      </c>
      <c r="E18" s="11" t="s">
        <v>26</v>
      </c>
      <c r="F18" s="11" t="s">
        <v>31</v>
      </c>
      <c r="G18" s="11">
        <v>127</v>
      </c>
      <c r="H18" s="11">
        <v>74.2</v>
      </c>
      <c r="I18" s="11">
        <v>10</v>
      </c>
      <c r="J18" s="11">
        <v>1</v>
      </c>
      <c r="K18" s="11">
        <v>2021</v>
      </c>
      <c r="L18" s="7">
        <v>0.29166666666666669</v>
      </c>
      <c r="M18" s="11" t="s">
        <v>27</v>
      </c>
      <c r="N18" s="13">
        <v>39.151895699999997</v>
      </c>
      <c r="O18" s="13">
        <v>-86.477082199999998</v>
      </c>
      <c r="P18" s="11">
        <v>40350</v>
      </c>
      <c r="Q18" s="16">
        <v>44539</v>
      </c>
      <c r="R18" s="16">
        <v>44541</v>
      </c>
      <c r="S18" s="11">
        <v>8.4699999999999775E-2</v>
      </c>
      <c r="T18" s="11">
        <f t="shared" si="0"/>
        <v>8.0666666666666456E-2</v>
      </c>
      <c r="U18" s="11">
        <f t="shared" si="1"/>
        <v>61.983471074380326</v>
      </c>
      <c r="V18" s="14">
        <v>3.0870000000000002</v>
      </c>
      <c r="W18" s="14">
        <f t="shared" si="2"/>
        <v>191.34297520661207</v>
      </c>
      <c r="X18" s="17">
        <f t="shared" si="3"/>
        <v>19.134297520661207</v>
      </c>
      <c r="Y18" s="14">
        <f t="shared" si="4"/>
        <v>0.95671487603306038</v>
      </c>
      <c r="Z18" s="37">
        <v>25.5</v>
      </c>
      <c r="AA18" s="14">
        <v>77.631</v>
      </c>
      <c r="AB18" s="14">
        <f t="shared" si="5"/>
        <v>4811.8388429752194</v>
      </c>
      <c r="AC18" s="17">
        <f t="shared" si="6"/>
        <v>481.18388429752196</v>
      </c>
      <c r="AD18" s="14">
        <f t="shared" si="7"/>
        <v>24.059194214876101</v>
      </c>
      <c r="AE18" s="18">
        <v>6.9</v>
      </c>
      <c r="AF18" s="14">
        <v>3.9E-2</v>
      </c>
      <c r="AG18" s="14">
        <f t="shared" si="8"/>
        <v>2.4173553719008325</v>
      </c>
      <c r="AH18" s="17">
        <f t="shared" si="9"/>
        <v>0.24173553719008326</v>
      </c>
      <c r="AI18" s="14">
        <f t="shared" si="10"/>
        <v>1.2086776859504163E-2</v>
      </c>
      <c r="AJ18" s="37">
        <v>22.6</v>
      </c>
      <c r="AK18" s="14">
        <v>19.402000000000001</v>
      </c>
      <c r="AL18" s="14">
        <f t="shared" si="11"/>
        <v>1202.6033057851271</v>
      </c>
      <c r="AM18" s="17">
        <f t="shared" si="12"/>
        <v>120.26033057851271</v>
      </c>
      <c r="AN18" s="14">
        <f t="shared" si="13"/>
        <v>6.0130165289256361</v>
      </c>
      <c r="AO18" s="18">
        <v>13.3</v>
      </c>
      <c r="AP18" s="14">
        <v>0.312</v>
      </c>
      <c r="AQ18" s="14">
        <f t="shared" si="14"/>
        <v>19.33884297520666</v>
      </c>
      <c r="AR18" s="17">
        <f t="shared" si="15"/>
        <v>1.933884297520666</v>
      </c>
      <c r="AS18" s="14">
        <f t="shared" si="16"/>
        <v>9.6694214876033302E-2</v>
      </c>
      <c r="AT18" s="18">
        <v>9</v>
      </c>
      <c r="AU18" s="19" t="s">
        <v>32</v>
      </c>
    </row>
    <row r="19" spans="1:47" ht="15.75" customHeight="1" x14ac:dyDescent="0.25">
      <c r="A19" s="11">
        <v>123240351</v>
      </c>
      <c r="B19" s="11" t="s">
        <v>115</v>
      </c>
      <c r="C19" s="11" t="s">
        <v>24</v>
      </c>
      <c r="D19" s="11" t="s">
        <v>25</v>
      </c>
      <c r="E19" s="11" t="s">
        <v>26</v>
      </c>
      <c r="F19" s="11" t="s">
        <v>24</v>
      </c>
      <c r="G19" s="11">
        <v>130</v>
      </c>
      <c r="H19" s="11">
        <v>80.599999999999994</v>
      </c>
      <c r="I19" s="11">
        <v>11</v>
      </c>
      <c r="J19" s="11">
        <v>3</v>
      </c>
      <c r="K19" s="11">
        <v>2021</v>
      </c>
      <c r="L19" s="7">
        <v>0.40972222222222221</v>
      </c>
      <c r="M19" s="11" t="s">
        <v>116</v>
      </c>
      <c r="N19" s="13">
        <v>39.1652512</v>
      </c>
      <c r="O19" s="13">
        <v>-86.508253999999994</v>
      </c>
      <c r="P19" s="13">
        <v>40351</v>
      </c>
      <c r="Q19" s="15">
        <v>44592</v>
      </c>
      <c r="R19" s="15">
        <v>44595</v>
      </c>
      <c r="S19" s="11">
        <v>6.6699999999999995E-2</v>
      </c>
      <c r="T19" s="11">
        <f>S19/1.05</f>
        <v>6.352380952380951E-2</v>
      </c>
      <c r="U19" s="11">
        <f t="shared" si="1"/>
        <v>78.710644677661193</v>
      </c>
      <c r="V19" s="20">
        <v>2.41</v>
      </c>
      <c r="W19" s="14">
        <f t="shared" si="2"/>
        <v>189.69265367316348</v>
      </c>
      <c r="X19" s="17">
        <f t="shared" si="3"/>
        <v>18.969265367316346</v>
      </c>
      <c r="Y19" s="14">
        <f t="shared" si="4"/>
        <v>0.9484632683658174</v>
      </c>
      <c r="Z19" s="37">
        <v>1.5</v>
      </c>
      <c r="AA19" s="20">
        <v>63.677999999999997</v>
      </c>
      <c r="AB19" s="14">
        <f t="shared" si="5"/>
        <v>5012.1364317841089</v>
      </c>
      <c r="AC19" s="17">
        <f t="shared" si="6"/>
        <v>501.2136431784109</v>
      </c>
      <c r="AD19" s="14">
        <f t="shared" si="7"/>
        <v>25.060682158920546</v>
      </c>
      <c r="AE19" s="18">
        <v>1.6</v>
      </c>
      <c r="AF19" s="20">
        <v>0.08</v>
      </c>
      <c r="AG19" s="14">
        <f t="shared" si="8"/>
        <v>6.2968515742128952</v>
      </c>
      <c r="AH19" s="17">
        <f t="shared" si="9"/>
        <v>0.6296851574212895</v>
      </c>
      <c r="AI19" s="14">
        <f t="shared" si="10"/>
        <v>3.1484257871064479E-2</v>
      </c>
      <c r="AJ19" s="37">
        <v>18.100000000000001</v>
      </c>
      <c r="AK19" s="20">
        <v>6.3680000000000003</v>
      </c>
      <c r="AL19" s="14">
        <f t="shared" si="11"/>
        <v>501.22938530734649</v>
      </c>
      <c r="AM19" s="17">
        <f t="shared" si="12"/>
        <v>50.12293853073465</v>
      </c>
      <c r="AN19" s="14">
        <f t="shared" si="13"/>
        <v>2.5061469265367329</v>
      </c>
      <c r="AO19" s="18">
        <v>7.7</v>
      </c>
      <c r="AP19" s="20">
        <v>0.20200000000000001</v>
      </c>
      <c r="AQ19" s="14">
        <f t="shared" si="14"/>
        <v>15.899550224887562</v>
      </c>
      <c r="AR19" s="17">
        <f t="shared" si="15"/>
        <v>1.5899550224887562</v>
      </c>
      <c r="AS19" s="14">
        <f t="shared" si="16"/>
        <v>7.9497751124437813E-2</v>
      </c>
      <c r="AT19" s="18">
        <v>1.8</v>
      </c>
      <c r="AU19" s="19" t="s">
        <v>32</v>
      </c>
    </row>
    <row r="20" spans="1:47" ht="15.75" customHeight="1" x14ac:dyDescent="0.25">
      <c r="A20" s="11">
        <v>123240352</v>
      </c>
      <c r="B20" s="11" t="s">
        <v>115</v>
      </c>
      <c r="C20" s="11" t="s">
        <v>24</v>
      </c>
      <c r="D20" s="11" t="s">
        <v>25</v>
      </c>
      <c r="E20" s="11" t="s">
        <v>26</v>
      </c>
      <c r="F20" s="11" t="s">
        <v>31</v>
      </c>
      <c r="G20" s="11">
        <v>122</v>
      </c>
      <c r="H20" s="11">
        <v>75.599999999999994</v>
      </c>
      <c r="I20" s="11">
        <v>11</v>
      </c>
      <c r="J20" s="11">
        <v>3</v>
      </c>
      <c r="K20" s="11">
        <v>2021</v>
      </c>
      <c r="L20" s="7">
        <v>0.44791666666666669</v>
      </c>
      <c r="M20" s="11" t="s">
        <v>116</v>
      </c>
      <c r="N20" s="13">
        <v>39.1652512</v>
      </c>
      <c r="O20" s="13">
        <v>-86.508253999999994</v>
      </c>
      <c r="P20" s="13">
        <v>40352</v>
      </c>
      <c r="Q20" s="15">
        <v>44592</v>
      </c>
      <c r="R20" s="15">
        <v>44595</v>
      </c>
      <c r="S20" s="11">
        <v>8.2600000000000007E-2</v>
      </c>
      <c r="T20" s="11">
        <f t="shared" ref="T20:T83" si="17">S20/1.05</f>
        <v>7.8666666666666676E-2</v>
      </c>
      <c r="U20" s="11">
        <f t="shared" si="1"/>
        <v>63.559322033898297</v>
      </c>
      <c r="V20" s="20">
        <v>4.0919999999999996</v>
      </c>
      <c r="W20" s="14">
        <f t="shared" si="2"/>
        <v>260.0847457627118</v>
      </c>
      <c r="X20" s="17">
        <f t="shared" si="3"/>
        <v>26.00847457627118</v>
      </c>
      <c r="Y20" s="14">
        <f t="shared" si="4"/>
        <v>1.3004237288135592</v>
      </c>
      <c r="Z20" s="37">
        <v>0.4</v>
      </c>
      <c r="AA20" s="20">
        <v>84.805999999999997</v>
      </c>
      <c r="AB20" s="14">
        <f t="shared" si="5"/>
        <v>5390.2118644067787</v>
      </c>
      <c r="AC20" s="17">
        <f t="shared" si="6"/>
        <v>539.02118644067787</v>
      </c>
      <c r="AD20" s="14">
        <f t="shared" si="7"/>
        <v>26.951059322033895</v>
      </c>
      <c r="AE20" s="18">
        <v>1.2</v>
      </c>
      <c r="AF20" s="20">
        <v>3.7999999999999999E-2</v>
      </c>
      <c r="AG20" s="14">
        <f t="shared" si="8"/>
        <v>2.4152542372881354</v>
      </c>
      <c r="AH20" s="17">
        <f t="shared" si="9"/>
        <v>0.24152542372881353</v>
      </c>
      <c r="AI20" s="14">
        <f t="shared" si="10"/>
        <v>1.2076271186440677E-2</v>
      </c>
      <c r="AJ20" s="37">
        <v>61.4</v>
      </c>
      <c r="AK20" s="20">
        <v>3.8180000000000001</v>
      </c>
      <c r="AL20" s="14">
        <f t="shared" si="11"/>
        <v>242.66949152542369</v>
      </c>
      <c r="AM20" s="17">
        <f t="shared" si="12"/>
        <v>24.26694915254237</v>
      </c>
      <c r="AN20" s="14">
        <f t="shared" si="13"/>
        <v>1.2133474576271186</v>
      </c>
      <c r="AO20" s="18">
        <v>28.3</v>
      </c>
      <c r="AP20" s="20">
        <v>0.161</v>
      </c>
      <c r="AQ20" s="14">
        <f t="shared" si="14"/>
        <v>10.233050847457626</v>
      </c>
      <c r="AR20" s="17">
        <f t="shared" si="15"/>
        <v>1.0233050847457625</v>
      </c>
      <c r="AS20" s="14">
        <f t="shared" si="16"/>
        <v>5.1165254237288127E-2</v>
      </c>
      <c r="AT20" s="18">
        <v>2.8</v>
      </c>
      <c r="AU20" s="19" t="s">
        <v>32</v>
      </c>
    </row>
    <row r="21" spans="1:47" ht="15.75" customHeight="1" x14ac:dyDescent="0.25">
      <c r="A21" s="11">
        <v>123240353</v>
      </c>
      <c r="B21" s="11" t="s">
        <v>115</v>
      </c>
      <c r="C21" s="11" t="s">
        <v>24</v>
      </c>
      <c r="D21" s="11" t="s">
        <v>25</v>
      </c>
      <c r="E21" s="11" t="s">
        <v>26</v>
      </c>
      <c r="F21" s="11" t="s">
        <v>24</v>
      </c>
      <c r="G21" s="11">
        <v>124</v>
      </c>
      <c r="H21" s="11">
        <v>86.1</v>
      </c>
      <c r="I21" s="11">
        <v>11</v>
      </c>
      <c r="J21" s="11">
        <v>3</v>
      </c>
      <c r="K21" s="11">
        <v>2021</v>
      </c>
      <c r="L21" s="7">
        <v>0.45833333333333331</v>
      </c>
      <c r="M21" s="11" t="s">
        <v>116</v>
      </c>
      <c r="N21" s="13">
        <v>39.1652512</v>
      </c>
      <c r="O21" s="13">
        <v>-86.508253999999994</v>
      </c>
      <c r="P21" s="13">
        <v>40353</v>
      </c>
      <c r="Q21" s="15">
        <v>44592</v>
      </c>
      <c r="R21" s="15">
        <v>44595</v>
      </c>
      <c r="S21" s="11">
        <v>9.3799999999999994E-2</v>
      </c>
      <c r="T21" s="11">
        <f t="shared" si="17"/>
        <v>8.933333333333332E-2</v>
      </c>
      <c r="U21" s="11">
        <f t="shared" si="1"/>
        <v>55.97014925373135</v>
      </c>
      <c r="V21" s="20">
        <v>2.0129999999999999</v>
      </c>
      <c r="W21" s="14">
        <f t="shared" si="2"/>
        <v>112.6679104477612</v>
      </c>
      <c r="X21" s="17">
        <f t="shared" si="3"/>
        <v>11.26679104477612</v>
      </c>
      <c r="Y21" s="14">
        <f t="shared" si="4"/>
        <v>0.56333955223880605</v>
      </c>
      <c r="Z21" s="37">
        <v>2</v>
      </c>
      <c r="AA21" s="20">
        <v>78.076999999999998</v>
      </c>
      <c r="AB21" s="14">
        <f t="shared" si="5"/>
        <v>4369.9813432835826</v>
      </c>
      <c r="AC21" s="17">
        <f t="shared" si="6"/>
        <v>436.99813432835828</v>
      </c>
      <c r="AD21" s="14">
        <f t="shared" si="7"/>
        <v>21.849906716417916</v>
      </c>
      <c r="AE21" s="18">
        <v>0.4</v>
      </c>
      <c r="AF21" s="20">
        <v>0.13700000000000001</v>
      </c>
      <c r="AG21" s="14">
        <f t="shared" si="8"/>
        <v>7.6679104477611952</v>
      </c>
      <c r="AH21" s="17">
        <f t="shared" si="9"/>
        <v>0.76679104477611948</v>
      </c>
      <c r="AI21" s="14">
        <f t="shared" si="10"/>
        <v>3.8339552238805974E-2</v>
      </c>
      <c r="AJ21" s="37">
        <v>2.2999999999999998</v>
      </c>
      <c r="AK21" s="20">
        <v>3.141</v>
      </c>
      <c r="AL21" s="14">
        <f t="shared" si="11"/>
        <v>175.80223880597018</v>
      </c>
      <c r="AM21" s="17">
        <f t="shared" si="12"/>
        <v>17.580223880597018</v>
      </c>
      <c r="AN21" s="14">
        <f t="shared" si="13"/>
        <v>0.87901119402985095</v>
      </c>
      <c r="AO21" s="18">
        <v>17.5</v>
      </c>
      <c r="AP21" s="20">
        <v>0.76700000000000002</v>
      </c>
      <c r="AQ21" s="14">
        <f t="shared" si="14"/>
        <v>42.929104477611943</v>
      </c>
      <c r="AR21" s="17">
        <f t="shared" si="15"/>
        <v>4.2929104477611943</v>
      </c>
      <c r="AS21" s="14">
        <f t="shared" si="16"/>
        <v>0.21464552238805973</v>
      </c>
      <c r="AT21" s="18">
        <v>1.4</v>
      </c>
      <c r="AU21" s="19" t="s">
        <v>32</v>
      </c>
    </row>
    <row r="22" spans="1:47" ht="15.75" customHeight="1" x14ac:dyDescent="0.25">
      <c r="A22" s="11">
        <v>123240354</v>
      </c>
      <c r="B22" s="11" t="s">
        <v>115</v>
      </c>
      <c r="C22" s="11" t="s">
        <v>24</v>
      </c>
      <c r="D22" s="11" t="s">
        <v>25</v>
      </c>
      <c r="E22" s="11" t="s">
        <v>26</v>
      </c>
      <c r="F22" s="11" t="s">
        <v>24</v>
      </c>
      <c r="G22" s="11">
        <v>126</v>
      </c>
      <c r="H22" s="11">
        <v>77.8</v>
      </c>
      <c r="I22" s="11">
        <v>11</v>
      </c>
      <c r="J22" s="11">
        <v>4</v>
      </c>
      <c r="K22" s="11">
        <v>2021</v>
      </c>
      <c r="L22" s="7">
        <v>0.3298611111111111</v>
      </c>
      <c r="M22" s="11" t="s">
        <v>34</v>
      </c>
      <c r="N22" s="13">
        <v>39.153860899999998</v>
      </c>
      <c r="O22" s="13">
        <v>-86.520297600000006</v>
      </c>
      <c r="P22" s="13">
        <v>40354</v>
      </c>
      <c r="Q22" s="15">
        <v>44592</v>
      </c>
      <c r="R22" s="15">
        <v>44595</v>
      </c>
      <c r="S22" s="11">
        <v>9.3299999999999994E-2</v>
      </c>
      <c r="T22" s="11">
        <f t="shared" si="17"/>
        <v>8.8857142857142843E-2</v>
      </c>
      <c r="U22" s="11">
        <f t="shared" si="1"/>
        <v>56.270096463022519</v>
      </c>
      <c r="V22" s="20">
        <v>3.7690000000000001</v>
      </c>
      <c r="W22" s="14">
        <f t="shared" si="2"/>
        <v>212.08199356913187</v>
      </c>
      <c r="X22" s="17">
        <f t="shared" si="3"/>
        <v>21.208199356913187</v>
      </c>
      <c r="Y22" s="14">
        <f t="shared" si="4"/>
        <v>1.0604099678456593</v>
      </c>
      <c r="Z22" s="37">
        <v>2.1</v>
      </c>
      <c r="AA22" s="20">
        <v>76.89</v>
      </c>
      <c r="AB22" s="14">
        <f t="shared" si="5"/>
        <v>4326.6077170418012</v>
      </c>
      <c r="AC22" s="17">
        <f t="shared" si="6"/>
        <v>432.66077170418009</v>
      </c>
      <c r="AD22" s="14">
        <f t="shared" si="7"/>
        <v>21.633038585209007</v>
      </c>
      <c r="AE22" s="18">
        <v>1.7</v>
      </c>
      <c r="AF22" s="20">
        <v>7.3999999999999996E-2</v>
      </c>
      <c r="AG22" s="14">
        <f t="shared" si="8"/>
        <v>4.163987138263666</v>
      </c>
      <c r="AH22" s="17">
        <f t="shared" si="9"/>
        <v>0.41639871382636662</v>
      </c>
      <c r="AI22" s="14">
        <f t="shared" si="10"/>
        <v>2.0819935691318334E-2</v>
      </c>
      <c r="AJ22" s="37">
        <v>26</v>
      </c>
      <c r="AK22" s="20">
        <v>2.2839999999999998</v>
      </c>
      <c r="AL22" s="14">
        <f t="shared" si="11"/>
        <v>128.52090032154342</v>
      </c>
      <c r="AM22" s="17">
        <f t="shared" si="12"/>
        <v>12.852090032154342</v>
      </c>
      <c r="AN22" s="14">
        <f t="shared" si="13"/>
        <v>0.64260450160771709</v>
      </c>
      <c r="AO22" s="18">
        <v>27.9</v>
      </c>
      <c r="AP22" s="20">
        <v>0.151</v>
      </c>
      <c r="AQ22" s="14">
        <f t="shared" si="14"/>
        <v>8.4967845659163999</v>
      </c>
      <c r="AR22" s="17">
        <f t="shared" si="15"/>
        <v>0.84967845659163999</v>
      </c>
      <c r="AS22" s="14">
        <f t="shared" si="16"/>
        <v>4.2483922829582001E-2</v>
      </c>
      <c r="AT22" s="18">
        <v>3</v>
      </c>
      <c r="AU22" s="19" t="s">
        <v>32</v>
      </c>
    </row>
    <row r="23" spans="1:47" ht="15.75" customHeight="1" x14ac:dyDescent="0.25">
      <c r="A23" s="11">
        <v>123240355</v>
      </c>
      <c r="B23" s="11" t="s">
        <v>115</v>
      </c>
      <c r="C23" s="11" t="s">
        <v>24</v>
      </c>
      <c r="D23" s="11" t="s">
        <v>25</v>
      </c>
      <c r="E23" s="11" t="s">
        <v>35</v>
      </c>
      <c r="F23" s="11" t="s">
        <v>24</v>
      </c>
      <c r="G23" s="11">
        <v>132</v>
      </c>
      <c r="H23" s="11">
        <v>72.3</v>
      </c>
      <c r="I23" s="11">
        <v>11</v>
      </c>
      <c r="J23" s="11">
        <v>4</v>
      </c>
      <c r="K23" s="11">
        <v>2021</v>
      </c>
      <c r="L23" s="7">
        <v>0.3298611111111111</v>
      </c>
      <c r="M23" s="11" t="s">
        <v>34</v>
      </c>
      <c r="N23" s="13">
        <v>39.153860899999998</v>
      </c>
      <c r="O23" s="13">
        <v>-86.520297600000006</v>
      </c>
      <c r="P23" s="11">
        <v>40355</v>
      </c>
      <c r="Q23" s="15">
        <v>44592</v>
      </c>
      <c r="R23" s="15">
        <v>44595</v>
      </c>
      <c r="S23" s="11">
        <v>9.0499999999999997E-2</v>
      </c>
      <c r="T23" s="11">
        <f t="shared" si="17"/>
        <v>8.6190476190476178E-2</v>
      </c>
      <c r="U23" s="11">
        <f t="shared" si="1"/>
        <v>58.011049723756912</v>
      </c>
      <c r="V23" s="20">
        <v>2.7810000000000001</v>
      </c>
      <c r="W23" s="14">
        <f t="shared" si="2"/>
        <v>161.32872928176798</v>
      </c>
      <c r="X23" s="17">
        <f t="shared" si="3"/>
        <v>16.132872928176798</v>
      </c>
      <c r="Y23" s="14">
        <f t="shared" si="4"/>
        <v>0.80664364640884001</v>
      </c>
      <c r="Z23" s="37">
        <v>1.3</v>
      </c>
      <c r="AA23" s="20">
        <v>79.352999999999994</v>
      </c>
      <c r="AB23" s="14">
        <f t="shared" si="5"/>
        <v>4603.3508287292816</v>
      </c>
      <c r="AC23" s="17">
        <f t="shared" si="6"/>
        <v>460.33508287292818</v>
      </c>
      <c r="AD23" s="14">
        <f t="shared" si="7"/>
        <v>23.016754143646409</v>
      </c>
      <c r="AE23" s="18">
        <v>0.6</v>
      </c>
      <c r="AF23" s="20">
        <v>1.6E-2</v>
      </c>
      <c r="AG23" s="14">
        <f t="shared" si="8"/>
        <v>0.92817679558011057</v>
      </c>
      <c r="AH23" s="17">
        <f t="shared" si="9"/>
        <v>9.2817679558011054E-2</v>
      </c>
      <c r="AI23" s="14">
        <f t="shared" si="10"/>
        <v>4.6408839779005532E-3</v>
      </c>
      <c r="AJ23" s="37">
        <v>133.80000000000001</v>
      </c>
      <c r="AK23" s="20">
        <v>3.6360000000000001</v>
      </c>
      <c r="AL23" s="14">
        <f t="shared" si="11"/>
        <v>210.92817679558013</v>
      </c>
      <c r="AM23" s="17">
        <f t="shared" si="12"/>
        <v>21.092817679558014</v>
      </c>
      <c r="AN23" s="14">
        <f t="shared" si="13"/>
        <v>1.0546408839779007</v>
      </c>
      <c r="AO23" s="18">
        <v>10.6</v>
      </c>
      <c r="AP23" s="20">
        <v>0.22600000000000001</v>
      </c>
      <c r="AQ23" s="14">
        <f t="shared" si="14"/>
        <v>13.110497237569062</v>
      </c>
      <c r="AR23" s="17">
        <f t="shared" si="15"/>
        <v>1.3110497237569061</v>
      </c>
      <c r="AS23" s="14">
        <f t="shared" si="16"/>
        <v>6.5552486187845302E-2</v>
      </c>
      <c r="AT23" s="18">
        <v>1.4</v>
      </c>
      <c r="AU23" s="19" t="s">
        <v>32</v>
      </c>
    </row>
    <row r="24" spans="1:47" ht="15.75" customHeight="1" x14ac:dyDescent="0.25">
      <c r="A24" s="11">
        <v>123240356</v>
      </c>
      <c r="B24" s="11" t="s">
        <v>115</v>
      </c>
      <c r="C24" s="11" t="s">
        <v>24</v>
      </c>
      <c r="D24" s="11" t="s">
        <v>25</v>
      </c>
      <c r="E24" s="11" t="s">
        <v>26</v>
      </c>
      <c r="F24" s="11" t="s">
        <v>24</v>
      </c>
      <c r="G24" s="11">
        <v>123</v>
      </c>
      <c r="H24" s="11">
        <v>79.2</v>
      </c>
      <c r="I24" s="11">
        <v>11</v>
      </c>
      <c r="J24" s="11">
        <v>4</v>
      </c>
      <c r="K24" s="11">
        <v>2021</v>
      </c>
      <c r="L24" s="7">
        <v>0.3298611111111111</v>
      </c>
      <c r="M24" s="11" t="s">
        <v>34</v>
      </c>
      <c r="N24" s="13">
        <v>39.153860899999998</v>
      </c>
      <c r="O24" s="13">
        <v>-86.520297600000006</v>
      </c>
      <c r="P24" s="11">
        <v>40356</v>
      </c>
      <c r="Q24" s="15">
        <v>44592</v>
      </c>
      <c r="R24" s="15">
        <v>44595</v>
      </c>
      <c r="S24" s="11">
        <v>9.3299999999999994E-2</v>
      </c>
      <c r="T24" s="11">
        <f t="shared" si="17"/>
        <v>8.8857142857142843E-2</v>
      </c>
      <c r="U24" s="11">
        <f t="shared" si="1"/>
        <v>56.270096463022519</v>
      </c>
      <c r="V24" s="20">
        <v>3.2290000000000001</v>
      </c>
      <c r="W24" s="14">
        <f t="shared" si="2"/>
        <v>181.69614147909971</v>
      </c>
      <c r="X24" s="17">
        <f t="shared" si="3"/>
        <v>18.169614147909972</v>
      </c>
      <c r="Y24" s="14">
        <f t="shared" si="4"/>
        <v>0.90848070739549858</v>
      </c>
      <c r="Z24" s="37">
        <v>3.1</v>
      </c>
      <c r="AA24" s="20">
        <v>72.376999999999995</v>
      </c>
      <c r="AB24" s="14">
        <f t="shared" si="5"/>
        <v>4072.6607717041807</v>
      </c>
      <c r="AC24" s="17">
        <f t="shared" si="6"/>
        <v>407.26607717041804</v>
      </c>
      <c r="AD24" s="14">
        <f t="shared" si="7"/>
        <v>20.363303858520904</v>
      </c>
      <c r="AE24" s="18">
        <v>2.2999999999999998</v>
      </c>
      <c r="AF24" s="20">
        <v>3.5000000000000003E-2</v>
      </c>
      <c r="AG24" s="14">
        <f t="shared" si="8"/>
        <v>1.9694533762057884</v>
      </c>
      <c r="AH24" s="17">
        <f t="shared" si="9"/>
        <v>0.19694533762057884</v>
      </c>
      <c r="AI24" s="14">
        <f t="shared" si="10"/>
        <v>9.8472668810289429E-3</v>
      </c>
      <c r="AJ24" s="37">
        <v>20.2</v>
      </c>
      <c r="AK24" s="20">
        <v>2.9550000000000001</v>
      </c>
      <c r="AL24" s="14">
        <f t="shared" si="11"/>
        <v>166.27813504823155</v>
      </c>
      <c r="AM24" s="17">
        <f t="shared" si="12"/>
        <v>16.627813504823155</v>
      </c>
      <c r="AN24" s="14">
        <f t="shared" si="13"/>
        <v>0.83139067524115784</v>
      </c>
      <c r="AO24" s="18">
        <v>22.2</v>
      </c>
      <c r="AP24" s="20">
        <v>0.499</v>
      </c>
      <c r="AQ24" s="14">
        <f t="shared" si="14"/>
        <v>28.078778135048235</v>
      </c>
      <c r="AR24" s="17">
        <f t="shared" si="15"/>
        <v>2.8078778135048235</v>
      </c>
      <c r="AS24" s="14">
        <f t="shared" si="16"/>
        <v>0.14039389067524119</v>
      </c>
      <c r="AT24" s="18">
        <v>2.4</v>
      </c>
      <c r="AU24" s="19" t="s">
        <v>32</v>
      </c>
    </row>
    <row r="25" spans="1:47" ht="15.75" customHeight="1" x14ac:dyDescent="0.25">
      <c r="A25" s="11">
        <v>123240357</v>
      </c>
      <c r="B25" s="11" t="s">
        <v>115</v>
      </c>
      <c r="C25" s="11" t="s">
        <v>24</v>
      </c>
      <c r="D25" s="11" t="s">
        <v>25</v>
      </c>
      <c r="E25" s="11" t="s">
        <v>26</v>
      </c>
      <c r="F25" s="11" t="s">
        <v>31</v>
      </c>
      <c r="G25" s="11">
        <v>130</v>
      </c>
      <c r="H25" s="11">
        <v>79.3</v>
      </c>
      <c r="I25" s="11">
        <v>11</v>
      </c>
      <c r="J25" s="11">
        <v>24</v>
      </c>
      <c r="K25" s="11">
        <v>2021</v>
      </c>
      <c r="L25" s="7">
        <v>0.43541666666666667</v>
      </c>
      <c r="M25" s="11" t="s">
        <v>38</v>
      </c>
      <c r="N25" s="13">
        <v>39.184030499999999</v>
      </c>
      <c r="O25" s="13">
        <v>-86.516978199999997</v>
      </c>
      <c r="P25" s="11">
        <v>40357</v>
      </c>
      <c r="Q25" s="15">
        <v>44592</v>
      </c>
      <c r="R25" s="15">
        <v>44595</v>
      </c>
      <c r="S25" s="11">
        <v>9.1800000000000007E-2</v>
      </c>
      <c r="T25" s="11">
        <f t="shared" si="17"/>
        <v>8.7428571428571425E-2</v>
      </c>
      <c r="U25" s="11">
        <f t="shared" si="1"/>
        <v>57.189542483660134</v>
      </c>
      <c r="V25" s="20">
        <v>3.2360000000000002</v>
      </c>
      <c r="W25" s="14">
        <f t="shared" si="2"/>
        <v>185.06535947712422</v>
      </c>
      <c r="X25" s="17">
        <f t="shared" si="3"/>
        <v>18.506535947712422</v>
      </c>
      <c r="Y25" s="14">
        <f t="shared" si="4"/>
        <v>0.92532679738562118</v>
      </c>
      <c r="Z25" s="37">
        <v>0.9</v>
      </c>
      <c r="AA25" s="20">
        <v>67.78</v>
      </c>
      <c r="AB25" s="14">
        <f t="shared" si="5"/>
        <v>3876.3071895424841</v>
      </c>
      <c r="AC25" s="17">
        <f t="shared" si="6"/>
        <v>387.63071895424844</v>
      </c>
      <c r="AD25" s="14">
        <f t="shared" si="7"/>
        <v>19.381535947712422</v>
      </c>
      <c r="AE25" s="18">
        <v>1.1000000000000001</v>
      </c>
      <c r="AF25" s="20">
        <v>9.2999999999999999E-2</v>
      </c>
      <c r="AG25" s="14">
        <f t="shared" si="8"/>
        <v>5.3186274509803928</v>
      </c>
      <c r="AH25" s="17">
        <f t="shared" si="9"/>
        <v>0.53186274509803932</v>
      </c>
      <c r="AI25" s="14">
        <f t="shared" si="10"/>
        <v>2.6593137254901967E-2</v>
      </c>
      <c r="AJ25" s="37">
        <v>22.8</v>
      </c>
      <c r="AK25" s="20">
        <v>3.1989999999999998</v>
      </c>
      <c r="AL25" s="14">
        <f t="shared" si="11"/>
        <v>182.94934640522877</v>
      </c>
      <c r="AM25" s="17">
        <f t="shared" si="12"/>
        <v>18.294934640522875</v>
      </c>
      <c r="AN25" s="14">
        <f t="shared" si="13"/>
        <v>0.91474673202614376</v>
      </c>
      <c r="AO25" s="18">
        <v>15.4</v>
      </c>
      <c r="AP25" s="20">
        <v>0.48199999999999998</v>
      </c>
      <c r="AQ25" s="14">
        <f t="shared" si="14"/>
        <v>27.565359477124183</v>
      </c>
      <c r="AR25" s="17">
        <f t="shared" si="15"/>
        <v>2.7565359477124183</v>
      </c>
      <c r="AS25" s="14">
        <f t="shared" si="16"/>
        <v>0.13782679738562092</v>
      </c>
      <c r="AT25" s="18">
        <v>1</v>
      </c>
      <c r="AU25" s="19" t="s">
        <v>32</v>
      </c>
    </row>
    <row r="26" spans="1:47" ht="15.75" customHeight="1" x14ac:dyDescent="0.25">
      <c r="A26" s="11">
        <v>123240358</v>
      </c>
      <c r="B26" s="11" t="s">
        <v>115</v>
      </c>
      <c r="C26" s="11" t="s">
        <v>24</v>
      </c>
      <c r="D26" s="11" t="s">
        <v>25</v>
      </c>
      <c r="E26" s="11" t="s">
        <v>35</v>
      </c>
      <c r="F26" s="11" t="s">
        <v>24</v>
      </c>
      <c r="G26" s="11">
        <v>131</v>
      </c>
      <c r="H26" s="11">
        <v>88.9</v>
      </c>
      <c r="I26" s="11">
        <v>11</v>
      </c>
      <c r="J26" s="11">
        <v>24</v>
      </c>
      <c r="K26" s="11">
        <v>2021</v>
      </c>
      <c r="L26" s="7">
        <v>0.44444444444444442</v>
      </c>
      <c r="M26" s="11" t="s">
        <v>38</v>
      </c>
      <c r="N26" s="13">
        <v>39.184030499999999</v>
      </c>
      <c r="O26" s="13">
        <v>-86.516978199999997</v>
      </c>
      <c r="P26" s="11">
        <v>40358</v>
      </c>
      <c r="Q26" s="15">
        <v>44592</v>
      </c>
      <c r="R26" s="15">
        <v>44595</v>
      </c>
      <c r="S26" s="11">
        <v>6.2100000000000002E-2</v>
      </c>
      <c r="T26" s="11">
        <f t="shared" si="17"/>
        <v>5.9142857142857143E-2</v>
      </c>
      <c r="U26" s="11">
        <f t="shared" si="1"/>
        <v>84.54106280193237</v>
      </c>
      <c r="V26" s="20">
        <v>3.5009999999999999</v>
      </c>
      <c r="W26" s="14">
        <f t="shared" si="2"/>
        <v>295.97826086956519</v>
      </c>
      <c r="X26" s="17">
        <f t="shared" si="3"/>
        <v>29.59782608695652</v>
      </c>
      <c r="Y26" s="14">
        <f t="shared" si="4"/>
        <v>1.4798913043478261</v>
      </c>
      <c r="Z26" s="37">
        <v>1.4</v>
      </c>
      <c r="AA26" s="20">
        <v>47.234999999999999</v>
      </c>
      <c r="AB26" s="14">
        <f t="shared" si="5"/>
        <v>3993.2971014492755</v>
      </c>
      <c r="AC26" s="17">
        <f t="shared" si="6"/>
        <v>399.32971014492756</v>
      </c>
      <c r="AD26" s="14">
        <f t="shared" si="7"/>
        <v>19.966485507246379</v>
      </c>
      <c r="AE26" s="18">
        <v>1.5</v>
      </c>
      <c r="AF26" s="20">
        <v>0.121</v>
      </c>
      <c r="AG26" s="14">
        <f t="shared" si="8"/>
        <v>10.229468599033817</v>
      </c>
      <c r="AH26" s="17">
        <f t="shared" si="9"/>
        <v>1.0229468599033817</v>
      </c>
      <c r="AI26" s="14">
        <f t="shared" si="10"/>
        <v>5.1147342995169091E-2</v>
      </c>
      <c r="AJ26" s="37">
        <v>14.3</v>
      </c>
      <c r="AK26" s="20">
        <v>2.2909999999999999</v>
      </c>
      <c r="AL26" s="14">
        <f t="shared" si="11"/>
        <v>193.68357487922705</v>
      </c>
      <c r="AM26" s="17">
        <f t="shared" si="12"/>
        <v>19.368357487922705</v>
      </c>
      <c r="AN26" s="14">
        <f t="shared" si="13"/>
        <v>0.96841787439613525</v>
      </c>
      <c r="AO26" s="18">
        <v>25.3</v>
      </c>
      <c r="AP26" s="20">
        <v>0.246</v>
      </c>
      <c r="AQ26" s="14">
        <f t="shared" si="14"/>
        <v>20.797101449275363</v>
      </c>
      <c r="AR26" s="17">
        <f t="shared" si="15"/>
        <v>2.0797101449275361</v>
      </c>
      <c r="AS26" s="14">
        <f t="shared" si="16"/>
        <v>0.10398550724637681</v>
      </c>
      <c r="AT26" s="18">
        <v>1.9</v>
      </c>
      <c r="AU26" s="19" t="s">
        <v>32</v>
      </c>
    </row>
    <row r="27" spans="1:47" ht="15.75" customHeight="1" x14ac:dyDescent="0.25">
      <c r="A27" s="11">
        <v>123240359</v>
      </c>
      <c r="B27" s="11" t="s">
        <v>115</v>
      </c>
      <c r="C27" s="11" t="s">
        <v>24</v>
      </c>
      <c r="D27" s="11" t="s">
        <v>25</v>
      </c>
      <c r="E27" s="11" t="s">
        <v>26</v>
      </c>
      <c r="F27" s="11" t="s">
        <v>31</v>
      </c>
      <c r="G27" s="11">
        <v>134</v>
      </c>
      <c r="H27" s="11">
        <v>83.5</v>
      </c>
      <c r="I27" s="11">
        <v>11</v>
      </c>
      <c r="J27" s="11">
        <v>24</v>
      </c>
      <c r="K27" s="11">
        <v>2021</v>
      </c>
      <c r="L27" s="7">
        <v>0.44444444444444442</v>
      </c>
      <c r="M27" s="11" t="s">
        <v>38</v>
      </c>
      <c r="N27" s="13">
        <v>39.184030499999999</v>
      </c>
      <c r="O27" s="13">
        <v>-86.516978199999997</v>
      </c>
      <c r="P27" s="11">
        <v>40359</v>
      </c>
      <c r="Q27" s="15">
        <v>44592</v>
      </c>
      <c r="R27" s="15">
        <v>44595</v>
      </c>
      <c r="S27" s="11">
        <v>8.8499999999999995E-2</v>
      </c>
      <c r="T27" s="11">
        <f t="shared" si="17"/>
        <v>8.4285714285714283E-2</v>
      </c>
      <c r="U27" s="11">
        <f t="shared" si="1"/>
        <v>59.322033898305087</v>
      </c>
      <c r="V27" s="20">
        <v>3.3620000000000001</v>
      </c>
      <c r="W27" s="14">
        <f t="shared" si="2"/>
        <v>199.4406779661017</v>
      </c>
      <c r="X27" s="17">
        <f t="shared" si="3"/>
        <v>19.94406779661017</v>
      </c>
      <c r="Y27" s="14">
        <f t="shared" si="4"/>
        <v>0.9972033898305086</v>
      </c>
      <c r="Z27" s="37">
        <v>1.6</v>
      </c>
      <c r="AA27" s="20">
        <v>75.575000000000003</v>
      </c>
      <c r="AB27" s="14">
        <f t="shared" si="5"/>
        <v>4483.2627118644068</v>
      </c>
      <c r="AC27" s="17">
        <f t="shared" si="6"/>
        <v>448.32627118644069</v>
      </c>
      <c r="AD27" s="14">
        <f t="shared" si="7"/>
        <v>22.416313559322035</v>
      </c>
      <c r="AE27" s="18">
        <v>1.3</v>
      </c>
      <c r="AF27" s="20">
        <v>0.16400000000000001</v>
      </c>
      <c r="AG27" s="14">
        <f t="shared" si="8"/>
        <v>9.7288135593220346</v>
      </c>
      <c r="AH27" s="17">
        <f t="shared" si="9"/>
        <v>0.97288135593220348</v>
      </c>
      <c r="AI27" s="14">
        <f t="shared" si="10"/>
        <v>4.864406779661018E-2</v>
      </c>
      <c r="AJ27" s="37">
        <v>10.1</v>
      </c>
      <c r="AK27" s="20">
        <v>4.0369999999999999</v>
      </c>
      <c r="AL27" s="14">
        <f t="shared" si="11"/>
        <v>239.48305084745763</v>
      </c>
      <c r="AM27" s="17">
        <f t="shared" si="12"/>
        <v>23.948305084745762</v>
      </c>
      <c r="AN27" s="14">
        <f t="shared" si="13"/>
        <v>1.1974152542372882</v>
      </c>
      <c r="AO27" s="18">
        <v>14.4</v>
      </c>
      <c r="AP27" s="20">
        <v>1.079</v>
      </c>
      <c r="AQ27" s="14">
        <f t="shared" si="14"/>
        <v>64.008474576271183</v>
      </c>
      <c r="AR27" s="17">
        <f t="shared" si="15"/>
        <v>6.4008474576271182</v>
      </c>
      <c r="AS27" s="14">
        <f t="shared" si="16"/>
        <v>0.32004237288135595</v>
      </c>
      <c r="AT27" s="18">
        <v>1.1000000000000001</v>
      </c>
      <c r="AU27" s="19" t="s">
        <v>33</v>
      </c>
    </row>
    <row r="28" spans="1:47" ht="15.75" customHeight="1" x14ac:dyDescent="0.25">
      <c r="A28" s="11">
        <v>123240360</v>
      </c>
      <c r="B28" s="11" t="s">
        <v>115</v>
      </c>
      <c r="C28" s="11" t="s">
        <v>24</v>
      </c>
      <c r="D28" s="11" t="s">
        <v>29</v>
      </c>
      <c r="E28" s="11" t="s">
        <v>30</v>
      </c>
      <c r="F28" s="11" t="s">
        <v>31</v>
      </c>
      <c r="G28" s="11">
        <v>124</v>
      </c>
      <c r="H28" s="11">
        <v>85.5</v>
      </c>
      <c r="I28" s="11">
        <v>12</v>
      </c>
      <c r="J28" s="11">
        <v>2</v>
      </c>
      <c r="K28" s="11">
        <v>2021</v>
      </c>
      <c r="L28" s="7">
        <v>0.44791666666666669</v>
      </c>
      <c r="M28" s="11" t="s">
        <v>38</v>
      </c>
      <c r="N28" s="13">
        <v>39.184030499999999</v>
      </c>
      <c r="O28" s="13">
        <v>-86.516978199999997</v>
      </c>
      <c r="P28" s="11">
        <v>40360</v>
      </c>
      <c r="Q28" s="15">
        <v>44592</v>
      </c>
      <c r="R28" s="15">
        <v>44595</v>
      </c>
      <c r="S28" s="11">
        <v>9.2100000000000001E-2</v>
      </c>
      <c r="T28" s="11">
        <f t="shared" si="17"/>
        <v>8.7714285714285717E-2</v>
      </c>
      <c r="U28" s="11">
        <f t="shared" si="1"/>
        <v>57.003257328990223</v>
      </c>
      <c r="V28" s="20">
        <v>5.2089999999999996</v>
      </c>
      <c r="W28" s="14">
        <f t="shared" si="2"/>
        <v>296.92996742671005</v>
      </c>
      <c r="X28" s="17">
        <f t="shared" si="3"/>
        <v>29.692996742671006</v>
      </c>
      <c r="Y28" s="14">
        <f t="shared" si="4"/>
        <v>1.4846498371335504</v>
      </c>
      <c r="Z28" s="37">
        <v>1</v>
      </c>
      <c r="AA28" s="20">
        <v>78.712000000000003</v>
      </c>
      <c r="AB28" s="14">
        <f t="shared" si="5"/>
        <v>4486.8403908794789</v>
      </c>
      <c r="AC28" s="17">
        <f t="shared" si="6"/>
        <v>448.68403908794789</v>
      </c>
      <c r="AD28" s="14">
        <f t="shared" si="7"/>
        <v>22.434201954397395</v>
      </c>
      <c r="AE28" s="18">
        <v>1</v>
      </c>
      <c r="AF28" s="20">
        <v>0.19600000000000001</v>
      </c>
      <c r="AG28" s="14">
        <f t="shared" si="8"/>
        <v>11.172638436482083</v>
      </c>
      <c r="AH28" s="17">
        <f t="shared" si="9"/>
        <v>1.1172638436482083</v>
      </c>
      <c r="AI28" s="14">
        <f t="shared" si="10"/>
        <v>5.5863192182410419E-2</v>
      </c>
      <c r="AJ28" s="37">
        <v>11.7</v>
      </c>
      <c r="AK28" s="20">
        <v>4.5990000000000002</v>
      </c>
      <c r="AL28" s="14">
        <f t="shared" si="11"/>
        <v>262.15798045602605</v>
      </c>
      <c r="AM28" s="17">
        <f t="shared" si="12"/>
        <v>26.215798045602604</v>
      </c>
      <c r="AN28" s="14">
        <f t="shared" si="13"/>
        <v>1.3107899022801304</v>
      </c>
      <c r="AO28" s="18">
        <v>17.2</v>
      </c>
      <c r="AP28" s="20">
        <v>1.1000000000000001</v>
      </c>
      <c r="AQ28" s="14">
        <f t="shared" si="14"/>
        <v>62.703583061889248</v>
      </c>
      <c r="AR28" s="17">
        <f t="shared" si="15"/>
        <v>6.2703583061889248</v>
      </c>
      <c r="AS28" s="14">
        <f t="shared" si="16"/>
        <v>0.31351791530944628</v>
      </c>
      <c r="AT28" s="18">
        <v>1.3</v>
      </c>
      <c r="AU28" s="19" t="s">
        <v>33</v>
      </c>
    </row>
    <row r="29" spans="1:47" ht="15.75" customHeight="1" x14ac:dyDescent="0.25">
      <c r="A29" s="11">
        <v>123240361</v>
      </c>
      <c r="B29" s="11" t="s">
        <v>115</v>
      </c>
      <c r="C29" s="11" t="s">
        <v>24</v>
      </c>
      <c r="D29" s="11" t="s">
        <v>25</v>
      </c>
      <c r="E29" s="11" t="s">
        <v>35</v>
      </c>
      <c r="F29" s="11" t="s">
        <v>31</v>
      </c>
      <c r="G29" s="11">
        <v>129</v>
      </c>
      <c r="H29" s="11">
        <v>73.599999999999994</v>
      </c>
      <c r="I29" s="11">
        <v>12</v>
      </c>
      <c r="J29" s="11">
        <v>2</v>
      </c>
      <c r="K29" s="11">
        <v>2021</v>
      </c>
      <c r="L29" s="7">
        <v>0.44791666666666669</v>
      </c>
      <c r="M29" s="11" t="s">
        <v>38</v>
      </c>
      <c r="N29" s="13">
        <v>39.184030499999999</v>
      </c>
      <c r="O29" s="13">
        <v>-86.516978199999997</v>
      </c>
      <c r="P29" s="11">
        <v>40361</v>
      </c>
      <c r="Q29" s="15">
        <v>44592</v>
      </c>
      <c r="R29" s="15">
        <v>44595</v>
      </c>
      <c r="S29" s="11">
        <v>4.3999999999999997E-2</v>
      </c>
      <c r="T29" s="11">
        <f t="shared" si="17"/>
        <v>4.1904761904761903E-2</v>
      </c>
      <c r="U29" s="11">
        <f t="shared" si="1"/>
        <v>119.31818181818183</v>
      </c>
      <c r="V29" s="20">
        <v>1.9670000000000001</v>
      </c>
      <c r="W29" s="14">
        <f t="shared" si="2"/>
        <v>234.69886363636365</v>
      </c>
      <c r="X29" s="17">
        <f t="shared" si="3"/>
        <v>23.469886363636366</v>
      </c>
      <c r="Y29" s="14">
        <f t="shared" si="4"/>
        <v>1.1734943181818183</v>
      </c>
      <c r="Z29" s="37">
        <v>30.9</v>
      </c>
      <c r="AA29" s="20">
        <v>41.524000000000001</v>
      </c>
      <c r="AB29" s="14">
        <f t="shared" si="5"/>
        <v>4954.568181818182</v>
      </c>
      <c r="AC29" s="17">
        <f t="shared" si="6"/>
        <v>495.45681818181822</v>
      </c>
      <c r="AD29" s="14">
        <f t="shared" si="7"/>
        <v>24.772840909090913</v>
      </c>
      <c r="AE29" s="18">
        <v>29.2</v>
      </c>
      <c r="AF29" s="20">
        <v>9.1999999999999998E-2</v>
      </c>
      <c r="AG29" s="14">
        <f t="shared" si="8"/>
        <v>10.977272727272728</v>
      </c>
      <c r="AH29" s="17">
        <f t="shared" si="9"/>
        <v>1.0977272727272729</v>
      </c>
      <c r="AI29" s="14">
        <f t="shared" si="10"/>
        <v>5.488636363636365E-2</v>
      </c>
      <c r="AJ29" s="37">
        <v>19.3</v>
      </c>
      <c r="AK29" s="20">
        <v>1.867</v>
      </c>
      <c r="AL29" s="14">
        <f t="shared" si="11"/>
        <v>222.76704545454547</v>
      </c>
      <c r="AM29" s="17">
        <f t="shared" si="12"/>
        <v>22.276704545454546</v>
      </c>
      <c r="AN29" s="14">
        <f t="shared" si="13"/>
        <v>1.1138352272727274</v>
      </c>
      <c r="AO29" s="18">
        <v>39.6</v>
      </c>
      <c r="AP29" s="20">
        <v>0.19700000000000001</v>
      </c>
      <c r="AQ29" s="14">
        <f t="shared" si="14"/>
        <v>23.50568181818182</v>
      </c>
      <c r="AR29" s="17">
        <f t="shared" si="15"/>
        <v>2.3505681818181818</v>
      </c>
      <c r="AS29" s="14">
        <f t="shared" si="16"/>
        <v>0.1175284090909091</v>
      </c>
      <c r="AT29" s="18">
        <v>31</v>
      </c>
      <c r="AU29" s="19" t="s">
        <v>32</v>
      </c>
    </row>
    <row r="30" spans="1:47" ht="15.75" customHeight="1" x14ac:dyDescent="0.25">
      <c r="A30" s="11">
        <v>123240362</v>
      </c>
      <c r="B30" s="11" t="s">
        <v>115</v>
      </c>
      <c r="C30" s="11" t="s">
        <v>24</v>
      </c>
      <c r="D30" s="11" t="s">
        <v>25</v>
      </c>
      <c r="E30" s="11" t="s">
        <v>30</v>
      </c>
      <c r="F30" s="11" t="s">
        <v>31</v>
      </c>
      <c r="G30" s="11">
        <v>133</v>
      </c>
      <c r="H30" s="11">
        <v>88.6</v>
      </c>
      <c r="I30" s="11">
        <v>12</v>
      </c>
      <c r="J30" s="11">
        <v>4</v>
      </c>
      <c r="K30" s="11">
        <v>2021</v>
      </c>
      <c r="L30" s="7">
        <v>0.38263888888888886</v>
      </c>
      <c r="M30" s="11" t="s">
        <v>38</v>
      </c>
      <c r="N30" s="13">
        <v>39.184030499999999</v>
      </c>
      <c r="O30" s="13">
        <v>-86.516978199999997</v>
      </c>
      <c r="P30" s="11">
        <v>40362</v>
      </c>
      <c r="Q30" s="15">
        <v>44592</v>
      </c>
      <c r="R30" s="15">
        <v>44595</v>
      </c>
      <c r="S30" s="11">
        <v>6.7699999999999996E-2</v>
      </c>
      <c r="T30" s="11">
        <f t="shared" si="17"/>
        <v>6.4476190476190465E-2</v>
      </c>
      <c r="U30" s="11">
        <f t="shared" si="1"/>
        <v>77.548005908419512</v>
      </c>
      <c r="V30" s="20">
        <v>3.0950000000000002</v>
      </c>
      <c r="W30" s="14">
        <f t="shared" si="2"/>
        <v>240.01107828655842</v>
      </c>
      <c r="X30" s="17">
        <f t="shared" si="3"/>
        <v>24.00110782865584</v>
      </c>
      <c r="Y30" s="14">
        <f t="shared" si="4"/>
        <v>1.2000553914327921</v>
      </c>
      <c r="Z30" s="37">
        <v>2.1</v>
      </c>
      <c r="AA30" s="20">
        <v>64.323999999999998</v>
      </c>
      <c r="AB30" s="14">
        <f t="shared" si="5"/>
        <v>4988.1979320531764</v>
      </c>
      <c r="AC30" s="17">
        <f t="shared" si="6"/>
        <v>498.81979320531764</v>
      </c>
      <c r="AD30" s="14">
        <f t="shared" si="7"/>
        <v>24.940989660265885</v>
      </c>
      <c r="AE30" s="18">
        <v>3.6</v>
      </c>
      <c r="AF30" s="20">
        <v>5.8999999999999997E-2</v>
      </c>
      <c r="AG30" s="14">
        <f t="shared" si="8"/>
        <v>4.575332348596751</v>
      </c>
      <c r="AH30" s="17">
        <f t="shared" si="9"/>
        <v>0.45753323485967512</v>
      </c>
      <c r="AI30" s="14">
        <f t="shared" si="10"/>
        <v>2.2876661742983757E-2</v>
      </c>
      <c r="AJ30" s="37">
        <v>40.700000000000003</v>
      </c>
      <c r="AK30" s="20">
        <v>2.8220000000000001</v>
      </c>
      <c r="AL30" s="14">
        <f t="shared" si="11"/>
        <v>218.84047267355987</v>
      </c>
      <c r="AM30" s="17">
        <f t="shared" si="12"/>
        <v>21.884047267355989</v>
      </c>
      <c r="AN30" s="14">
        <f t="shared" si="13"/>
        <v>1.0942023633677995</v>
      </c>
      <c r="AO30" s="18">
        <v>11.8</v>
      </c>
      <c r="AP30" s="20">
        <v>0.192</v>
      </c>
      <c r="AQ30" s="14">
        <f t="shared" si="14"/>
        <v>14.889217134416546</v>
      </c>
      <c r="AR30" s="17">
        <f t="shared" si="15"/>
        <v>1.4889217134416546</v>
      </c>
      <c r="AS30" s="14">
        <f t="shared" si="16"/>
        <v>7.4446085672082732E-2</v>
      </c>
      <c r="AT30" s="18">
        <v>3.7</v>
      </c>
      <c r="AU30" s="19" t="s">
        <v>32</v>
      </c>
    </row>
    <row r="31" spans="1:47" ht="15.75" customHeight="1" x14ac:dyDescent="0.25">
      <c r="A31" s="11">
        <v>123240363</v>
      </c>
      <c r="B31" s="11" t="s">
        <v>115</v>
      </c>
      <c r="C31" s="11" t="s">
        <v>24</v>
      </c>
      <c r="D31" s="11" t="s">
        <v>29</v>
      </c>
      <c r="E31" s="11" t="s">
        <v>30</v>
      </c>
      <c r="F31" s="11" t="s">
        <v>24</v>
      </c>
      <c r="G31" s="11">
        <v>120</v>
      </c>
      <c r="H31" s="11">
        <v>74.3</v>
      </c>
      <c r="I31" s="11">
        <v>12</v>
      </c>
      <c r="J31" s="11">
        <v>6</v>
      </c>
      <c r="K31" s="11">
        <v>2021</v>
      </c>
      <c r="L31" s="7">
        <v>0.29166666666666669</v>
      </c>
      <c r="M31" s="11" t="s">
        <v>39</v>
      </c>
      <c r="N31" s="13">
        <v>39.167260200000001</v>
      </c>
      <c r="O31" s="13">
        <v>-86.518445999999997</v>
      </c>
      <c r="P31" s="11">
        <v>40363</v>
      </c>
      <c r="Q31" s="15">
        <v>44592</v>
      </c>
      <c r="R31" s="15">
        <v>44595</v>
      </c>
      <c r="S31" s="11">
        <v>9.1300000000000006E-2</v>
      </c>
      <c r="T31" s="11">
        <f t="shared" si="17"/>
        <v>8.6952380952380948E-2</v>
      </c>
      <c r="U31" s="11">
        <f t="shared" si="1"/>
        <v>57.502738225629798</v>
      </c>
      <c r="V31" s="20">
        <v>4.03</v>
      </c>
      <c r="W31" s="14">
        <f t="shared" si="2"/>
        <v>231.73603504928809</v>
      </c>
      <c r="X31" s="17">
        <f t="shared" si="3"/>
        <v>23.17360350492881</v>
      </c>
      <c r="Y31" s="14">
        <f t="shared" si="4"/>
        <v>1.1586801752464406</v>
      </c>
      <c r="Z31" s="37">
        <v>3.3</v>
      </c>
      <c r="AA31" s="20">
        <v>78.293999999999997</v>
      </c>
      <c r="AB31" s="14">
        <f t="shared" si="5"/>
        <v>4502.1193866374597</v>
      </c>
      <c r="AC31" s="17">
        <f t="shared" si="6"/>
        <v>450.21193866374597</v>
      </c>
      <c r="AD31" s="14">
        <f t="shared" si="7"/>
        <v>22.510596933187301</v>
      </c>
      <c r="AE31" s="18">
        <v>3.1</v>
      </c>
      <c r="AF31" s="20">
        <v>8.2000000000000003E-2</v>
      </c>
      <c r="AG31" s="14">
        <f t="shared" si="8"/>
        <v>4.7152245345016439</v>
      </c>
      <c r="AH31" s="17">
        <f t="shared" si="9"/>
        <v>0.47152245345016441</v>
      </c>
      <c r="AI31" s="14">
        <f t="shared" si="10"/>
        <v>2.3576122672508221E-2</v>
      </c>
      <c r="AJ31" s="37">
        <v>13.2</v>
      </c>
      <c r="AK31" s="20">
        <v>3.4860000000000002</v>
      </c>
      <c r="AL31" s="14">
        <f t="shared" si="11"/>
        <v>200.4545454545455</v>
      </c>
      <c r="AM31" s="17">
        <f t="shared" si="12"/>
        <v>20.04545454545455</v>
      </c>
      <c r="AN31" s="14">
        <f t="shared" si="13"/>
        <v>1.0022727272727276</v>
      </c>
      <c r="AO31" s="18">
        <v>21.6</v>
      </c>
      <c r="AP31" s="20">
        <v>0.64900000000000002</v>
      </c>
      <c r="AQ31" s="14">
        <f t="shared" si="14"/>
        <v>37.319277108433738</v>
      </c>
      <c r="AR31" s="17">
        <f t="shared" si="15"/>
        <v>3.7319277108433737</v>
      </c>
      <c r="AS31" s="14">
        <f t="shared" si="16"/>
        <v>0.1865963855421687</v>
      </c>
      <c r="AT31" s="18">
        <v>4</v>
      </c>
      <c r="AU31" s="19" t="s">
        <v>32</v>
      </c>
    </row>
    <row r="32" spans="1:47" ht="15.75" customHeight="1" x14ac:dyDescent="0.25">
      <c r="A32" s="11">
        <v>123240364</v>
      </c>
      <c r="B32" s="11" t="s">
        <v>115</v>
      </c>
      <c r="C32" s="11" t="s">
        <v>24</v>
      </c>
      <c r="D32" s="11" t="s">
        <v>25</v>
      </c>
      <c r="E32" s="11" t="s">
        <v>26</v>
      </c>
      <c r="F32" s="11" t="s">
        <v>24</v>
      </c>
      <c r="G32" s="11">
        <v>124</v>
      </c>
      <c r="H32" s="11">
        <v>74</v>
      </c>
      <c r="I32" s="11">
        <v>12</v>
      </c>
      <c r="J32" s="11">
        <v>6</v>
      </c>
      <c r="K32" s="11">
        <v>2021</v>
      </c>
      <c r="L32" s="7">
        <v>0.29166666666666669</v>
      </c>
      <c r="M32" s="11" t="s">
        <v>39</v>
      </c>
      <c r="N32" s="13">
        <v>39.167260200000001</v>
      </c>
      <c r="O32" s="13">
        <v>-86.518445999999997</v>
      </c>
      <c r="P32" s="11">
        <v>40364</v>
      </c>
      <c r="Q32" s="15">
        <v>44592</v>
      </c>
      <c r="R32" s="15">
        <v>44595</v>
      </c>
      <c r="S32" s="11">
        <v>9.0800000000000006E-2</v>
      </c>
      <c r="T32" s="11">
        <f t="shared" si="17"/>
        <v>8.6476190476190484E-2</v>
      </c>
      <c r="U32" s="11">
        <f t="shared" si="1"/>
        <v>57.819383259911888</v>
      </c>
      <c r="V32" s="20">
        <v>3.3769999999999998</v>
      </c>
      <c r="W32" s="14">
        <f t="shared" si="2"/>
        <v>195.25605726872243</v>
      </c>
      <c r="X32" s="17">
        <f t="shared" si="3"/>
        <v>19.525605726872243</v>
      </c>
      <c r="Y32" s="14">
        <f t="shared" si="4"/>
        <v>0.97628028634361219</v>
      </c>
      <c r="Z32" s="37">
        <v>2.2999999999999998</v>
      </c>
      <c r="AA32" s="20">
        <v>64.162999999999997</v>
      </c>
      <c r="AB32" s="14">
        <f t="shared" si="5"/>
        <v>3709.865088105726</v>
      </c>
      <c r="AC32" s="17">
        <f t="shared" si="6"/>
        <v>370.98650881057262</v>
      </c>
      <c r="AD32" s="14">
        <f t="shared" si="7"/>
        <v>18.54932544052863</v>
      </c>
      <c r="AE32" s="18">
        <v>2.2999999999999998</v>
      </c>
      <c r="AF32" s="20">
        <v>8.3000000000000004E-2</v>
      </c>
      <c r="AG32" s="14">
        <f t="shared" si="8"/>
        <v>4.7990088105726869</v>
      </c>
      <c r="AH32" s="17">
        <f t="shared" si="9"/>
        <v>0.47990088105726869</v>
      </c>
      <c r="AI32" s="14">
        <f t="shared" si="10"/>
        <v>2.3995044052863436E-2</v>
      </c>
      <c r="AJ32" s="37">
        <v>21.9</v>
      </c>
      <c r="AK32" s="20">
        <v>3.3660000000000001</v>
      </c>
      <c r="AL32" s="14">
        <f t="shared" si="11"/>
        <v>194.62004405286342</v>
      </c>
      <c r="AM32" s="17">
        <f t="shared" si="12"/>
        <v>19.462004405286343</v>
      </c>
      <c r="AN32" s="14">
        <f t="shared" si="13"/>
        <v>0.97310022026431719</v>
      </c>
      <c r="AO32" s="18">
        <v>15.1</v>
      </c>
      <c r="AP32" s="20">
        <v>1.0369999999999999</v>
      </c>
      <c r="AQ32" s="14">
        <f t="shared" si="14"/>
        <v>59.958700440528624</v>
      </c>
      <c r="AR32" s="17">
        <f t="shared" si="15"/>
        <v>5.9958700440528627</v>
      </c>
      <c r="AS32" s="14">
        <f t="shared" si="16"/>
        <v>0.29979350220264317</v>
      </c>
      <c r="AT32" s="18">
        <v>2.2999999999999998</v>
      </c>
      <c r="AU32" s="19" t="s">
        <v>33</v>
      </c>
    </row>
    <row r="33" spans="1:47" ht="15.75" customHeight="1" x14ac:dyDescent="0.25">
      <c r="A33" s="11">
        <v>123240365</v>
      </c>
      <c r="B33" s="11" t="s">
        <v>115</v>
      </c>
      <c r="C33" s="11" t="s">
        <v>24</v>
      </c>
      <c r="D33" s="11" t="s">
        <v>25</v>
      </c>
      <c r="E33" s="11" t="s">
        <v>26</v>
      </c>
      <c r="F33" s="11" t="s">
        <v>31</v>
      </c>
      <c r="G33" s="11">
        <v>119</v>
      </c>
      <c r="H33" s="11">
        <v>77</v>
      </c>
      <c r="I33" s="11">
        <v>12</v>
      </c>
      <c r="J33" s="11">
        <v>6</v>
      </c>
      <c r="K33" s="11">
        <v>2021</v>
      </c>
      <c r="L33" s="7">
        <v>0.29166666666666669</v>
      </c>
      <c r="M33" s="11" t="s">
        <v>39</v>
      </c>
      <c r="N33" s="13">
        <v>39.167260200000001</v>
      </c>
      <c r="O33" s="13">
        <v>-86.518445999999997</v>
      </c>
      <c r="P33" s="11">
        <v>40365</v>
      </c>
      <c r="Q33" s="15">
        <v>44592</v>
      </c>
      <c r="R33" s="15">
        <v>44595</v>
      </c>
      <c r="S33" s="11">
        <v>9.2399999999999996E-2</v>
      </c>
      <c r="T33" s="11">
        <f t="shared" si="17"/>
        <v>8.7999999999999995E-2</v>
      </c>
      <c r="U33" s="11">
        <f t="shared" si="1"/>
        <v>56.81818181818182</v>
      </c>
      <c r="V33" s="20">
        <v>3.5569999999999999</v>
      </c>
      <c r="W33" s="14">
        <f t="shared" si="2"/>
        <v>202.10227272727272</v>
      </c>
      <c r="X33" s="17">
        <f t="shared" si="3"/>
        <v>20.210227272727273</v>
      </c>
      <c r="Y33" s="14">
        <f t="shared" si="4"/>
        <v>1.0105113636363636</v>
      </c>
      <c r="Z33" s="37">
        <v>1.4</v>
      </c>
      <c r="AA33" s="20">
        <v>81.968000000000004</v>
      </c>
      <c r="AB33" s="14">
        <f t="shared" si="5"/>
        <v>4657.2727272727279</v>
      </c>
      <c r="AC33" s="17">
        <f t="shared" si="6"/>
        <v>465.7272727272728</v>
      </c>
      <c r="AD33" s="14">
        <f t="shared" si="7"/>
        <v>23.286363636363642</v>
      </c>
      <c r="AE33" s="18">
        <v>1.3</v>
      </c>
      <c r="AF33" s="20">
        <v>7.2999999999999995E-2</v>
      </c>
      <c r="AG33" s="14">
        <f t="shared" si="8"/>
        <v>4.1477272727272725</v>
      </c>
      <c r="AH33" s="17">
        <f t="shared" si="9"/>
        <v>0.41477272727272724</v>
      </c>
      <c r="AI33" s="14">
        <f t="shared" si="10"/>
        <v>2.0738636363636362E-2</v>
      </c>
      <c r="AJ33" s="37">
        <v>22.8</v>
      </c>
      <c r="AK33" s="20">
        <v>3.3919999999999999</v>
      </c>
      <c r="AL33" s="14">
        <f t="shared" si="11"/>
        <v>192.72727272727272</v>
      </c>
      <c r="AM33" s="17">
        <f t="shared" si="12"/>
        <v>19.272727272727273</v>
      </c>
      <c r="AN33" s="14">
        <f t="shared" si="13"/>
        <v>0.96363636363636374</v>
      </c>
      <c r="AO33" s="18">
        <v>13.2</v>
      </c>
      <c r="AP33" s="20">
        <v>0.45600000000000002</v>
      </c>
      <c r="AQ33" s="14">
        <f t="shared" si="14"/>
        <v>25.90909090909091</v>
      </c>
      <c r="AR33" s="17">
        <f t="shared" si="15"/>
        <v>2.5909090909090908</v>
      </c>
      <c r="AS33" s="14">
        <f t="shared" si="16"/>
        <v>0.12954545454545455</v>
      </c>
      <c r="AT33" s="18">
        <v>2.2000000000000002</v>
      </c>
      <c r="AU33" s="19" t="s">
        <v>32</v>
      </c>
    </row>
    <row r="34" spans="1:47" ht="15.75" customHeight="1" x14ac:dyDescent="0.25">
      <c r="A34" s="11">
        <v>123240366</v>
      </c>
      <c r="B34" s="11" t="s">
        <v>115</v>
      </c>
      <c r="C34" s="11" t="s">
        <v>24</v>
      </c>
      <c r="D34" s="11" t="s">
        <v>30</v>
      </c>
      <c r="E34" s="11" t="s">
        <v>30</v>
      </c>
      <c r="F34" s="11" t="s">
        <v>24</v>
      </c>
      <c r="G34" s="11">
        <v>130</v>
      </c>
      <c r="H34" s="11">
        <v>81.099999999999994</v>
      </c>
      <c r="I34" s="11">
        <v>12</v>
      </c>
      <c r="J34" s="11">
        <v>6</v>
      </c>
      <c r="K34" s="11">
        <v>2021</v>
      </c>
      <c r="L34" s="7">
        <v>0.29166666666666669</v>
      </c>
      <c r="M34" s="11" t="s">
        <v>39</v>
      </c>
      <c r="N34" s="13">
        <v>39.167260200000001</v>
      </c>
      <c r="O34" s="13">
        <v>-86.518445999999997</v>
      </c>
      <c r="P34" s="11">
        <v>40366</v>
      </c>
      <c r="Q34" s="15">
        <v>44592</v>
      </c>
      <c r="R34" s="15">
        <v>44595</v>
      </c>
      <c r="S34" s="11">
        <v>9.1300000000000006E-2</v>
      </c>
      <c r="T34" s="11">
        <f t="shared" si="17"/>
        <v>8.6952380952380948E-2</v>
      </c>
      <c r="U34" s="11">
        <f t="shared" si="1"/>
        <v>57.502738225629798</v>
      </c>
      <c r="V34" s="20">
        <v>4.6050000000000004</v>
      </c>
      <c r="W34" s="14">
        <f t="shared" si="2"/>
        <v>264.80010952902524</v>
      </c>
      <c r="X34" s="17">
        <f t="shared" si="3"/>
        <v>26.480010952902525</v>
      </c>
      <c r="Y34" s="14">
        <f t="shared" si="4"/>
        <v>1.3240005476451264</v>
      </c>
      <c r="Z34" s="37">
        <v>1.3</v>
      </c>
      <c r="AA34" s="20">
        <v>67.777000000000001</v>
      </c>
      <c r="AB34" s="14">
        <f t="shared" si="5"/>
        <v>3897.3630887185109</v>
      </c>
      <c r="AC34" s="17">
        <f t="shared" si="6"/>
        <v>389.73630887185107</v>
      </c>
      <c r="AD34" s="14">
        <f t="shared" si="7"/>
        <v>19.486815443592555</v>
      </c>
      <c r="AE34" s="18">
        <v>1.8</v>
      </c>
      <c r="AF34" s="20">
        <v>0.06</v>
      </c>
      <c r="AG34" s="14">
        <f t="shared" si="8"/>
        <v>3.4501642935377879</v>
      </c>
      <c r="AH34" s="17">
        <f t="shared" si="9"/>
        <v>0.3450164293537788</v>
      </c>
      <c r="AI34" s="14">
        <f t="shared" si="10"/>
        <v>1.7250821467688939E-2</v>
      </c>
      <c r="AJ34" s="37">
        <v>21.3</v>
      </c>
      <c r="AK34" s="20">
        <v>2.95</v>
      </c>
      <c r="AL34" s="14">
        <f t="shared" si="11"/>
        <v>169.63307776560791</v>
      </c>
      <c r="AM34" s="17">
        <f t="shared" si="12"/>
        <v>16.963307776560789</v>
      </c>
      <c r="AN34" s="14">
        <f t="shared" si="13"/>
        <v>0.84816538882803949</v>
      </c>
      <c r="AO34" s="18">
        <v>19.7</v>
      </c>
      <c r="AP34" s="20">
        <v>1.923</v>
      </c>
      <c r="AQ34" s="14">
        <f t="shared" si="14"/>
        <v>110.57776560788611</v>
      </c>
      <c r="AR34" s="17">
        <f t="shared" si="15"/>
        <v>11.057776560788611</v>
      </c>
      <c r="AS34" s="14">
        <f t="shared" si="16"/>
        <v>0.55288882803943051</v>
      </c>
      <c r="AT34" s="18">
        <v>1.3</v>
      </c>
      <c r="AU34" s="19" t="s">
        <v>28</v>
      </c>
    </row>
    <row r="35" spans="1:47" ht="15.75" customHeight="1" x14ac:dyDescent="0.25">
      <c r="A35" s="11">
        <v>123240367</v>
      </c>
      <c r="B35" s="11" t="s">
        <v>115</v>
      </c>
      <c r="C35" s="11" t="s">
        <v>24</v>
      </c>
      <c r="D35" s="11" t="s">
        <v>29</v>
      </c>
      <c r="E35" s="11" t="s">
        <v>30</v>
      </c>
      <c r="F35" s="11" t="s">
        <v>24</v>
      </c>
      <c r="G35" s="11">
        <v>128</v>
      </c>
      <c r="H35" s="11">
        <v>75.7</v>
      </c>
      <c r="I35" s="11">
        <v>12</v>
      </c>
      <c r="J35" s="11">
        <v>6</v>
      </c>
      <c r="K35" s="11">
        <v>2021</v>
      </c>
      <c r="L35" s="7">
        <v>0.29166666666666669</v>
      </c>
      <c r="M35" s="11" t="s">
        <v>39</v>
      </c>
      <c r="N35" s="13">
        <v>39.167260200000001</v>
      </c>
      <c r="O35" s="13">
        <v>-86.518445999999997</v>
      </c>
      <c r="P35" s="11">
        <v>40367</v>
      </c>
      <c r="Q35" s="15">
        <v>44592</v>
      </c>
      <c r="R35" s="15">
        <v>44595</v>
      </c>
      <c r="S35" s="11">
        <v>7.1800000000000003E-2</v>
      </c>
      <c r="T35" s="11">
        <f t="shared" si="17"/>
        <v>6.8380952380952376E-2</v>
      </c>
      <c r="U35" s="11">
        <f t="shared" si="1"/>
        <v>73.119777158774383</v>
      </c>
      <c r="V35" s="20">
        <v>2.3959999999999999</v>
      </c>
      <c r="W35" s="14">
        <f t="shared" si="2"/>
        <v>175.1949860724234</v>
      </c>
      <c r="X35" s="17">
        <f t="shared" si="3"/>
        <v>17.51949860724234</v>
      </c>
      <c r="Y35" s="14">
        <f t="shared" si="4"/>
        <v>0.87597493036211704</v>
      </c>
      <c r="Z35" s="37">
        <v>3.5</v>
      </c>
      <c r="AA35" s="20">
        <v>50.356000000000002</v>
      </c>
      <c r="AB35" s="14">
        <f t="shared" si="5"/>
        <v>3682.0194986072429</v>
      </c>
      <c r="AC35" s="17">
        <f t="shared" si="6"/>
        <v>368.20194986072431</v>
      </c>
      <c r="AD35" s="14">
        <f t="shared" si="7"/>
        <v>18.410097493036215</v>
      </c>
      <c r="AE35" s="18">
        <v>2.5</v>
      </c>
      <c r="AF35" s="20">
        <v>7.5999999999999998E-2</v>
      </c>
      <c r="AG35" s="14">
        <f t="shared" si="8"/>
        <v>5.5571030640668528</v>
      </c>
      <c r="AH35" s="17">
        <f t="shared" si="9"/>
        <v>0.55571030640668528</v>
      </c>
      <c r="AI35" s="14">
        <f t="shared" si="10"/>
        <v>2.7785515320334266E-2</v>
      </c>
      <c r="AJ35" s="37">
        <v>28.1</v>
      </c>
      <c r="AK35" s="20">
        <v>6.6970000000000001</v>
      </c>
      <c r="AL35" s="14">
        <f t="shared" si="11"/>
        <v>489.68314763231206</v>
      </c>
      <c r="AM35" s="17">
        <f t="shared" si="12"/>
        <v>48.968314763231206</v>
      </c>
      <c r="AN35" s="14">
        <f t="shared" si="13"/>
        <v>2.4484157381615606</v>
      </c>
      <c r="AO35" s="18">
        <v>12.1</v>
      </c>
      <c r="AP35" s="20">
        <v>1.9530000000000001</v>
      </c>
      <c r="AQ35" s="14">
        <f t="shared" si="14"/>
        <v>142.80292479108638</v>
      </c>
      <c r="AR35" s="17">
        <f t="shared" si="15"/>
        <v>14.280292479108638</v>
      </c>
      <c r="AS35" s="14">
        <f t="shared" si="16"/>
        <v>0.71401462395543192</v>
      </c>
      <c r="AT35" s="18">
        <v>2.8</v>
      </c>
      <c r="AU35" s="19" t="s">
        <v>28</v>
      </c>
    </row>
    <row r="36" spans="1:47" ht="15.75" customHeight="1" x14ac:dyDescent="0.25">
      <c r="A36" s="11">
        <v>123240368</v>
      </c>
      <c r="B36" s="11" t="s">
        <v>115</v>
      </c>
      <c r="C36" s="11" t="s">
        <v>24</v>
      </c>
      <c r="D36" s="11" t="s">
        <v>25</v>
      </c>
      <c r="E36" s="11" t="s">
        <v>35</v>
      </c>
      <c r="F36" s="11" t="s">
        <v>31</v>
      </c>
      <c r="G36" s="11">
        <v>129</v>
      </c>
      <c r="H36" s="11">
        <v>76.599999999999994</v>
      </c>
      <c r="I36" s="11">
        <v>12</v>
      </c>
      <c r="J36" s="11">
        <v>6</v>
      </c>
      <c r="K36" s="11">
        <v>2021</v>
      </c>
      <c r="L36" s="7">
        <v>0.3923611111111111</v>
      </c>
      <c r="M36" s="11" t="s">
        <v>38</v>
      </c>
      <c r="N36" s="13">
        <v>39.184030499999999</v>
      </c>
      <c r="O36" s="13">
        <v>-86.516978199999997</v>
      </c>
      <c r="P36" s="11">
        <v>40368</v>
      </c>
      <c r="Q36" s="15">
        <v>44592</v>
      </c>
      <c r="R36" s="15">
        <v>44595</v>
      </c>
      <c r="S36" s="11">
        <v>8.7900000000000006E-2</v>
      </c>
      <c r="T36" s="11">
        <f t="shared" si="17"/>
        <v>8.3714285714285713E-2</v>
      </c>
      <c r="U36" s="11">
        <f t="shared" si="1"/>
        <v>59.726962457337883</v>
      </c>
      <c r="V36" s="20">
        <v>3.1539999999999999</v>
      </c>
      <c r="W36" s="14">
        <f t="shared" si="2"/>
        <v>188.37883959044368</v>
      </c>
      <c r="X36" s="17">
        <f t="shared" si="3"/>
        <v>18.837883959044369</v>
      </c>
      <c r="Y36" s="14">
        <f t="shared" si="4"/>
        <v>0.94189419795221851</v>
      </c>
      <c r="Z36" s="37">
        <v>3.9</v>
      </c>
      <c r="AA36" s="20">
        <v>65.715000000000003</v>
      </c>
      <c r="AB36" s="14">
        <f t="shared" si="5"/>
        <v>3924.9573378839591</v>
      </c>
      <c r="AC36" s="17">
        <f t="shared" si="6"/>
        <v>392.49573378839591</v>
      </c>
      <c r="AD36" s="14">
        <f t="shared" si="7"/>
        <v>19.624786689419796</v>
      </c>
      <c r="AE36" s="18">
        <v>2.2000000000000002</v>
      </c>
      <c r="AF36" s="20">
        <v>0.14099999999999999</v>
      </c>
      <c r="AG36" s="14">
        <f t="shared" si="8"/>
        <v>8.4215017064846407</v>
      </c>
      <c r="AH36" s="17">
        <f t="shared" si="9"/>
        <v>0.84215017064846409</v>
      </c>
      <c r="AI36" s="14">
        <f t="shared" si="10"/>
        <v>4.2107508532423205E-2</v>
      </c>
      <c r="AJ36" s="37">
        <v>14.6</v>
      </c>
      <c r="AK36" s="20">
        <v>3.1469999999999998</v>
      </c>
      <c r="AL36" s="14">
        <f t="shared" si="11"/>
        <v>187.9607508532423</v>
      </c>
      <c r="AM36" s="17">
        <f t="shared" si="12"/>
        <v>18.79607508532423</v>
      </c>
      <c r="AN36" s="14">
        <f t="shared" si="13"/>
        <v>0.93980375426621154</v>
      </c>
      <c r="AO36" s="18">
        <v>6.4</v>
      </c>
      <c r="AP36" s="20">
        <v>0.26300000000000001</v>
      </c>
      <c r="AQ36" s="14">
        <f t="shared" si="14"/>
        <v>15.708191126279864</v>
      </c>
      <c r="AR36" s="17">
        <f t="shared" si="15"/>
        <v>1.5708191126279865</v>
      </c>
      <c r="AS36" s="14">
        <f t="shared" si="16"/>
        <v>7.8540955631399331E-2</v>
      </c>
      <c r="AT36" s="18">
        <v>2.7</v>
      </c>
      <c r="AU36" s="19" t="s">
        <v>32</v>
      </c>
    </row>
    <row r="37" spans="1:47" ht="15.75" customHeight="1" x14ac:dyDescent="0.25">
      <c r="A37" s="11">
        <v>123240369</v>
      </c>
      <c r="B37" s="11" t="s">
        <v>115</v>
      </c>
      <c r="C37" s="11" t="s">
        <v>24</v>
      </c>
      <c r="D37" s="11" t="s">
        <v>25</v>
      </c>
      <c r="E37" s="11" t="s">
        <v>30</v>
      </c>
      <c r="F37" s="11" t="s">
        <v>31</v>
      </c>
      <c r="G37" s="11">
        <v>126</v>
      </c>
      <c r="H37" s="11">
        <v>73.7</v>
      </c>
      <c r="I37" s="11">
        <v>12</v>
      </c>
      <c r="J37" s="11">
        <v>6</v>
      </c>
      <c r="K37" s="11">
        <v>2021</v>
      </c>
      <c r="L37" s="7">
        <v>0.3923611111111111</v>
      </c>
      <c r="M37" s="11" t="s">
        <v>38</v>
      </c>
      <c r="N37" s="13">
        <v>39.184030499999999</v>
      </c>
      <c r="O37" s="13">
        <v>-86.516978199999997</v>
      </c>
      <c r="P37" s="11">
        <v>40369</v>
      </c>
      <c r="Q37" s="15">
        <v>44592</v>
      </c>
      <c r="R37" s="15">
        <v>44595</v>
      </c>
      <c r="S37" s="11">
        <v>8.4599999999999995E-2</v>
      </c>
      <c r="T37" s="11">
        <f t="shared" si="17"/>
        <v>8.0571428571428558E-2</v>
      </c>
      <c r="U37" s="11">
        <f t="shared" si="1"/>
        <v>62.056737588652496</v>
      </c>
      <c r="V37" s="20">
        <v>2.4510000000000001</v>
      </c>
      <c r="W37" s="14">
        <f t="shared" si="2"/>
        <v>152.10106382978728</v>
      </c>
      <c r="X37" s="17">
        <f t="shared" si="3"/>
        <v>15.210106382978728</v>
      </c>
      <c r="Y37" s="14">
        <f t="shared" si="4"/>
        <v>0.76050531914893638</v>
      </c>
      <c r="Z37" s="37">
        <v>1.3</v>
      </c>
      <c r="AA37" s="20">
        <v>67.858000000000004</v>
      </c>
      <c r="AB37" s="14">
        <f t="shared" si="5"/>
        <v>4211.0460992907811</v>
      </c>
      <c r="AC37" s="17">
        <f t="shared" si="6"/>
        <v>421.10460992907809</v>
      </c>
      <c r="AD37" s="14">
        <f t="shared" si="7"/>
        <v>21.055230496453905</v>
      </c>
      <c r="AE37" s="18">
        <v>1.6</v>
      </c>
      <c r="AF37" s="20">
        <v>3.7999999999999999E-2</v>
      </c>
      <c r="AG37" s="14">
        <f t="shared" si="8"/>
        <v>2.3581560283687946</v>
      </c>
      <c r="AH37" s="17">
        <f t="shared" si="9"/>
        <v>0.23581560283687947</v>
      </c>
      <c r="AI37" s="14">
        <f t="shared" si="10"/>
        <v>1.1790780141843975E-2</v>
      </c>
      <c r="AJ37" s="37">
        <v>22.8</v>
      </c>
      <c r="AK37" s="20">
        <v>2.04</v>
      </c>
      <c r="AL37" s="14">
        <f t="shared" si="11"/>
        <v>126.5957446808511</v>
      </c>
      <c r="AM37" s="17">
        <f t="shared" si="12"/>
        <v>12.659574468085109</v>
      </c>
      <c r="AN37" s="14">
        <f t="shared" si="13"/>
        <v>0.63297872340425554</v>
      </c>
      <c r="AO37" s="18">
        <v>23.5</v>
      </c>
      <c r="AP37" s="20">
        <v>0.34499999999999997</v>
      </c>
      <c r="AQ37" s="14">
        <f t="shared" si="14"/>
        <v>21.409574468085108</v>
      </c>
      <c r="AR37" s="17">
        <f t="shared" si="15"/>
        <v>2.1409574468085109</v>
      </c>
      <c r="AS37" s="14">
        <f t="shared" si="16"/>
        <v>0.10704787234042555</v>
      </c>
      <c r="AT37" s="18">
        <v>0.8</v>
      </c>
      <c r="AU37" s="19" t="s">
        <v>32</v>
      </c>
    </row>
    <row r="38" spans="1:47" ht="15.75" customHeight="1" x14ac:dyDescent="0.25">
      <c r="A38" s="11">
        <v>123240370</v>
      </c>
      <c r="B38" s="11" t="s">
        <v>115</v>
      </c>
      <c r="C38" s="11" t="s">
        <v>24</v>
      </c>
      <c r="D38" s="11" t="s">
        <v>25</v>
      </c>
      <c r="E38" s="11" t="s">
        <v>26</v>
      </c>
      <c r="F38" s="11" t="s">
        <v>24</v>
      </c>
      <c r="G38" s="11">
        <v>122</v>
      </c>
      <c r="H38" s="11">
        <v>73</v>
      </c>
      <c r="I38" s="11">
        <v>12</v>
      </c>
      <c r="J38" s="11">
        <v>6</v>
      </c>
      <c r="K38" s="11">
        <v>2021</v>
      </c>
      <c r="L38" s="7">
        <v>0.40625</v>
      </c>
      <c r="M38" s="11" t="s">
        <v>38</v>
      </c>
      <c r="N38" s="13">
        <v>39.184030499999999</v>
      </c>
      <c r="O38" s="13">
        <v>-86.516978199999997</v>
      </c>
      <c r="P38" s="11">
        <v>40370</v>
      </c>
      <c r="Q38" s="15">
        <v>44592</v>
      </c>
      <c r="R38" s="15">
        <v>44595</v>
      </c>
      <c r="S38" s="11">
        <v>9.1600000000000001E-2</v>
      </c>
      <c r="T38" s="11">
        <f t="shared" si="17"/>
        <v>8.723809523809524E-2</v>
      </c>
      <c r="U38" s="11">
        <f t="shared" si="1"/>
        <v>57.314410480349345</v>
      </c>
      <c r="V38" s="20">
        <v>5.0599999999999996</v>
      </c>
      <c r="W38" s="14">
        <f t="shared" si="2"/>
        <v>290.01091703056767</v>
      </c>
      <c r="X38" s="17">
        <f t="shared" si="3"/>
        <v>29.001091703056765</v>
      </c>
      <c r="Y38" s="14">
        <f t="shared" si="4"/>
        <v>1.4500545851528384</v>
      </c>
      <c r="Z38" s="37">
        <v>1.5</v>
      </c>
      <c r="AA38" s="20">
        <v>75.08</v>
      </c>
      <c r="AB38" s="14">
        <f t="shared" si="5"/>
        <v>4303.1659388646285</v>
      </c>
      <c r="AC38" s="17">
        <f t="shared" si="6"/>
        <v>430.31659388646284</v>
      </c>
      <c r="AD38" s="14">
        <f t="shared" si="7"/>
        <v>21.515829694323145</v>
      </c>
      <c r="AE38" s="18">
        <v>1.1000000000000001</v>
      </c>
      <c r="AF38" s="20">
        <v>0.11</v>
      </c>
      <c r="AG38" s="14">
        <f t="shared" si="8"/>
        <v>6.3045851528384276</v>
      </c>
      <c r="AH38" s="17">
        <f t="shared" si="9"/>
        <v>0.63045851528384278</v>
      </c>
      <c r="AI38" s="14">
        <f t="shared" si="10"/>
        <v>3.152292576419214E-2</v>
      </c>
      <c r="AJ38" s="37">
        <v>16.100000000000001</v>
      </c>
      <c r="AK38" s="20">
        <v>2.0129999999999999</v>
      </c>
      <c r="AL38" s="14">
        <f t="shared" si="11"/>
        <v>115.37390829694323</v>
      </c>
      <c r="AM38" s="17">
        <f t="shared" si="12"/>
        <v>11.537390829694322</v>
      </c>
      <c r="AN38" s="14">
        <f t="shared" si="13"/>
        <v>0.57686954148471614</v>
      </c>
      <c r="AO38" s="18">
        <v>31</v>
      </c>
      <c r="AP38" s="20">
        <v>0.98</v>
      </c>
      <c r="AQ38" s="14">
        <f t="shared" si="14"/>
        <v>56.168122270742359</v>
      </c>
      <c r="AR38" s="17">
        <f t="shared" si="15"/>
        <v>5.6168122270742362</v>
      </c>
      <c r="AS38" s="14">
        <f t="shared" si="16"/>
        <v>0.2808406113537118</v>
      </c>
      <c r="AT38" s="18">
        <v>1.2</v>
      </c>
      <c r="AU38" s="19" t="s">
        <v>33</v>
      </c>
    </row>
    <row r="39" spans="1:47" ht="15.75" customHeight="1" x14ac:dyDescent="0.25">
      <c r="A39" s="11">
        <v>123240371</v>
      </c>
      <c r="B39" s="11" t="s">
        <v>115</v>
      </c>
      <c r="C39" s="11" t="s">
        <v>24</v>
      </c>
      <c r="D39" s="11" t="s">
        <v>30</v>
      </c>
      <c r="E39" s="11" t="s">
        <v>30</v>
      </c>
      <c r="F39" s="11" t="s">
        <v>37</v>
      </c>
      <c r="G39" s="11">
        <v>127</v>
      </c>
      <c r="H39" s="11">
        <v>88</v>
      </c>
      <c r="I39" s="11">
        <v>12</v>
      </c>
      <c r="J39" s="11">
        <v>6</v>
      </c>
      <c r="K39" s="11">
        <v>2021</v>
      </c>
      <c r="L39" s="7">
        <v>0.40625</v>
      </c>
      <c r="M39" s="11" t="s">
        <v>38</v>
      </c>
      <c r="N39" s="13">
        <v>39.184030499999999</v>
      </c>
      <c r="O39" s="13">
        <v>-86.516978199999997</v>
      </c>
      <c r="P39" s="11">
        <v>40371</v>
      </c>
      <c r="Q39" s="15">
        <v>44592</v>
      </c>
      <c r="R39" s="15">
        <v>44595</v>
      </c>
      <c r="S39" s="11">
        <v>8.9499999999999996E-2</v>
      </c>
      <c r="T39" s="11">
        <f t="shared" si="17"/>
        <v>8.5238095238095238E-2</v>
      </c>
      <c r="U39" s="11">
        <f t="shared" si="1"/>
        <v>58.659217877094974</v>
      </c>
      <c r="V39" s="20">
        <v>2.8530000000000002</v>
      </c>
      <c r="W39" s="14">
        <f t="shared" si="2"/>
        <v>167.35474860335196</v>
      </c>
      <c r="X39" s="17">
        <f t="shared" si="3"/>
        <v>16.735474860335195</v>
      </c>
      <c r="Y39" s="14">
        <f t="shared" si="4"/>
        <v>0.83677374301675977</v>
      </c>
      <c r="Z39" s="37">
        <v>1</v>
      </c>
      <c r="AA39" s="20">
        <v>69.222999999999999</v>
      </c>
      <c r="AB39" s="14">
        <f t="shared" si="5"/>
        <v>4060.5670391061453</v>
      </c>
      <c r="AC39" s="17">
        <f t="shared" si="6"/>
        <v>406.05670391061454</v>
      </c>
      <c r="AD39" s="14">
        <f t="shared" si="7"/>
        <v>20.302835195530729</v>
      </c>
      <c r="AE39" s="18">
        <v>2.2000000000000002</v>
      </c>
      <c r="AF39" s="20">
        <v>9.5000000000000001E-2</v>
      </c>
      <c r="AG39" s="14">
        <f t="shared" si="8"/>
        <v>5.572625698324023</v>
      </c>
      <c r="AH39" s="17">
        <f t="shared" si="9"/>
        <v>0.5572625698324023</v>
      </c>
      <c r="AI39" s="14">
        <f t="shared" si="10"/>
        <v>2.7863128491620117E-2</v>
      </c>
      <c r="AJ39" s="37">
        <v>15.7</v>
      </c>
      <c r="AK39" s="20">
        <v>6.2389999999999999</v>
      </c>
      <c r="AL39" s="14">
        <f t="shared" si="11"/>
        <v>365.97486033519556</v>
      </c>
      <c r="AM39" s="17">
        <f t="shared" si="12"/>
        <v>36.597486033519559</v>
      </c>
      <c r="AN39" s="14">
        <f t="shared" si="13"/>
        <v>1.829874301675978</v>
      </c>
      <c r="AO39" s="18">
        <v>8.6999999999999993</v>
      </c>
      <c r="AP39" s="20">
        <v>0.22900000000000001</v>
      </c>
      <c r="AQ39" s="14">
        <f t="shared" si="14"/>
        <v>13.43296089385475</v>
      </c>
      <c r="AR39" s="17">
        <f t="shared" si="15"/>
        <v>1.3432960893854751</v>
      </c>
      <c r="AS39" s="14">
        <f t="shared" si="16"/>
        <v>6.7164804469273753E-2</v>
      </c>
      <c r="AT39" s="18">
        <v>1.8</v>
      </c>
      <c r="AU39" s="19" t="s">
        <v>32</v>
      </c>
    </row>
    <row r="40" spans="1:47" ht="15.75" customHeight="1" x14ac:dyDescent="0.25">
      <c r="A40" s="11">
        <v>123240372</v>
      </c>
      <c r="B40" s="11" t="s">
        <v>115</v>
      </c>
      <c r="C40" s="11" t="s">
        <v>24</v>
      </c>
      <c r="D40" s="11" t="s">
        <v>25</v>
      </c>
      <c r="E40" s="11" t="s">
        <v>26</v>
      </c>
      <c r="F40" s="11" t="s">
        <v>37</v>
      </c>
      <c r="G40" s="11">
        <v>124</v>
      </c>
      <c r="H40" s="11">
        <v>75</v>
      </c>
      <c r="I40" s="11">
        <v>12</v>
      </c>
      <c r="J40" s="11">
        <v>6</v>
      </c>
      <c r="K40" s="11">
        <v>2021</v>
      </c>
      <c r="L40" s="7">
        <v>0.40625</v>
      </c>
      <c r="M40" s="11" t="s">
        <v>38</v>
      </c>
      <c r="N40" s="13">
        <v>39.184030499999999</v>
      </c>
      <c r="O40" s="13">
        <v>-86.516978199999997</v>
      </c>
      <c r="P40" s="11">
        <v>40372</v>
      </c>
      <c r="Q40" s="15">
        <v>44592</v>
      </c>
      <c r="R40" s="15">
        <v>44595</v>
      </c>
      <c r="S40" s="11">
        <v>9.06E-2</v>
      </c>
      <c r="T40" s="11">
        <f t="shared" si="17"/>
        <v>8.6285714285714285E-2</v>
      </c>
      <c r="U40" s="11">
        <f t="shared" si="1"/>
        <v>57.94701986754967</v>
      </c>
      <c r="V40" s="20">
        <v>4.1459999999999999</v>
      </c>
      <c r="W40" s="14">
        <f t="shared" si="2"/>
        <v>240.24834437086093</v>
      </c>
      <c r="X40" s="17">
        <f t="shared" si="3"/>
        <v>24.024834437086092</v>
      </c>
      <c r="Y40" s="14">
        <f t="shared" si="4"/>
        <v>1.2012417218543048</v>
      </c>
      <c r="Z40" s="37">
        <v>1.6</v>
      </c>
      <c r="AA40" s="20">
        <v>72.638000000000005</v>
      </c>
      <c r="AB40" s="14">
        <f t="shared" si="5"/>
        <v>4209.1556291390734</v>
      </c>
      <c r="AC40" s="17">
        <f t="shared" si="6"/>
        <v>420.91556291390737</v>
      </c>
      <c r="AD40" s="14">
        <f t="shared" si="7"/>
        <v>21.045778145695369</v>
      </c>
      <c r="AE40" s="18">
        <v>1.2</v>
      </c>
      <c r="AF40" s="20">
        <v>6.6000000000000003E-2</v>
      </c>
      <c r="AG40" s="14">
        <f t="shared" si="8"/>
        <v>3.8245033112582782</v>
      </c>
      <c r="AH40" s="17">
        <f t="shared" si="9"/>
        <v>0.38245033112582782</v>
      </c>
      <c r="AI40" s="14">
        <f t="shared" si="10"/>
        <v>1.9122516556291394E-2</v>
      </c>
      <c r="AJ40" s="37">
        <v>20</v>
      </c>
      <c r="AK40" s="20">
        <v>2.5880000000000001</v>
      </c>
      <c r="AL40" s="14">
        <f t="shared" si="11"/>
        <v>149.96688741721854</v>
      </c>
      <c r="AM40" s="17">
        <f t="shared" si="12"/>
        <v>14.996688741721854</v>
      </c>
      <c r="AN40" s="14">
        <f t="shared" si="13"/>
        <v>0.74983443708609276</v>
      </c>
      <c r="AO40" s="18">
        <v>17.399999999999999</v>
      </c>
      <c r="AP40" s="20">
        <v>0.16800000000000001</v>
      </c>
      <c r="AQ40" s="14">
        <f t="shared" si="14"/>
        <v>9.7350993377483448</v>
      </c>
      <c r="AR40" s="17">
        <f t="shared" si="15"/>
        <v>0.97350993377483452</v>
      </c>
      <c r="AS40" s="14">
        <f t="shared" si="16"/>
        <v>4.8675496688741729E-2</v>
      </c>
      <c r="AT40" s="18">
        <v>1.8</v>
      </c>
      <c r="AU40" s="19" t="s">
        <v>32</v>
      </c>
    </row>
    <row r="41" spans="1:47" ht="15.75" customHeight="1" x14ac:dyDescent="0.25">
      <c r="A41" s="11">
        <v>123240373</v>
      </c>
      <c r="B41" s="11" t="s">
        <v>115</v>
      </c>
      <c r="C41" s="11" t="s">
        <v>24</v>
      </c>
      <c r="D41" s="11" t="s">
        <v>25</v>
      </c>
      <c r="E41" s="11" t="s">
        <v>26</v>
      </c>
      <c r="F41" s="11" t="s">
        <v>31</v>
      </c>
      <c r="G41" s="11">
        <v>129</v>
      </c>
      <c r="H41" s="11">
        <v>80.900000000000006</v>
      </c>
      <c r="I41" s="11">
        <v>12</v>
      </c>
      <c r="J41" s="11">
        <v>6</v>
      </c>
      <c r="K41" s="11">
        <v>2021</v>
      </c>
      <c r="L41" s="7">
        <v>0.40625</v>
      </c>
      <c r="M41" s="11" t="s">
        <v>38</v>
      </c>
      <c r="N41" s="13">
        <v>39.184030499999999</v>
      </c>
      <c r="O41" s="13">
        <v>-86.516978199999997</v>
      </c>
      <c r="P41" s="11">
        <v>40373</v>
      </c>
      <c r="Q41" s="15">
        <v>44592</v>
      </c>
      <c r="R41" s="15">
        <v>44595</v>
      </c>
      <c r="S41" s="11">
        <v>9.1300000000000006E-2</v>
      </c>
      <c r="T41" s="11">
        <f t="shared" si="17"/>
        <v>8.6952380952380948E-2</v>
      </c>
      <c r="U41" s="11">
        <f t="shared" si="1"/>
        <v>57.502738225629798</v>
      </c>
      <c r="V41" s="20">
        <v>4.2990000000000004</v>
      </c>
      <c r="W41" s="14">
        <f t="shared" si="2"/>
        <v>247.20427163198252</v>
      </c>
      <c r="X41" s="17">
        <f t="shared" si="3"/>
        <v>24.720427163198252</v>
      </c>
      <c r="Y41" s="14">
        <f t="shared" si="4"/>
        <v>1.2360213581599127</v>
      </c>
      <c r="Z41" s="37">
        <v>1.3</v>
      </c>
      <c r="AA41" s="20">
        <v>80.557000000000002</v>
      </c>
      <c r="AB41" s="14">
        <f t="shared" si="5"/>
        <v>4632.2480832420597</v>
      </c>
      <c r="AC41" s="17">
        <f t="shared" si="6"/>
        <v>463.22480832420598</v>
      </c>
      <c r="AD41" s="14">
        <f t="shared" si="7"/>
        <v>23.161240416210301</v>
      </c>
      <c r="AE41" s="18">
        <v>2.1</v>
      </c>
      <c r="AF41" s="20">
        <v>4.1000000000000002E-2</v>
      </c>
      <c r="AG41" s="14">
        <f t="shared" si="8"/>
        <v>2.357612267250822</v>
      </c>
      <c r="AH41" s="17">
        <f t="shared" si="9"/>
        <v>0.23576122672508221</v>
      </c>
      <c r="AI41" s="14">
        <f t="shared" si="10"/>
        <v>1.178806133625411E-2</v>
      </c>
      <c r="AJ41" s="37">
        <v>99</v>
      </c>
      <c r="AK41" s="20">
        <v>2.456</v>
      </c>
      <c r="AL41" s="14">
        <f t="shared" si="11"/>
        <v>141.22672508214677</v>
      </c>
      <c r="AM41" s="17">
        <f t="shared" si="12"/>
        <v>14.122672508214677</v>
      </c>
      <c r="AN41" s="14">
        <f t="shared" si="13"/>
        <v>0.70613362541073388</v>
      </c>
      <c r="AO41" s="18">
        <v>25.2</v>
      </c>
      <c r="AP41" s="20">
        <v>0.33200000000000002</v>
      </c>
      <c r="AQ41" s="14">
        <f t="shared" si="14"/>
        <v>19.090909090909093</v>
      </c>
      <c r="AR41" s="17">
        <f t="shared" si="15"/>
        <v>1.9090909090909094</v>
      </c>
      <c r="AS41" s="14">
        <f t="shared" si="16"/>
        <v>9.5454545454545472E-2</v>
      </c>
      <c r="AT41" s="18">
        <v>1.3</v>
      </c>
      <c r="AU41" s="19" t="s">
        <v>32</v>
      </c>
    </row>
    <row r="42" spans="1:47" ht="15.75" customHeight="1" x14ac:dyDescent="0.25">
      <c r="A42" s="11">
        <v>123240380</v>
      </c>
      <c r="B42" s="11" t="s">
        <v>115</v>
      </c>
      <c r="C42" s="11" t="s">
        <v>24</v>
      </c>
      <c r="D42" s="11" t="s">
        <v>25</v>
      </c>
      <c r="E42" s="11" t="s">
        <v>26</v>
      </c>
      <c r="F42" s="11" t="s">
        <v>24</v>
      </c>
      <c r="G42" s="11">
        <v>123</v>
      </c>
      <c r="H42" s="11">
        <v>77.5</v>
      </c>
      <c r="I42" s="11">
        <v>12</v>
      </c>
      <c r="J42" s="11">
        <v>9</v>
      </c>
      <c r="K42" s="11">
        <v>2021</v>
      </c>
      <c r="L42" s="7">
        <v>0.3125</v>
      </c>
      <c r="M42" s="11" t="s">
        <v>40</v>
      </c>
      <c r="N42" s="13">
        <v>39.166864500000003</v>
      </c>
      <c r="O42" s="13">
        <v>-86.521461799999997</v>
      </c>
      <c r="P42" s="11">
        <v>40380</v>
      </c>
      <c r="Q42" s="15">
        <v>44592</v>
      </c>
      <c r="R42" s="15">
        <v>44595</v>
      </c>
      <c r="S42" s="11">
        <v>2.93E-2</v>
      </c>
      <c r="T42" s="11">
        <f t="shared" si="17"/>
        <v>2.7904761904761904E-2</v>
      </c>
      <c r="U42" s="11">
        <f t="shared" si="1"/>
        <v>179.18088737201364</v>
      </c>
      <c r="V42" s="20">
        <v>1.135</v>
      </c>
      <c r="W42" s="14">
        <f t="shared" si="2"/>
        <v>203.3703071672355</v>
      </c>
      <c r="X42" s="17">
        <f t="shared" si="3"/>
        <v>20.33703071672355</v>
      </c>
      <c r="Y42" s="14">
        <f t="shared" si="4"/>
        <v>1.0168515358361776</v>
      </c>
      <c r="Z42" s="37">
        <v>3.4</v>
      </c>
      <c r="AA42" s="20">
        <v>22.539000000000001</v>
      </c>
      <c r="AB42" s="14">
        <f t="shared" si="5"/>
        <v>4038.5580204778157</v>
      </c>
      <c r="AC42" s="17">
        <f t="shared" si="6"/>
        <v>403.85580204778159</v>
      </c>
      <c r="AD42" s="14">
        <f t="shared" si="7"/>
        <v>20.192790102389083</v>
      </c>
      <c r="AE42" s="18">
        <v>2.2000000000000002</v>
      </c>
      <c r="AF42" s="20">
        <v>5.5E-2</v>
      </c>
      <c r="AG42" s="14">
        <f t="shared" si="8"/>
        <v>9.8549488054607508</v>
      </c>
      <c r="AH42" s="17">
        <f t="shared" si="9"/>
        <v>0.98549488054607504</v>
      </c>
      <c r="AI42" s="14">
        <f t="shared" si="10"/>
        <v>4.9274744027303752E-2</v>
      </c>
      <c r="AJ42" s="37">
        <v>27.9</v>
      </c>
      <c r="AK42" s="20">
        <v>1.222</v>
      </c>
      <c r="AL42" s="14">
        <f t="shared" si="11"/>
        <v>218.95904436860067</v>
      </c>
      <c r="AM42" s="17">
        <f t="shared" si="12"/>
        <v>21.895904436860068</v>
      </c>
      <c r="AN42" s="14">
        <f t="shared" si="13"/>
        <v>1.0947952218430035</v>
      </c>
      <c r="AO42" s="18">
        <v>18.2</v>
      </c>
      <c r="AP42" s="20">
        <v>1.7230000000000001</v>
      </c>
      <c r="AQ42" s="14">
        <f t="shared" si="14"/>
        <v>308.72866894197955</v>
      </c>
      <c r="AR42" s="17">
        <f t="shared" si="15"/>
        <v>30.872866894197955</v>
      </c>
      <c r="AS42" s="14">
        <f t="shared" si="16"/>
        <v>1.5436433447098978</v>
      </c>
      <c r="AT42" s="18">
        <v>2.1</v>
      </c>
      <c r="AU42" s="19" t="s">
        <v>41</v>
      </c>
    </row>
    <row r="43" spans="1:47" ht="15.75" customHeight="1" x14ac:dyDescent="0.25">
      <c r="A43" s="11">
        <v>123240381</v>
      </c>
      <c r="B43" s="11" t="s">
        <v>115</v>
      </c>
      <c r="C43" s="11" t="s">
        <v>24</v>
      </c>
      <c r="D43" s="11" t="s">
        <v>25</v>
      </c>
      <c r="E43" s="11" t="s">
        <v>26</v>
      </c>
      <c r="F43" s="11" t="s">
        <v>42</v>
      </c>
      <c r="G43" s="11">
        <v>119</v>
      </c>
      <c r="H43" s="11">
        <v>77.900000000000006</v>
      </c>
      <c r="I43" s="11">
        <v>12</v>
      </c>
      <c r="J43" s="11">
        <v>9</v>
      </c>
      <c r="K43" s="11">
        <v>2021</v>
      </c>
      <c r="L43" s="7">
        <v>0.3125</v>
      </c>
      <c r="M43" s="11" t="s">
        <v>40</v>
      </c>
      <c r="N43" s="13">
        <v>39.166864500000003</v>
      </c>
      <c r="O43" s="13">
        <v>-86.521461799999997</v>
      </c>
      <c r="P43" s="11">
        <v>40381</v>
      </c>
      <c r="Q43" s="15">
        <v>44592</v>
      </c>
      <c r="R43" s="15">
        <v>44595</v>
      </c>
      <c r="S43" s="11">
        <v>9.1399999999999995E-2</v>
      </c>
      <c r="T43" s="11">
        <f t="shared" si="17"/>
        <v>8.704761904761904E-2</v>
      </c>
      <c r="U43" s="11">
        <f t="shared" si="1"/>
        <v>57.439824945295406</v>
      </c>
      <c r="V43" s="20">
        <v>2.653</v>
      </c>
      <c r="W43" s="14">
        <f t="shared" si="2"/>
        <v>152.38785557986873</v>
      </c>
      <c r="X43" s="17">
        <f t="shared" si="3"/>
        <v>15.238785557986873</v>
      </c>
      <c r="Y43" s="14">
        <f t="shared" si="4"/>
        <v>0.76193927789934368</v>
      </c>
      <c r="Z43" s="37">
        <v>1.8</v>
      </c>
      <c r="AA43" s="20">
        <v>65.694999999999993</v>
      </c>
      <c r="AB43" s="14">
        <f t="shared" si="5"/>
        <v>3773.5092997811812</v>
      </c>
      <c r="AC43" s="17">
        <f t="shared" si="6"/>
        <v>377.35092997811813</v>
      </c>
      <c r="AD43" s="14">
        <f t="shared" si="7"/>
        <v>18.867546498905906</v>
      </c>
      <c r="AE43" s="18">
        <v>1.9</v>
      </c>
      <c r="AF43" s="20">
        <v>5.2999999999999999E-2</v>
      </c>
      <c r="AG43" s="14">
        <f t="shared" si="8"/>
        <v>3.0443107221006565</v>
      </c>
      <c r="AH43" s="17">
        <f t="shared" si="9"/>
        <v>0.30443107221006566</v>
      </c>
      <c r="AI43" s="14">
        <f t="shared" si="10"/>
        <v>1.5221553610503284E-2</v>
      </c>
      <c r="AJ43" s="37">
        <v>35.4</v>
      </c>
      <c r="AK43" s="20">
        <v>2.383</v>
      </c>
      <c r="AL43" s="14">
        <f t="shared" si="11"/>
        <v>136.87910284463896</v>
      </c>
      <c r="AM43" s="17">
        <f t="shared" si="12"/>
        <v>13.687910284463896</v>
      </c>
      <c r="AN43" s="14">
        <f t="shared" si="13"/>
        <v>0.68439551422319489</v>
      </c>
      <c r="AO43" s="18">
        <v>12.3</v>
      </c>
      <c r="AP43" s="20">
        <v>0.67700000000000005</v>
      </c>
      <c r="AQ43" s="14">
        <f t="shared" si="14"/>
        <v>38.886761487964989</v>
      </c>
      <c r="AR43" s="17">
        <f t="shared" si="15"/>
        <v>3.8886761487964989</v>
      </c>
      <c r="AS43" s="14">
        <f t="shared" si="16"/>
        <v>0.19443380743982497</v>
      </c>
      <c r="AT43" s="18">
        <v>0.7</v>
      </c>
      <c r="AU43" s="19" t="s">
        <v>32</v>
      </c>
    </row>
    <row r="44" spans="1:47" ht="15.75" customHeight="1" x14ac:dyDescent="0.25">
      <c r="A44" s="11">
        <v>123240382</v>
      </c>
      <c r="B44" s="11" t="s">
        <v>115</v>
      </c>
      <c r="C44" s="11" t="s">
        <v>24</v>
      </c>
      <c r="D44" s="11" t="s">
        <v>30</v>
      </c>
      <c r="E44" s="11" t="s">
        <v>30</v>
      </c>
      <c r="F44" s="11" t="s">
        <v>24</v>
      </c>
      <c r="G44" s="11">
        <v>121</v>
      </c>
      <c r="H44" s="11">
        <v>76.8</v>
      </c>
      <c r="I44" s="11">
        <v>12</v>
      </c>
      <c r="J44" s="11">
        <v>9</v>
      </c>
      <c r="K44" s="11">
        <v>2021</v>
      </c>
      <c r="L44" s="7">
        <v>0.3125</v>
      </c>
      <c r="M44" s="11" t="s">
        <v>40</v>
      </c>
      <c r="N44" s="13">
        <v>39.166864500000003</v>
      </c>
      <c r="O44" s="13">
        <v>-86.521461799999997</v>
      </c>
      <c r="P44" s="11">
        <v>40382</v>
      </c>
      <c r="Q44" s="15">
        <v>44592</v>
      </c>
      <c r="R44" s="15">
        <v>44595</v>
      </c>
      <c r="S44" s="11">
        <v>8.8300000000000003E-2</v>
      </c>
      <c r="T44" s="11">
        <f t="shared" si="17"/>
        <v>8.4095238095238098E-2</v>
      </c>
      <c r="U44" s="11">
        <f t="shared" si="1"/>
        <v>59.456398640996603</v>
      </c>
      <c r="V44" s="20">
        <v>2.9609999999999999</v>
      </c>
      <c r="W44" s="14">
        <f t="shared" si="2"/>
        <v>176.05039637599094</v>
      </c>
      <c r="X44" s="17">
        <f t="shared" si="3"/>
        <v>17.605039637599095</v>
      </c>
      <c r="Y44" s="14">
        <f t="shared" si="4"/>
        <v>0.88025198187995479</v>
      </c>
      <c r="Z44" s="37">
        <v>1.8</v>
      </c>
      <c r="AA44" s="20">
        <v>72.275999999999996</v>
      </c>
      <c r="AB44" s="14">
        <f t="shared" si="5"/>
        <v>4297.2706681766704</v>
      </c>
      <c r="AC44" s="17">
        <f t="shared" si="6"/>
        <v>429.72706681766704</v>
      </c>
      <c r="AD44" s="14">
        <f t="shared" si="7"/>
        <v>21.486353340883355</v>
      </c>
      <c r="AE44" s="18">
        <v>2.2999999999999998</v>
      </c>
      <c r="AF44" s="20">
        <v>0.109</v>
      </c>
      <c r="AG44" s="14">
        <f t="shared" si="8"/>
        <v>6.4807474518686297</v>
      </c>
      <c r="AH44" s="17">
        <f t="shared" si="9"/>
        <v>0.64807474518686292</v>
      </c>
      <c r="AI44" s="14">
        <f t="shared" si="10"/>
        <v>3.2403737259343146E-2</v>
      </c>
      <c r="AJ44" s="37">
        <v>13.4</v>
      </c>
      <c r="AK44" s="20">
        <v>12.519</v>
      </c>
      <c r="AL44" s="14">
        <f t="shared" si="11"/>
        <v>744.33465458663647</v>
      </c>
      <c r="AM44" s="17">
        <f t="shared" si="12"/>
        <v>74.433465458663647</v>
      </c>
      <c r="AN44" s="14">
        <f t="shared" si="13"/>
        <v>3.7216732729331827</v>
      </c>
      <c r="AO44" s="18">
        <v>9.8000000000000007</v>
      </c>
      <c r="AP44" s="20">
        <v>0.41199999999999998</v>
      </c>
      <c r="AQ44" s="14">
        <f t="shared" si="14"/>
        <v>24.4960362400906</v>
      </c>
      <c r="AR44" s="17">
        <f t="shared" si="15"/>
        <v>2.4496036240090602</v>
      </c>
      <c r="AS44" s="14">
        <f t="shared" si="16"/>
        <v>0.12248018120045301</v>
      </c>
      <c r="AT44" s="18">
        <v>1</v>
      </c>
      <c r="AU44" s="19" t="s">
        <v>32</v>
      </c>
    </row>
    <row r="45" spans="1:47" ht="15.75" customHeight="1" x14ac:dyDescent="0.25">
      <c r="A45" s="11">
        <v>123240383</v>
      </c>
      <c r="B45" s="11" t="s">
        <v>115</v>
      </c>
      <c r="C45" s="11" t="s">
        <v>24</v>
      </c>
      <c r="D45" s="11" t="s">
        <v>30</v>
      </c>
      <c r="E45" s="11" t="s">
        <v>30</v>
      </c>
      <c r="F45" s="11" t="s">
        <v>37</v>
      </c>
      <c r="G45" s="11">
        <v>122</v>
      </c>
      <c r="H45" s="11">
        <v>70</v>
      </c>
      <c r="I45" s="11">
        <v>12</v>
      </c>
      <c r="J45" s="11">
        <v>9</v>
      </c>
      <c r="K45" s="11">
        <v>2021</v>
      </c>
      <c r="L45" s="7">
        <v>0.3125</v>
      </c>
      <c r="M45" s="11" t="s">
        <v>40</v>
      </c>
      <c r="N45" s="13">
        <v>39.166864500000003</v>
      </c>
      <c r="O45" s="13">
        <v>-86.521461799999997</v>
      </c>
      <c r="P45" s="11">
        <v>40383</v>
      </c>
      <c r="Q45" s="15">
        <v>44592</v>
      </c>
      <c r="R45" s="15">
        <v>44595</v>
      </c>
      <c r="S45" s="11">
        <v>5.8500000000000003E-2</v>
      </c>
      <c r="T45" s="11">
        <f t="shared" si="17"/>
        <v>5.5714285714285716E-2</v>
      </c>
      <c r="U45" s="11">
        <f t="shared" si="1"/>
        <v>89.743589743589737</v>
      </c>
      <c r="V45" s="20">
        <v>2.4980000000000002</v>
      </c>
      <c r="W45" s="14">
        <f t="shared" si="2"/>
        <v>224.17948717948718</v>
      </c>
      <c r="X45" s="17">
        <f t="shared" si="3"/>
        <v>22.417948717948718</v>
      </c>
      <c r="Y45" s="14">
        <f t="shared" si="4"/>
        <v>1.120897435897436</v>
      </c>
      <c r="Z45" s="37">
        <v>3.6</v>
      </c>
      <c r="AA45" s="20">
        <v>42.643000000000001</v>
      </c>
      <c r="AB45" s="14">
        <f t="shared" si="5"/>
        <v>3826.9358974358975</v>
      </c>
      <c r="AC45" s="17">
        <f t="shared" si="6"/>
        <v>382.69358974358977</v>
      </c>
      <c r="AD45" s="14">
        <f t="shared" si="7"/>
        <v>19.13467948717949</v>
      </c>
      <c r="AE45" s="18">
        <v>3.3</v>
      </c>
      <c r="AF45" s="20">
        <v>0.105</v>
      </c>
      <c r="AG45" s="14">
        <f t="shared" si="8"/>
        <v>9.4230769230769216</v>
      </c>
      <c r="AH45" s="17">
        <f t="shared" si="9"/>
        <v>0.94230769230769218</v>
      </c>
      <c r="AI45" s="14">
        <f t="shared" si="10"/>
        <v>4.7115384615384615E-2</v>
      </c>
      <c r="AJ45" s="37">
        <v>25.9</v>
      </c>
      <c r="AK45" s="20">
        <v>3.415</v>
      </c>
      <c r="AL45" s="14">
        <f t="shared" si="11"/>
        <v>306.47435897435895</v>
      </c>
      <c r="AM45" s="17">
        <f t="shared" si="12"/>
        <v>30.647435897435894</v>
      </c>
      <c r="AN45" s="14">
        <f t="shared" si="13"/>
        <v>1.5323717948717948</v>
      </c>
      <c r="AO45" s="18">
        <v>19</v>
      </c>
      <c r="AP45" s="20">
        <v>1.05</v>
      </c>
      <c r="AQ45" s="14">
        <f t="shared" si="14"/>
        <v>94.230769230769226</v>
      </c>
      <c r="AR45" s="17">
        <f t="shared" si="15"/>
        <v>9.4230769230769234</v>
      </c>
      <c r="AS45" s="14">
        <f t="shared" si="16"/>
        <v>0.4711538461538462</v>
      </c>
      <c r="AT45" s="18">
        <v>2.1</v>
      </c>
      <c r="AU45" s="19" t="s">
        <v>33</v>
      </c>
    </row>
    <row r="46" spans="1:47" ht="15.75" customHeight="1" x14ac:dyDescent="0.25">
      <c r="A46" s="11">
        <v>123240384</v>
      </c>
      <c r="B46" s="11" t="s">
        <v>115</v>
      </c>
      <c r="C46" s="11" t="s">
        <v>24</v>
      </c>
      <c r="D46" s="11" t="s">
        <v>29</v>
      </c>
      <c r="E46" s="11" t="s">
        <v>30</v>
      </c>
      <c r="F46" s="11" t="s">
        <v>24</v>
      </c>
      <c r="G46" s="11">
        <v>125</v>
      </c>
      <c r="H46" s="11">
        <v>82.7</v>
      </c>
      <c r="I46" s="11">
        <v>12</v>
      </c>
      <c r="J46" s="11">
        <v>9</v>
      </c>
      <c r="K46" s="11">
        <v>2021</v>
      </c>
      <c r="L46" s="7">
        <v>0.3125</v>
      </c>
      <c r="M46" s="11" t="s">
        <v>40</v>
      </c>
      <c r="N46" s="13">
        <v>39.166864500000003</v>
      </c>
      <c r="O46" s="13">
        <v>-86.521461799999997</v>
      </c>
      <c r="P46" s="11">
        <v>40384</v>
      </c>
      <c r="Q46" s="15">
        <v>44592</v>
      </c>
      <c r="R46" s="15">
        <v>44595</v>
      </c>
      <c r="S46" s="11">
        <v>9.2799999999999994E-2</v>
      </c>
      <c r="T46" s="11">
        <f t="shared" si="17"/>
        <v>8.8380952380952366E-2</v>
      </c>
      <c r="U46" s="11">
        <f t="shared" si="1"/>
        <v>56.573275862068975</v>
      </c>
      <c r="V46" s="20">
        <v>3.4430000000000001</v>
      </c>
      <c r="W46" s="14">
        <f t="shared" si="2"/>
        <v>194.78178879310349</v>
      </c>
      <c r="X46" s="17">
        <f t="shared" si="3"/>
        <v>19.478178879310349</v>
      </c>
      <c r="Y46" s="14">
        <f t="shared" si="4"/>
        <v>0.97390894396551753</v>
      </c>
      <c r="Z46" s="37">
        <v>1.8</v>
      </c>
      <c r="AA46" s="20">
        <v>68.796999999999997</v>
      </c>
      <c r="AB46" s="14">
        <f t="shared" si="5"/>
        <v>3892.0716594827591</v>
      </c>
      <c r="AC46" s="17">
        <f t="shared" si="6"/>
        <v>389.20716594827593</v>
      </c>
      <c r="AD46" s="14">
        <f t="shared" si="7"/>
        <v>19.460358297413798</v>
      </c>
      <c r="AE46" s="18">
        <v>1.7</v>
      </c>
      <c r="AF46" s="20">
        <v>7.5999999999999998E-2</v>
      </c>
      <c r="AG46" s="14">
        <f t="shared" si="8"/>
        <v>4.299568965517242</v>
      </c>
      <c r="AH46" s="17">
        <f t="shared" si="9"/>
        <v>0.4299568965517242</v>
      </c>
      <c r="AI46" s="14">
        <f t="shared" si="10"/>
        <v>2.149784482758621E-2</v>
      </c>
      <c r="AJ46" s="37">
        <v>46</v>
      </c>
      <c r="AK46" s="20">
        <v>2.7429999999999999</v>
      </c>
      <c r="AL46" s="14">
        <f t="shared" si="11"/>
        <v>155.1804956896552</v>
      </c>
      <c r="AM46" s="17">
        <f t="shared" si="12"/>
        <v>15.51804956896552</v>
      </c>
      <c r="AN46" s="14">
        <f t="shared" si="13"/>
        <v>0.77590247844827598</v>
      </c>
      <c r="AO46" s="18">
        <v>14.1</v>
      </c>
      <c r="AP46" s="20">
        <v>0.41699999999999998</v>
      </c>
      <c r="AQ46" s="14">
        <f t="shared" si="14"/>
        <v>23.591056034482762</v>
      </c>
      <c r="AR46" s="17">
        <f t="shared" si="15"/>
        <v>2.3591056034482762</v>
      </c>
      <c r="AS46" s="14">
        <f t="shared" si="16"/>
        <v>0.11795528017241382</v>
      </c>
      <c r="AT46" s="18">
        <v>1.2</v>
      </c>
      <c r="AU46" s="19" t="s">
        <v>32</v>
      </c>
    </row>
    <row r="47" spans="1:47" ht="15.75" customHeight="1" x14ac:dyDescent="0.25">
      <c r="A47" s="11">
        <v>123240385</v>
      </c>
      <c r="B47" s="11" t="s">
        <v>115</v>
      </c>
      <c r="C47" s="11" t="s">
        <v>24</v>
      </c>
      <c r="D47" s="11" t="s">
        <v>25</v>
      </c>
      <c r="E47" s="11" t="s">
        <v>26</v>
      </c>
      <c r="F47" s="11" t="s">
        <v>31</v>
      </c>
      <c r="G47" s="11">
        <v>122</v>
      </c>
      <c r="H47" s="11">
        <v>74.7</v>
      </c>
      <c r="I47" s="11">
        <v>12</v>
      </c>
      <c r="J47" s="11">
        <v>9</v>
      </c>
      <c r="K47" s="11">
        <v>2021</v>
      </c>
      <c r="L47" s="7">
        <v>0.4236111111111111</v>
      </c>
      <c r="M47" s="11" t="s">
        <v>38</v>
      </c>
      <c r="N47" s="13">
        <v>39.184030499999999</v>
      </c>
      <c r="O47" s="13">
        <v>-86.516978199999997</v>
      </c>
      <c r="P47" s="11">
        <v>40385</v>
      </c>
      <c r="Q47" s="15">
        <v>44592</v>
      </c>
      <c r="R47" s="15">
        <v>44595</v>
      </c>
      <c r="S47" s="11">
        <v>7.0699999999999999E-2</v>
      </c>
      <c r="T47" s="11">
        <f t="shared" si="17"/>
        <v>6.7333333333333328E-2</v>
      </c>
      <c r="U47" s="11">
        <f t="shared" si="1"/>
        <v>74.257425742574256</v>
      </c>
      <c r="V47" s="20">
        <v>3.2679999999999998</v>
      </c>
      <c r="W47" s="14">
        <f t="shared" si="2"/>
        <v>242.67326732673266</v>
      </c>
      <c r="X47" s="17">
        <f t="shared" si="3"/>
        <v>24.267326732673265</v>
      </c>
      <c r="Y47" s="14">
        <f t="shared" si="4"/>
        <v>1.2133663366336633</v>
      </c>
      <c r="Z47" s="37">
        <v>1.5</v>
      </c>
      <c r="AA47" s="20">
        <v>64.370999999999995</v>
      </c>
      <c r="AB47" s="14">
        <f t="shared" si="5"/>
        <v>4780.0247524752467</v>
      </c>
      <c r="AC47" s="17">
        <f t="shared" si="6"/>
        <v>478.00247524752467</v>
      </c>
      <c r="AD47" s="14">
        <f t="shared" si="7"/>
        <v>23.900123762376236</v>
      </c>
      <c r="AE47" s="18">
        <v>1.7</v>
      </c>
      <c r="AF47" s="20">
        <v>2.9000000000000001E-2</v>
      </c>
      <c r="AG47" s="14">
        <f t="shared" si="8"/>
        <v>2.1534653465346536</v>
      </c>
      <c r="AH47" s="17">
        <f t="shared" si="9"/>
        <v>0.21534653465346537</v>
      </c>
      <c r="AI47" s="14">
        <f t="shared" si="10"/>
        <v>1.076732673267327E-2</v>
      </c>
      <c r="AJ47" s="37">
        <v>59.5</v>
      </c>
      <c r="AK47" s="20">
        <v>2.903</v>
      </c>
      <c r="AL47" s="14">
        <f t="shared" si="11"/>
        <v>215.56930693069307</v>
      </c>
      <c r="AM47" s="17">
        <f t="shared" si="12"/>
        <v>21.556930693069308</v>
      </c>
      <c r="AN47" s="14">
        <f t="shared" si="13"/>
        <v>1.0778465346534654</v>
      </c>
      <c r="AO47" s="18">
        <v>16</v>
      </c>
      <c r="AP47" s="20">
        <v>0.436</v>
      </c>
      <c r="AQ47" s="14">
        <f t="shared" si="14"/>
        <v>32.376237623762378</v>
      </c>
      <c r="AR47" s="17">
        <f t="shared" si="15"/>
        <v>3.2376237623762378</v>
      </c>
      <c r="AS47" s="14">
        <f t="shared" si="16"/>
        <v>0.16188118811881191</v>
      </c>
      <c r="AT47" s="18">
        <v>2.5</v>
      </c>
      <c r="AU47" s="19" t="s">
        <v>32</v>
      </c>
    </row>
    <row r="48" spans="1:47" ht="15.75" customHeight="1" x14ac:dyDescent="0.25">
      <c r="A48" s="11">
        <v>123240386</v>
      </c>
      <c r="B48" s="11" t="s">
        <v>115</v>
      </c>
      <c r="C48" s="11" t="s">
        <v>24</v>
      </c>
      <c r="D48" s="11" t="s">
        <v>29</v>
      </c>
      <c r="E48" s="11" t="s">
        <v>30</v>
      </c>
      <c r="F48" s="11" t="s">
        <v>31</v>
      </c>
      <c r="G48" s="11">
        <v>125</v>
      </c>
      <c r="H48" s="11">
        <v>82.5</v>
      </c>
      <c r="I48" s="11">
        <v>12</v>
      </c>
      <c r="J48" s="11">
        <v>9</v>
      </c>
      <c r="K48" s="11">
        <v>2021</v>
      </c>
      <c r="L48" s="7">
        <v>0.43402777777777779</v>
      </c>
      <c r="M48" s="11" t="s">
        <v>38</v>
      </c>
      <c r="N48" s="13">
        <v>39.184030499999999</v>
      </c>
      <c r="O48" s="13">
        <v>-86.516978199999997</v>
      </c>
      <c r="P48" s="11">
        <v>40386</v>
      </c>
      <c r="Q48" s="15">
        <v>44592</v>
      </c>
      <c r="R48" s="15">
        <v>44595</v>
      </c>
      <c r="S48" s="11">
        <v>8.6900000000000005E-2</v>
      </c>
      <c r="T48" s="11">
        <f t="shared" si="17"/>
        <v>8.2761904761904759E-2</v>
      </c>
      <c r="U48" s="11">
        <f t="shared" si="1"/>
        <v>60.414269275028772</v>
      </c>
      <c r="V48" s="20">
        <v>3.9969999999999999</v>
      </c>
      <c r="W48" s="14">
        <f t="shared" si="2"/>
        <v>241.47583429228999</v>
      </c>
      <c r="X48" s="17">
        <f t="shared" si="3"/>
        <v>24.147583429228998</v>
      </c>
      <c r="Y48" s="14">
        <f t="shared" si="4"/>
        <v>1.2073791714614499</v>
      </c>
      <c r="Z48" s="37">
        <v>1.9</v>
      </c>
      <c r="AA48" s="20">
        <v>80.846999999999994</v>
      </c>
      <c r="AB48" s="14">
        <f t="shared" si="5"/>
        <v>4884.3124280782504</v>
      </c>
      <c r="AC48" s="17">
        <f t="shared" si="6"/>
        <v>488.43124280782502</v>
      </c>
      <c r="AD48" s="14">
        <f t="shared" si="7"/>
        <v>24.421562140391252</v>
      </c>
      <c r="AE48" s="18">
        <v>1.8</v>
      </c>
      <c r="AF48" s="20">
        <v>4.4999999999999998E-2</v>
      </c>
      <c r="AG48" s="14">
        <f t="shared" si="8"/>
        <v>2.7186421173762945</v>
      </c>
      <c r="AH48" s="17">
        <f t="shared" si="9"/>
        <v>0.27186421173762942</v>
      </c>
      <c r="AI48" s="14">
        <f t="shared" si="10"/>
        <v>1.3593210586881472E-2</v>
      </c>
      <c r="AJ48" s="37">
        <v>36.299999999999997</v>
      </c>
      <c r="AK48" s="20">
        <v>2.1989999999999998</v>
      </c>
      <c r="AL48" s="14">
        <f t="shared" si="11"/>
        <v>132.85097813578827</v>
      </c>
      <c r="AM48" s="17">
        <f t="shared" si="12"/>
        <v>13.285097813578826</v>
      </c>
      <c r="AN48" s="14">
        <f t="shared" si="13"/>
        <v>0.66425489067894139</v>
      </c>
      <c r="AO48" s="18">
        <v>23.5</v>
      </c>
      <c r="AP48" s="20">
        <v>0.312</v>
      </c>
      <c r="AQ48" s="14">
        <f t="shared" si="14"/>
        <v>18.849252013808975</v>
      </c>
      <c r="AR48" s="17">
        <f t="shared" si="15"/>
        <v>1.8849252013808975</v>
      </c>
      <c r="AS48" s="14">
        <f t="shared" si="16"/>
        <v>9.4246260069044879E-2</v>
      </c>
      <c r="AT48" s="18">
        <v>2.1</v>
      </c>
      <c r="AU48" s="19" t="s">
        <v>32</v>
      </c>
    </row>
    <row r="49" spans="1:47" ht="15.75" customHeight="1" x14ac:dyDescent="0.25">
      <c r="A49" s="11">
        <v>123240387</v>
      </c>
      <c r="B49" s="11" t="s">
        <v>115</v>
      </c>
      <c r="C49" s="11" t="s">
        <v>24</v>
      </c>
      <c r="D49" s="11" t="s">
        <v>25</v>
      </c>
      <c r="E49" s="11" t="s">
        <v>35</v>
      </c>
      <c r="F49" s="11" t="s">
        <v>24</v>
      </c>
      <c r="G49" s="11">
        <v>128</v>
      </c>
      <c r="H49" s="11">
        <v>80.599999999999994</v>
      </c>
      <c r="I49" s="11">
        <v>12</v>
      </c>
      <c r="J49" s="11">
        <v>9</v>
      </c>
      <c r="K49" s="11">
        <v>2021</v>
      </c>
      <c r="L49" s="7">
        <v>0.44097222222222221</v>
      </c>
      <c r="M49" s="11" t="s">
        <v>38</v>
      </c>
      <c r="N49" s="13">
        <v>39.184030499999999</v>
      </c>
      <c r="O49" s="13">
        <v>-86.516978199999997</v>
      </c>
      <c r="P49" s="11">
        <v>40387</v>
      </c>
      <c r="Q49" s="15">
        <v>44592</v>
      </c>
      <c r="R49" s="15">
        <v>44595</v>
      </c>
      <c r="S49" s="11">
        <v>9.0999999999999998E-2</v>
      </c>
      <c r="T49" s="11">
        <f t="shared" si="17"/>
        <v>8.6666666666666656E-2</v>
      </c>
      <c r="U49" s="11">
        <f t="shared" si="1"/>
        <v>57.692307692307701</v>
      </c>
      <c r="V49" s="20">
        <v>4.2279999999999998</v>
      </c>
      <c r="W49" s="14">
        <f t="shared" si="2"/>
        <v>243.92307692307693</v>
      </c>
      <c r="X49" s="17">
        <f t="shared" si="3"/>
        <v>24.392307692307693</v>
      </c>
      <c r="Y49" s="14">
        <f t="shared" si="4"/>
        <v>1.2196153846153848</v>
      </c>
      <c r="Z49" s="37">
        <v>1.3</v>
      </c>
      <c r="AA49" s="20">
        <v>85.244</v>
      </c>
      <c r="AB49" s="14">
        <f t="shared" si="5"/>
        <v>4917.923076923078</v>
      </c>
      <c r="AC49" s="17">
        <f t="shared" si="6"/>
        <v>491.79230769230782</v>
      </c>
      <c r="AD49" s="14">
        <f t="shared" si="7"/>
        <v>24.589615384615392</v>
      </c>
      <c r="AE49" s="18">
        <v>2.2999999999999998</v>
      </c>
      <c r="AF49" s="20">
        <v>0.10100000000000001</v>
      </c>
      <c r="AG49" s="14">
        <f t="shared" si="8"/>
        <v>5.8269230769230784</v>
      </c>
      <c r="AH49" s="17">
        <f t="shared" si="9"/>
        <v>0.58269230769230784</v>
      </c>
      <c r="AI49" s="14">
        <f t="shared" si="10"/>
        <v>2.9134615384615394E-2</v>
      </c>
      <c r="AJ49" s="37">
        <v>15.3</v>
      </c>
      <c r="AK49" s="20">
        <v>4.4050000000000002</v>
      </c>
      <c r="AL49" s="14">
        <f t="shared" si="11"/>
        <v>254.13461538461544</v>
      </c>
      <c r="AM49" s="17">
        <f t="shared" si="12"/>
        <v>25.413461538461544</v>
      </c>
      <c r="AN49" s="14">
        <f t="shared" si="13"/>
        <v>1.2706730769230772</v>
      </c>
      <c r="AO49" s="18">
        <v>13.2</v>
      </c>
      <c r="AP49" s="20">
        <v>3.3610000000000002</v>
      </c>
      <c r="AQ49" s="14">
        <f t="shared" si="14"/>
        <v>193.90384615384619</v>
      </c>
      <c r="AR49" s="17">
        <f t="shared" si="15"/>
        <v>19.390384615384619</v>
      </c>
      <c r="AS49" s="14">
        <f t="shared" si="16"/>
        <v>0.96951923076923097</v>
      </c>
      <c r="AT49" s="18">
        <v>1.4</v>
      </c>
      <c r="AU49" s="19" t="s">
        <v>28</v>
      </c>
    </row>
    <row r="50" spans="1:47" ht="15.75" customHeight="1" x14ac:dyDescent="0.25">
      <c r="A50" s="11">
        <v>123240388</v>
      </c>
      <c r="B50" s="11" t="s">
        <v>115</v>
      </c>
      <c r="C50" s="11" t="s">
        <v>24</v>
      </c>
      <c r="D50" s="11" t="s">
        <v>29</v>
      </c>
      <c r="E50" s="11" t="s">
        <v>30</v>
      </c>
      <c r="F50" s="11" t="s">
        <v>24</v>
      </c>
      <c r="G50" s="11">
        <v>132</v>
      </c>
      <c r="H50" s="11">
        <v>82</v>
      </c>
      <c r="I50" s="11">
        <v>12</v>
      </c>
      <c r="J50" s="11">
        <v>14</v>
      </c>
      <c r="K50" s="11">
        <v>2021</v>
      </c>
      <c r="L50" s="7">
        <v>0.4548611111111111</v>
      </c>
      <c r="M50" s="11" t="s">
        <v>43</v>
      </c>
      <c r="N50" s="13">
        <v>39.179896999999997</v>
      </c>
      <c r="O50" s="13">
        <v>-86.512532300000004</v>
      </c>
      <c r="P50" s="11">
        <v>40388</v>
      </c>
      <c r="Q50" s="15">
        <v>44592</v>
      </c>
      <c r="R50" s="15">
        <v>44595</v>
      </c>
      <c r="S50" s="11">
        <v>8.8499999999999995E-2</v>
      </c>
      <c r="T50" s="11">
        <f t="shared" si="17"/>
        <v>8.4285714285714283E-2</v>
      </c>
      <c r="U50" s="11">
        <f t="shared" si="1"/>
        <v>59.322033898305087</v>
      </c>
      <c r="V50" s="20">
        <v>3.9089999999999998</v>
      </c>
      <c r="W50" s="14">
        <f t="shared" si="2"/>
        <v>231.88983050847457</v>
      </c>
      <c r="X50" s="17">
        <f t="shared" si="3"/>
        <v>23.188983050847458</v>
      </c>
      <c r="Y50" s="14">
        <f t="shared" si="4"/>
        <v>1.1594491525423729</v>
      </c>
      <c r="Z50" s="37">
        <v>2.2999999999999998</v>
      </c>
      <c r="AA50" s="20">
        <v>89.87</v>
      </c>
      <c r="AB50" s="14">
        <f t="shared" si="5"/>
        <v>5331.2711864406783</v>
      </c>
      <c r="AC50" s="17">
        <f t="shared" si="6"/>
        <v>533.12711864406788</v>
      </c>
      <c r="AD50" s="14">
        <f t="shared" si="7"/>
        <v>26.656355932203397</v>
      </c>
      <c r="AE50" s="18">
        <v>1</v>
      </c>
      <c r="AF50" s="20">
        <v>7.4999999999999997E-2</v>
      </c>
      <c r="AG50" s="14">
        <f t="shared" si="8"/>
        <v>4.4491525423728815</v>
      </c>
      <c r="AH50" s="17">
        <f t="shared" si="9"/>
        <v>0.44491525423728817</v>
      </c>
      <c r="AI50" s="14">
        <f t="shared" si="10"/>
        <v>2.224576271186441E-2</v>
      </c>
      <c r="AJ50" s="37">
        <v>25.7</v>
      </c>
      <c r="AK50" s="20">
        <v>5.6639999999999997</v>
      </c>
      <c r="AL50" s="14">
        <f t="shared" si="11"/>
        <v>336</v>
      </c>
      <c r="AM50" s="17">
        <f t="shared" si="12"/>
        <v>33.6</v>
      </c>
      <c r="AN50" s="14">
        <f t="shared" si="13"/>
        <v>1.6800000000000002</v>
      </c>
      <c r="AO50" s="18">
        <v>16.399999999999999</v>
      </c>
      <c r="AP50" s="20">
        <v>0.26500000000000001</v>
      </c>
      <c r="AQ50" s="14">
        <f t="shared" si="14"/>
        <v>15.72033898305085</v>
      </c>
      <c r="AR50" s="17">
        <f t="shared" si="15"/>
        <v>1.572033898305085</v>
      </c>
      <c r="AS50" s="14">
        <f t="shared" si="16"/>
        <v>7.8601694915254261E-2</v>
      </c>
      <c r="AT50" s="18">
        <v>1.6</v>
      </c>
      <c r="AU50" s="19" t="s">
        <v>32</v>
      </c>
    </row>
    <row r="51" spans="1:47" ht="15.75" customHeight="1" x14ac:dyDescent="0.25">
      <c r="A51" s="11">
        <v>123240389</v>
      </c>
      <c r="B51" s="11" t="s">
        <v>115</v>
      </c>
      <c r="C51" s="11" t="s">
        <v>24</v>
      </c>
      <c r="D51" s="11" t="s">
        <v>29</v>
      </c>
      <c r="E51" s="11" t="s">
        <v>30</v>
      </c>
      <c r="F51" s="11" t="s">
        <v>24</v>
      </c>
      <c r="G51" s="11">
        <v>125</v>
      </c>
      <c r="H51" s="11">
        <v>76.599999999999994</v>
      </c>
      <c r="I51" s="11">
        <v>12</v>
      </c>
      <c r="J51" s="11">
        <v>16</v>
      </c>
      <c r="K51" s="11">
        <v>2021</v>
      </c>
      <c r="L51" s="7">
        <v>0.375</v>
      </c>
      <c r="M51" s="11" t="s">
        <v>44</v>
      </c>
      <c r="N51" s="13">
        <v>39.181196999999997</v>
      </c>
      <c r="O51" s="13">
        <v>-86.512771900000004</v>
      </c>
      <c r="P51" s="11">
        <v>40389</v>
      </c>
      <c r="Q51" s="15">
        <v>44592</v>
      </c>
      <c r="R51" s="15">
        <v>44595</v>
      </c>
      <c r="S51" s="11">
        <v>4.4999999999999998E-2</v>
      </c>
      <c r="T51" s="11">
        <f t="shared" si="17"/>
        <v>4.2857142857142851E-2</v>
      </c>
      <c r="U51" s="11">
        <f t="shared" si="1"/>
        <v>116.66666666666669</v>
      </c>
      <c r="V51" s="20">
        <v>2.637</v>
      </c>
      <c r="W51" s="14">
        <f t="shared" si="2"/>
        <v>307.65000000000003</v>
      </c>
      <c r="X51" s="17">
        <f t="shared" si="3"/>
        <v>30.765000000000004</v>
      </c>
      <c r="Y51" s="14">
        <f t="shared" si="4"/>
        <v>1.5382500000000003</v>
      </c>
      <c r="Z51" s="37">
        <v>1.4</v>
      </c>
      <c r="AA51" s="20">
        <v>40.756999999999998</v>
      </c>
      <c r="AB51" s="14">
        <f t="shared" si="5"/>
        <v>4754.9833333333336</v>
      </c>
      <c r="AC51" s="17">
        <f t="shared" si="6"/>
        <v>475.49833333333333</v>
      </c>
      <c r="AD51" s="14">
        <f t="shared" si="7"/>
        <v>23.77491666666667</v>
      </c>
      <c r="AE51" s="18">
        <v>1</v>
      </c>
      <c r="AF51" s="20">
        <v>5.5E-2</v>
      </c>
      <c r="AG51" s="14">
        <f t="shared" si="8"/>
        <v>6.4166666666666679</v>
      </c>
      <c r="AH51" s="17">
        <f t="shared" si="9"/>
        <v>0.64166666666666683</v>
      </c>
      <c r="AI51" s="14">
        <f t="shared" si="10"/>
        <v>3.2083333333333346E-2</v>
      </c>
      <c r="AJ51" s="37">
        <v>32.299999999999997</v>
      </c>
      <c r="AK51" s="20">
        <v>1.837</v>
      </c>
      <c r="AL51" s="14">
        <f t="shared" si="11"/>
        <v>214.31666666666669</v>
      </c>
      <c r="AM51" s="17">
        <f t="shared" si="12"/>
        <v>21.431666666666668</v>
      </c>
      <c r="AN51" s="14">
        <f t="shared" si="13"/>
        <v>1.0715833333333336</v>
      </c>
      <c r="AO51" s="18">
        <v>14.5</v>
      </c>
      <c r="AP51" s="20">
        <v>0.129</v>
      </c>
      <c r="AQ51" s="14">
        <f t="shared" si="14"/>
        <v>15.050000000000002</v>
      </c>
      <c r="AR51" s="17">
        <f t="shared" si="15"/>
        <v>1.5050000000000003</v>
      </c>
      <c r="AS51" s="14">
        <f t="shared" si="16"/>
        <v>7.5250000000000025E-2</v>
      </c>
      <c r="AT51" s="18">
        <v>4.2</v>
      </c>
      <c r="AU51" s="19" t="s">
        <v>32</v>
      </c>
    </row>
    <row r="52" spans="1:47" ht="15.75" customHeight="1" x14ac:dyDescent="0.25">
      <c r="A52" s="11">
        <v>123240390</v>
      </c>
      <c r="B52" s="11" t="s">
        <v>115</v>
      </c>
      <c r="C52" s="13" t="s">
        <v>24</v>
      </c>
      <c r="D52" s="13" t="s">
        <v>29</v>
      </c>
      <c r="E52" s="13" t="s">
        <v>30</v>
      </c>
      <c r="F52" s="13" t="s">
        <v>31</v>
      </c>
      <c r="G52" s="13">
        <v>123</v>
      </c>
      <c r="H52" s="13">
        <v>75.2</v>
      </c>
      <c r="I52" s="13">
        <v>12</v>
      </c>
      <c r="J52" s="13">
        <v>29</v>
      </c>
      <c r="K52" s="13">
        <v>2021</v>
      </c>
      <c r="L52" s="8">
        <v>0.58680555555555558</v>
      </c>
      <c r="M52" s="13" t="s">
        <v>45</v>
      </c>
      <c r="N52" s="13">
        <v>39.1703799</v>
      </c>
      <c r="O52" s="13">
        <v>-86.515921599999999</v>
      </c>
      <c r="P52" s="11">
        <v>40390</v>
      </c>
      <c r="Q52" s="15">
        <v>44592</v>
      </c>
      <c r="R52" s="15">
        <v>44595</v>
      </c>
      <c r="S52" s="11">
        <v>7.4300000000000005E-2</v>
      </c>
      <c r="T52" s="11">
        <f t="shared" si="17"/>
        <v>7.0761904761904762E-2</v>
      </c>
      <c r="U52" s="11">
        <f t="shared" si="1"/>
        <v>70.659488559892324</v>
      </c>
      <c r="V52" s="20">
        <v>3.2229999999999999</v>
      </c>
      <c r="W52" s="14">
        <f t="shared" si="2"/>
        <v>227.73553162853295</v>
      </c>
      <c r="X52" s="17">
        <f t="shared" si="3"/>
        <v>22.773553162853297</v>
      </c>
      <c r="Y52" s="14">
        <f t="shared" si="4"/>
        <v>1.138677658142665</v>
      </c>
      <c r="Z52" s="37">
        <v>3.2</v>
      </c>
      <c r="AA52" s="20">
        <v>60.703000000000003</v>
      </c>
      <c r="AB52" s="14">
        <f t="shared" si="5"/>
        <v>4289.2429340511444</v>
      </c>
      <c r="AC52" s="17">
        <f t="shared" si="6"/>
        <v>428.92429340511444</v>
      </c>
      <c r="AD52" s="14">
        <f t="shared" si="7"/>
        <v>21.446214670255724</v>
      </c>
      <c r="AE52" s="18">
        <v>3.2</v>
      </c>
      <c r="AF52" s="20">
        <v>0.17299999999999999</v>
      </c>
      <c r="AG52" s="14">
        <f t="shared" si="8"/>
        <v>12.224091520861371</v>
      </c>
      <c r="AH52" s="17">
        <f t="shared" si="9"/>
        <v>1.2224091520861371</v>
      </c>
      <c r="AI52" s="14">
        <f t="shared" si="10"/>
        <v>6.1120457604306858E-2</v>
      </c>
      <c r="AJ52" s="37">
        <v>21.8</v>
      </c>
      <c r="AK52" s="20">
        <v>4.2320000000000002</v>
      </c>
      <c r="AL52" s="14">
        <f t="shared" si="11"/>
        <v>299.03095558546431</v>
      </c>
      <c r="AM52" s="17">
        <f t="shared" si="12"/>
        <v>29.903095558546433</v>
      </c>
      <c r="AN52" s="14">
        <f t="shared" si="13"/>
        <v>1.4951547779273218</v>
      </c>
      <c r="AO52" s="18">
        <v>5.2</v>
      </c>
      <c r="AP52" s="20">
        <v>0.38100000000000001</v>
      </c>
      <c r="AQ52" s="14">
        <f t="shared" si="14"/>
        <v>26.921265141318976</v>
      </c>
      <c r="AR52" s="17">
        <f t="shared" si="15"/>
        <v>2.6921265141318975</v>
      </c>
      <c r="AS52" s="14">
        <f t="shared" si="16"/>
        <v>0.13460632570659489</v>
      </c>
      <c r="AT52" s="18">
        <v>2.6</v>
      </c>
      <c r="AU52" s="19" t="s">
        <v>32</v>
      </c>
    </row>
    <row r="53" spans="1:47" ht="15.75" customHeight="1" x14ac:dyDescent="0.25">
      <c r="A53" s="11">
        <v>123240391</v>
      </c>
      <c r="B53" s="11" t="s">
        <v>115</v>
      </c>
      <c r="C53" s="13" t="s">
        <v>24</v>
      </c>
      <c r="D53" s="13" t="s">
        <v>25</v>
      </c>
      <c r="E53" s="13" t="s">
        <v>35</v>
      </c>
      <c r="F53" s="13" t="s">
        <v>24</v>
      </c>
      <c r="G53" s="13">
        <v>126</v>
      </c>
      <c r="H53" s="13">
        <v>79.3</v>
      </c>
      <c r="I53" s="13">
        <v>12</v>
      </c>
      <c r="J53" s="13">
        <v>30</v>
      </c>
      <c r="K53" s="13">
        <v>2021</v>
      </c>
      <c r="L53" s="8">
        <v>0.4236111111111111</v>
      </c>
      <c r="M53" s="13" t="s">
        <v>46</v>
      </c>
      <c r="N53" s="13">
        <v>39.180718300000002</v>
      </c>
      <c r="O53" s="13">
        <v>-86.516636099999999</v>
      </c>
      <c r="P53" s="11">
        <v>40391</v>
      </c>
      <c r="Q53" s="15">
        <v>44592</v>
      </c>
      <c r="R53" s="15">
        <v>44595</v>
      </c>
      <c r="S53" s="11">
        <v>3.5799999999999998E-2</v>
      </c>
      <c r="T53" s="11">
        <f t="shared" si="17"/>
        <v>3.4095238095238095E-2</v>
      </c>
      <c r="U53" s="11">
        <f t="shared" si="1"/>
        <v>146.64804469273744</v>
      </c>
      <c r="V53" s="20">
        <v>1.087</v>
      </c>
      <c r="W53" s="14">
        <f t="shared" si="2"/>
        <v>159.40642458100561</v>
      </c>
      <c r="X53" s="17">
        <f t="shared" si="3"/>
        <v>15.940642458100561</v>
      </c>
      <c r="Y53" s="14">
        <f t="shared" si="4"/>
        <v>0.79703212290502812</v>
      </c>
      <c r="Z53" s="37">
        <v>2.8</v>
      </c>
      <c r="AA53" s="20">
        <v>31.169</v>
      </c>
      <c r="AB53" s="14">
        <f t="shared" si="5"/>
        <v>4570.8729050279335</v>
      </c>
      <c r="AC53" s="17">
        <f t="shared" si="6"/>
        <v>457.08729050279334</v>
      </c>
      <c r="AD53" s="14">
        <f t="shared" si="7"/>
        <v>22.854364525139669</v>
      </c>
      <c r="AE53" s="18">
        <v>2.2000000000000002</v>
      </c>
      <c r="AF53" s="20">
        <v>2.3E-2</v>
      </c>
      <c r="AG53" s="14">
        <f t="shared" si="8"/>
        <v>3.3729050279329611</v>
      </c>
      <c r="AH53" s="17">
        <f t="shared" si="9"/>
        <v>0.33729050279329609</v>
      </c>
      <c r="AI53" s="14">
        <f t="shared" si="10"/>
        <v>1.6864525139664806E-2</v>
      </c>
      <c r="AJ53" s="37">
        <v>84.5</v>
      </c>
      <c r="AK53" s="20">
        <v>1.9730000000000001</v>
      </c>
      <c r="AL53" s="14">
        <f t="shared" si="11"/>
        <v>289.33659217877101</v>
      </c>
      <c r="AM53" s="17">
        <f t="shared" si="12"/>
        <v>28.9336592178771</v>
      </c>
      <c r="AN53" s="14">
        <f t="shared" si="13"/>
        <v>1.4466829608938552</v>
      </c>
      <c r="AO53" s="18">
        <v>18.899999999999999</v>
      </c>
      <c r="AP53" s="20">
        <v>0.112</v>
      </c>
      <c r="AQ53" s="14">
        <f t="shared" si="14"/>
        <v>16.424581005586592</v>
      </c>
      <c r="AR53" s="17">
        <f t="shared" si="15"/>
        <v>1.6424581005586592</v>
      </c>
      <c r="AS53" s="14">
        <f t="shared" si="16"/>
        <v>8.2122905027932958E-2</v>
      </c>
      <c r="AT53" s="18">
        <v>3.2</v>
      </c>
      <c r="AU53" s="19" t="s">
        <v>32</v>
      </c>
    </row>
    <row r="54" spans="1:47" ht="15.75" customHeight="1" x14ac:dyDescent="0.25">
      <c r="A54" s="11">
        <v>123240392</v>
      </c>
      <c r="B54" s="11" t="s">
        <v>115</v>
      </c>
      <c r="C54" s="13" t="s">
        <v>24</v>
      </c>
      <c r="D54" s="13" t="s">
        <v>25</v>
      </c>
      <c r="E54" s="13" t="s">
        <v>35</v>
      </c>
      <c r="F54" s="13" t="s">
        <v>24</v>
      </c>
      <c r="G54" s="13">
        <v>129</v>
      </c>
      <c r="H54" s="13">
        <v>77.099999999999994</v>
      </c>
      <c r="I54" s="13">
        <v>1</v>
      </c>
      <c r="J54" s="13">
        <v>2</v>
      </c>
      <c r="K54" s="13">
        <v>2022</v>
      </c>
      <c r="L54" s="8">
        <v>0.44097222222222221</v>
      </c>
      <c r="M54" s="13" t="s">
        <v>47</v>
      </c>
      <c r="N54" s="13">
        <v>39.182910499999998</v>
      </c>
      <c r="O54" s="13">
        <v>-86.524022400000007</v>
      </c>
      <c r="P54" s="11">
        <v>40392</v>
      </c>
      <c r="Q54" s="15">
        <v>44592</v>
      </c>
      <c r="R54" s="15">
        <v>44595</v>
      </c>
      <c r="S54" s="11">
        <v>3.6299999999999999E-2</v>
      </c>
      <c r="T54" s="11">
        <f t="shared" si="17"/>
        <v>3.4571428571428572E-2</v>
      </c>
      <c r="U54" s="11">
        <f t="shared" si="1"/>
        <v>144.62809917355372</v>
      </c>
      <c r="V54" s="20">
        <v>1.073</v>
      </c>
      <c r="W54" s="14">
        <f t="shared" si="2"/>
        <v>155.18595041322314</v>
      </c>
      <c r="X54" s="17">
        <f t="shared" si="3"/>
        <v>15.518595041322314</v>
      </c>
      <c r="Y54" s="14">
        <f t="shared" si="4"/>
        <v>0.7759297520661157</v>
      </c>
      <c r="Z54" s="37">
        <v>3.3</v>
      </c>
      <c r="AA54" s="20">
        <v>26.917999999999999</v>
      </c>
      <c r="AB54" s="14">
        <f t="shared" si="5"/>
        <v>3893.0991735537191</v>
      </c>
      <c r="AC54" s="17">
        <f t="shared" si="6"/>
        <v>389.30991735537191</v>
      </c>
      <c r="AD54" s="14">
        <f t="shared" si="7"/>
        <v>19.465495867768595</v>
      </c>
      <c r="AE54" s="18">
        <v>2</v>
      </c>
      <c r="AF54" s="20">
        <v>0.19600000000000001</v>
      </c>
      <c r="AG54" s="14">
        <f t="shared" si="8"/>
        <v>28.347107438016529</v>
      </c>
      <c r="AH54" s="17">
        <f t="shared" si="9"/>
        <v>2.834710743801653</v>
      </c>
      <c r="AI54" s="14">
        <f t="shared" si="10"/>
        <v>0.14173553719008267</v>
      </c>
      <c r="AJ54" s="37">
        <v>16.8</v>
      </c>
      <c r="AK54" s="20">
        <v>2.996</v>
      </c>
      <c r="AL54" s="14">
        <f t="shared" si="11"/>
        <v>433.30578512396693</v>
      </c>
      <c r="AM54" s="17">
        <f t="shared" si="12"/>
        <v>43.330578512396691</v>
      </c>
      <c r="AN54" s="14">
        <f t="shared" si="13"/>
        <v>2.1665289256198346</v>
      </c>
      <c r="AO54" s="18">
        <v>21.1</v>
      </c>
      <c r="AP54" s="20">
        <v>0.20300000000000001</v>
      </c>
      <c r="AQ54" s="14">
        <f t="shared" si="14"/>
        <v>29.359504132231407</v>
      </c>
      <c r="AR54" s="17">
        <f t="shared" si="15"/>
        <v>2.9359504132231407</v>
      </c>
      <c r="AS54" s="14">
        <f t="shared" si="16"/>
        <v>0.14679752066115703</v>
      </c>
      <c r="AT54" s="18">
        <v>2.4</v>
      </c>
      <c r="AU54" s="19" t="s">
        <v>32</v>
      </c>
    </row>
    <row r="55" spans="1:47" ht="15.75" customHeight="1" x14ac:dyDescent="0.25">
      <c r="A55" s="11">
        <v>123240393</v>
      </c>
      <c r="B55" s="11" t="s">
        <v>115</v>
      </c>
      <c r="C55" s="13" t="s">
        <v>24</v>
      </c>
      <c r="D55" s="13" t="s">
        <v>30</v>
      </c>
      <c r="E55" s="13" t="s">
        <v>30</v>
      </c>
      <c r="F55" s="13" t="s">
        <v>31</v>
      </c>
      <c r="G55" s="13">
        <v>132</v>
      </c>
      <c r="H55" s="13">
        <v>81.599999999999994</v>
      </c>
      <c r="I55" s="13">
        <v>1</v>
      </c>
      <c r="J55" s="13">
        <v>2</v>
      </c>
      <c r="K55" s="13">
        <v>2022</v>
      </c>
      <c r="L55" s="8">
        <v>0.44791666666666669</v>
      </c>
      <c r="M55" s="13" t="s">
        <v>47</v>
      </c>
      <c r="N55" s="13">
        <v>39.182910499999998</v>
      </c>
      <c r="O55" s="13">
        <v>-86.524022400000007</v>
      </c>
      <c r="P55" s="11">
        <v>40393</v>
      </c>
      <c r="Q55" s="15">
        <v>44592</v>
      </c>
      <c r="R55" s="15">
        <v>44595</v>
      </c>
      <c r="S55" s="11">
        <v>2.8500000000000001E-2</v>
      </c>
      <c r="T55" s="11">
        <f t="shared" si="17"/>
        <v>2.7142857142857142E-2</v>
      </c>
      <c r="U55" s="11">
        <f t="shared" si="1"/>
        <v>184.21052631578948</v>
      </c>
      <c r="V55" s="20">
        <v>1.1519999999999999</v>
      </c>
      <c r="W55" s="14">
        <f t="shared" si="2"/>
        <v>212.21052631578945</v>
      </c>
      <c r="X55" s="17">
        <f t="shared" si="3"/>
        <v>21.221052631578946</v>
      </c>
      <c r="Y55" s="14">
        <f t="shared" si="4"/>
        <v>1.0610526315789472</v>
      </c>
      <c r="Z55" s="37">
        <v>1.3</v>
      </c>
      <c r="AA55" s="20">
        <v>23.050999999999998</v>
      </c>
      <c r="AB55" s="14">
        <f t="shared" si="5"/>
        <v>4246.2368421052633</v>
      </c>
      <c r="AC55" s="17">
        <f t="shared" si="6"/>
        <v>424.62368421052633</v>
      </c>
      <c r="AD55" s="14">
        <f t="shared" si="7"/>
        <v>21.231184210526319</v>
      </c>
      <c r="AE55" s="18">
        <v>1.3</v>
      </c>
      <c r="AF55" s="20">
        <v>3.5999999999999997E-2</v>
      </c>
      <c r="AG55" s="14">
        <f t="shared" si="8"/>
        <v>6.6315789473684204</v>
      </c>
      <c r="AH55" s="17">
        <f t="shared" si="9"/>
        <v>0.66315789473684206</v>
      </c>
      <c r="AI55" s="14">
        <f t="shared" si="10"/>
        <v>3.3157894736842101E-2</v>
      </c>
      <c r="AJ55" s="37">
        <v>82.5</v>
      </c>
      <c r="AK55" s="20">
        <v>1.141</v>
      </c>
      <c r="AL55" s="14">
        <f t="shared" si="11"/>
        <v>210.18421052631581</v>
      </c>
      <c r="AM55" s="17">
        <f t="shared" si="12"/>
        <v>21.018421052631581</v>
      </c>
      <c r="AN55" s="14">
        <f t="shared" si="13"/>
        <v>1.0509210526315791</v>
      </c>
      <c r="AO55" s="18">
        <v>57.2</v>
      </c>
      <c r="AP55" s="20">
        <v>9.7000000000000003E-2</v>
      </c>
      <c r="AQ55" s="14">
        <f t="shared" si="14"/>
        <v>17.868421052631579</v>
      </c>
      <c r="AR55" s="17">
        <f t="shared" si="15"/>
        <v>1.7868421052631578</v>
      </c>
      <c r="AS55" s="14">
        <f t="shared" si="16"/>
        <v>8.9342105263157889E-2</v>
      </c>
      <c r="AT55" s="22">
        <v>1.8</v>
      </c>
      <c r="AU55" s="19" t="s">
        <v>32</v>
      </c>
    </row>
    <row r="56" spans="1:47" ht="15.75" customHeight="1" x14ac:dyDescent="0.25">
      <c r="A56" s="11">
        <v>123240394</v>
      </c>
      <c r="B56" s="11" t="s">
        <v>115</v>
      </c>
      <c r="C56" s="13" t="s">
        <v>24</v>
      </c>
      <c r="D56" s="13" t="s">
        <v>29</v>
      </c>
      <c r="E56" s="13" t="s">
        <v>30</v>
      </c>
      <c r="F56" s="13" t="s">
        <v>24</v>
      </c>
      <c r="G56" s="13">
        <v>121</v>
      </c>
      <c r="H56" s="13">
        <v>77.099999999999994</v>
      </c>
      <c r="I56" s="13">
        <v>1</v>
      </c>
      <c r="J56" s="13">
        <v>2</v>
      </c>
      <c r="K56" s="13">
        <v>2022</v>
      </c>
      <c r="L56" s="8">
        <v>0.44791666666666669</v>
      </c>
      <c r="M56" s="13" t="s">
        <v>47</v>
      </c>
      <c r="N56" s="13">
        <v>39.182910499999998</v>
      </c>
      <c r="O56" s="13">
        <v>-86.524022400000007</v>
      </c>
      <c r="P56" s="11">
        <v>40394</v>
      </c>
      <c r="Q56" s="15">
        <v>44592</v>
      </c>
      <c r="R56" s="15">
        <v>44595</v>
      </c>
      <c r="S56" s="11">
        <v>4.1500000000000002E-2</v>
      </c>
      <c r="T56" s="11">
        <f t="shared" si="17"/>
        <v>3.9523809523809524E-2</v>
      </c>
      <c r="U56" s="11">
        <f t="shared" si="1"/>
        <v>126.50602409638554</v>
      </c>
      <c r="V56" s="24">
        <v>1.4350000000000001</v>
      </c>
      <c r="W56" s="31">
        <f t="shared" si="2"/>
        <v>181.53614457831327</v>
      </c>
      <c r="X56" s="32">
        <f t="shared" si="3"/>
        <v>18.153614457831328</v>
      </c>
      <c r="Y56" s="31">
        <f t="shared" si="4"/>
        <v>0.90768072289156643</v>
      </c>
      <c r="Z56" s="38">
        <v>2.9</v>
      </c>
      <c r="AA56" s="24">
        <v>34.384</v>
      </c>
      <c r="AB56" s="14">
        <f t="shared" si="5"/>
        <v>4349.7831325301204</v>
      </c>
      <c r="AC56" s="17">
        <f t="shared" si="6"/>
        <v>434.97831325301206</v>
      </c>
      <c r="AD56" s="14">
        <f t="shared" si="7"/>
        <v>21.748915662650603</v>
      </c>
      <c r="AE56" s="29">
        <v>1.3</v>
      </c>
      <c r="AF56" s="24">
        <v>7.0999999999999994E-2</v>
      </c>
      <c r="AG56" s="14">
        <f t="shared" si="8"/>
        <v>8.9819277108433724</v>
      </c>
      <c r="AH56" s="17">
        <f t="shared" si="9"/>
        <v>0.89819277108433726</v>
      </c>
      <c r="AI56" s="14">
        <f t="shared" si="10"/>
        <v>4.4909638554216869E-2</v>
      </c>
      <c r="AJ56" s="38">
        <v>32.799999999999997</v>
      </c>
      <c r="AK56" s="24">
        <v>1.331</v>
      </c>
      <c r="AL56" s="14">
        <f t="shared" si="11"/>
        <v>168.37951807228916</v>
      </c>
      <c r="AM56" s="17">
        <f t="shared" si="12"/>
        <v>16.837951807228915</v>
      </c>
      <c r="AN56" s="14">
        <f t="shared" si="13"/>
        <v>0.84189759036144585</v>
      </c>
      <c r="AO56" s="23">
        <v>26.8</v>
      </c>
      <c r="AP56" s="24">
        <v>9.7000000000000003E-2</v>
      </c>
      <c r="AQ56" s="14">
        <f>AP56*U56</f>
        <v>12.271084337349398</v>
      </c>
      <c r="AR56" s="17">
        <f>AQ56/10</f>
        <v>1.2271084337349398</v>
      </c>
      <c r="AS56" s="14">
        <f>AR56*0.05</f>
        <v>6.1355421686746993E-2</v>
      </c>
      <c r="AT56" s="28">
        <v>4.9000000000000004</v>
      </c>
      <c r="AU56" s="19" t="s">
        <v>32</v>
      </c>
    </row>
    <row r="57" spans="1:47" ht="15.75" customHeight="1" x14ac:dyDescent="0.25">
      <c r="A57" s="11">
        <v>142219927</v>
      </c>
      <c r="B57" s="11" t="s">
        <v>115</v>
      </c>
      <c r="C57" s="13" t="s">
        <v>24</v>
      </c>
      <c r="D57" s="11" t="s">
        <v>78</v>
      </c>
      <c r="E57" s="11" t="s">
        <v>35</v>
      </c>
      <c r="F57" s="11" t="s">
        <v>31</v>
      </c>
      <c r="G57" s="11">
        <v>121</v>
      </c>
      <c r="H57" s="11">
        <v>75.3</v>
      </c>
      <c r="I57" s="11">
        <v>6</v>
      </c>
      <c r="J57" s="11">
        <v>17</v>
      </c>
      <c r="K57" s="11">
        <v>2022</v>
      </c>
      <c r="L57" s="8">
        <v>0.25</v>
      </c>
      <c r="M57" s="11" t="s">
        <v>80</v>
      </c>
      <c r="N57" s="11">
        <v>39.168486299999998</v>
      </c>
      <c r="O57" s="11">
        <v>-86.510833500000004</v>
      </c>
      <c r="P57" s="11">
        <v>19927</v>
      </c>
      <c r="Q57" s="21">
        <v>45107</v>
      </c>
      <c r="R57" s="21">
        <v>45109</v>
      </c>
      <c r="S57" s="11">
        <v>6.0999999999999999E-2</v>
      </c>
      <c r="T57" s="11">
        <f t="shared" si="17"/>
        <v>5.8095238095238089E-2</v>
      </c>
      <c r="U57" s="11">
        <f t="shared" si="1"/>
        <v>86.06557377049181</v>
      </c>
      <c r="V57" s="30">
        <v>3.609</v>
      </c>
      <c r="W57" s="33">
        <f t="shared" si="2"/>
        <v>310.61065573770492</v>
      </c>
      <c r="X57" s="34">
        <f t="shared" si="3"/>
        <v>31.061065573770492</v>
      </c>
      <c r="Y57" s="33">
        <f t="shared" si="4"/>
        <v>1.5530532786885247</v>
      </c>
      <c r="Z57" s="39">
        <v>3.8</v>
      </c>
      <c r="AA57" s="30">
        <v>48.210999999999999</v>
      </c>
      <c r="AB57" s="25">
        <f t="shared" si="5"/>
        <v>4149.3073770491801</v>
      </c>
      <c r="AC57" s="17">
        <f t="shared" si="6"/>
        <v>414.93073770491799</v>
      </c>
      <c r="AD57" s="35">
        <f t="shared" si="7"/>
        <v>20.746536885245902</v>
      </c>
      <c r="AE57" s="26">
        <v>1.5</v>
      </c>
      <c r="AF57" s="30">
        <v>0.16600000000000001</v>
      </c>
      <c r="AG57" s="25">
        <f t="shared" ref="AG57:AG61" si="18">AF57*U57</f>
        <v>14.286885245901642</v>
      </c>
      <c r="AH57" s="17">
        <f t="shared" ref="AH57:AH61" si="19">AG57/10</f>
        <v>1.4286885245901642</v>
      </c>
      <c r="AI57" s="35">
        <f t="shared" ref="AI57:AI61" si="20">AH57*0.05</f>
        <v>7.1434426229508213E-2</v>
      </c>
      <c r="AJ57" s="39">
        <v>25.6</v>
      </c>
      <c r="AK57" s="30">
        <v>14.212</v>
      </c>
      <c r="AL57" s="25">
        <f t="shared" ref="AL57:AL61" si="21">AK57*U57</f>
        <v>1223.1639344262296</v>
      </c>
      <c r="AM57" s="17">
        <f t="shared" ref="AM57:AM61" si="22">AL57/10</f>
        <v>122.31639344262297</v>
      </c>
      <c r="AN57" s="35">
        <f t="shared" ref="AN57:AN61" si="23">AM57*0.05</f>
        <v>6.1158196721311491</v>
      </c>
      <c r="AO57" s="26">
        <v>9.5</v>
      </c>
      <c r="AP57" s="27">
        <v>0.41199999999999998</v>
      </c>
      <c r="AQ57" s="25">
        <f t="shared" ref="AQ57:AQ61" si="24">AP57*U57</f>
        <v>35.459016393442624</v>
      </c>
      <c r="AR57" s="17">
        <f t="shared" ref="AR57:AR116" si="25">AQ57/10</f>
        <v>3.5459016393442626</v>
      </c>
      <c r="AS57" s="35">
        <f t="shared" ref="AS57:AS116" si="26">AR57*0.05</f>
        <v>0.17729508196721314</v>
      </c>
      <c r="AT57" s="26">
        <v>1.3</v>
      </c>
      <c r="AU57" s="19" t="s">
        <v>32</v>
      </c>
    </row>
    <row r="58" spans="1:47" ht="15.75" customHeight="1" x14ac:dyDescent="0.25">
      <c r="A58" s="11">
        <v>142219928</v>
      </c>
      <c r="B58" s="11" t="s">
        <v>115</v>
      </c>
      <c r="C58" s="13" t="s">
        <v>24</v>
      </c>
      <c r="D58" s="11" t="s">
        <v>78</v>
      </c>
      <c r="E58" s="11" t="s">
        <v>35</v>
      </c>
      <c r="F58" s="11" t="s">
        <v>31</v>
      </c>
      <c r="G58" s="11">
        <v>125</v>
      </c>
      <c r="H58" s="11">
        <v>73.8</v>
      </c>
      <c r="I58" s="11">
        <v>6</v>
      </c>
      <c r="J58" s="11">
        <v>17</v>
      </c>
      <c r="K58" s="11">
        <v>2022</v>
      </c>
      <c r="L58" s="8">
        <v>0.2951388888888889</v>
      </c>
      <c r="M58" s="11" t="s">
        <v>80</v>
      </c>
      <c r="N58" s="11">
        <v>39.168486299999998</v>
      </c>
      <c r="O58" s="11">
        <v>-86.510833500000004</v>
      </c>
      <c r="P58" s="11">
        <v>19928</v>
      </c>
      <c r="Q58" s="21">
        <v>45107</v>
      </c>
      <c r="R58" s="21">
        <v>45109</v>
      </c>
      <c r="S58" s="11">
        <v>2.7E-2</v>
      </c>
      <c r="T58" s="11">
        <f t="shared" si="17"/>
        <v>2.5714285714285714E-2</v>
      </c>
      <c r="U58" s="11">
        <f t="shared" si="1"/>
        <v>194.44444444444446</v>
      </c>
      <c r="V58" s="30" t="s">
        <v>108</v>
      </c>
      <c r="W58" s="33" t="e">
        <f t="shared" ref="W58:W62" si="27">V58*U58</f>
        <v>#VALUE!</v>
      </c>
      <c r="X58" s="34" t="e">
        <f t="shared" ref="X58:X62" si="28">W58/10</f>
        <v>#VALUE!</v>
      </c>
      <c r="Y58" s="33" t="e">
        <f t="shared" ref="Y58:Y62" si="29">X58*0.05</f>
        <v>#VALUE!</v>
      </c>
      <c r="Z58" s="39" t="s">
        <v>109</v>
      </c>
      <c r="AA58" s="30">
        <v>19.042999999999999</v>
      </c>
      <c r="AB58" s="25">
        <f t="shared" si="5"/>
        <v>3702.8055555555557</v>
      </c>
      <c r="AC58" s="17">
        <f t="shared" si="6"/>
        <v>370.28055555555557</v>
      </c>
      <c r="AD58" s="35">
        <f t="shared" si="7"/>
        <v>18.51402777777778</v>
      </c>
      <c r="AE58" s="26">
        <v>1.6</v>
      </c>
      <c r="AF58" s="30" t="s">
        <v>108</v>
      </c>
      <c r="AG58" s="25" t="e">
        <f>AF58*U58</f>
        <v>#VALUE!</v>
      </c>
      <c r="AH58" s="17" t="e">
        <f t="shared" si="19"/>
        <v>#VALUE!</v>
      </c>
      <c r="AI58" s="35" t="e">
        <f t="shared" si="20"/>
        <v>#VALUE!</v>
      </c>
      <c r="AJ58" s="39" t="s">
        <v>109</v>
      </c>
      <c r="AK58" s="30">
        <v>7.0380000000000003</v>
      </c>
      <c r="AL58" s="25">
        <f t="shared" si="21"/>
        <v>1368.5000000000002</v>
      </c>
      <c r="AM58" s="17">
        <f t="shared" si="22"/>
        <v>136.85000000000002</v>
      </c>
      <c r="AN58" s="35">
        <f t="shared" si="23"/>
        <v>6.8425000000000011</v>
      </c>
      <c r="AO58" s="26">
        <v>36.1</v>
      </c>
      <c r="AP58" s="27">
        <v>0.17199999999999999</v>
      </c>
      <c r="AQ58" s="25">
        <f t="shared" si="24"/>
        <v>33.444444444444443</v>
      </c>
      <c r="AR58" s="17">
        <f t="shared" si="25"/>
        <v>3.3444444444444441</v>
      </c>
      <c r="AS58" s="35">
        <f t="shared" si="26"/>
        <v>0.16722222222222222</v>
      </c>
      <c r="AT58" s="26">
        <v>1.5</v>
      </c>
      <c r="AU58" s="19" t="s">
        <v>32</v>
      </c>
    </row>
    <row r="59" spans="1:47" ht="15.75" customHeight="1" x14ac:dyDescent="0.25">
      <c r="A59" s="11">
        <v>142219929</v>
      </c>
      <c r="B59" s="11" t="s">
        <v>115</v>
      </c>
      <c r="C59" s="13" t="s">
        <v>24</v>
      </c>
      <c r="D59" s="11" t="s">
        <v>78</v>
      </c>
      <c r="E59" s="11" t="s">
        <v>35</v>
      </c>
      <c r="F59" s="11" t="s">
        <v>24</v>
      </c>
      <c r="G59" s="11">
        <v>129</v>
      </c>
      <c r="H59" s="11">
        <v>79.099999999999994</v>
      </c>
      <c r="I59" s="11">
        <v>6</v>
      </c>
      <c r="J59" s="11">
        <v>21</v>
      </c>
      <c r="K59" s="11">
        <v>2022</v>
      </c>
      <c r="L59" s="8">
        <v>0.25</v>
      </c>
      <c r="M59" s="11" t="s">
        <v>40</v>
      </c>
      <c r="N59" s="13">
        <v>39.166864500000003</v>
      </c>
      <c r="O59" s="13">
        <v>-86.521461799999997</v>
      </c>
      <c r="P59" s="11">
        <v>19929</v>
      </c>
      <c r="Q59" s="21">
        <v>45107</v>
      </c>
      <c r="R59" s="21">
        <v>45109</v>
      </c>
      <c r="S59" s="11">
        <v>1.7999999999999999E-2</v>
      </c>
      <c r="T59" s="11">
        <f t="shared" si="17"/>
        <v>1.714285714285714E-2</v>
      </c>
      <c r="U59" s="11">
        <f t="shared" si="1"/>
        <v>291.66666666666669</v>
      </c>
      <c r="V59" s="30" t="s">
        <v>108</v>
      </c>
      <c r="W59" s="33" t="e">
        <f t="shared" si="27"/>
        <v>#VALUE!</v>
      </c>
      <c r="X59" s="34" t="e">
        <f t="shared" si="28"/>
        <v>#VALUE!</v>
      </c>
      <c r="Y59" s="33" t="e">
        <f t="shared" si="29"/>
        <v>#VALUE!</v>
      </c>
      <c r="Z59" s="39" t="s">
        <v>109</v>
      </c>
      <c r="AA59" s="30">
        <v>12.904</v>
      </c>
      <c r="AB59" s="25">
        <f t="shared" si="5"/>
        <v>3763.666666666667</v>
      </c>
      <c r="AC59" s="17">
        <f t="shared" si="6"/>
        <v>376.36666666666667</v>
      </c>
      <c r="AD59" s="35">
        <f t="shared" si="7"/>
        <v>18.818333333333335</v>
      </c>
      <c r="AE59" s="26">
        <v>1</v>
      </c>
      <c r="AF59" s="30" t="s">
        <v>108</v>
      </c>
      <c r="AG59" s="25" t="e">
        <f t="shared" si="18"/>
        <v>#VALUE!</v>
      </c>
      <c r="AH59" s="17" t="e">
        <f t="shared" si="19"/>
        <v>#VALUE!</v>
      </c>
      <c r="AI59" s="35" t="e">
        <f t="shared" si="20"/>
        <v>#VALUE!</v>
      </c>
      <c r="AJ59" s="39" t="s">
        <v>109</v>
      </c>
      <c r="AK59" s="30">
        <v>3.5720000000000001</v>
      </c>
      <c r="AL59" s="25">
        <f t="shared" si="21"/>
        <v>1041.8333333333335</v>
      </c>
      <c r="AM59" s="17">
        <f t="shared" si="22"/>
        <v>104.18333333333335</v>
      </c>
      <c r="AN59" s="35">
        <f t="shared" si="23"/>
        <v>5.2091666666666683</v>
      </c>
      <c r="AO59" s="26">
        <v>33.700000000000003</v>
      </c>
      <c r="AP59" s="27">
        <v>0.21299999999999999</v>
      </c>
      <c r="AQ59" s="25">
        <f t="shared" si="24"/>
        <v>62.125</v>
      </c>
      <c r="AR59" s="17">
        <f t="shared" si="25"/>
        <v>6.2125000000000004</v>
      </c>
      <c r="AS59" s="35">
        <f t="shared" si="26"/>
        <v>0.31062500000000004</v>
      </c>
      <c r="AT59" s="26">
        <v>1.6</v>
      </c>
      <c r="AU59" s="19" t="s">
        <v>33</v>
      </c>
    </row>
    <row r="60" spans="1:47" ht="15.75" customHeight="1" x14ac:dyDescent="0.25">
      <c r="A60" s="11">
        <v>142219930</v>
      </c>
      <c r="B60" s="11" t="s">
        <v>115</v>
      </c>
      <c r="C60" s="13" t="s">
        <v>24</v>
      </c>
      <c r="D60" s="11" t="s">
        <v>79</v>
      </c>
      <c r="E60" s="11" t="s">
        <v>26</v>
      </c>
      <c r="F60" s="11" t="s">
        <v>24</v>
      </c>
      <c r="G60" s="11">
        <v>124</v>
      </c>
      <c r="H60" s="11">
        <v>81.5</v>
      </c>
      <c r="I60" s="11">
        <v>6</v>
      </c>
      <c r="J60" s="11">
        <v>21</v>
      </c>
      <c r="K60" s="11">
        <v>2022</v>
      </c>
      <c r="L60" s="8">
        <v>0.27569444444444446</v>
      </c>
      <c r="M60" s="11" t="s">
        <v>40</v>
      </c>
      <c r="N60" s="13">
        <v>39.166864500000003</v>
      </c>
      <c r="O60" s="13">
        <v>-86.521461799999997</v>
      </c>
      <c r="P60" s="11">
        <v>19930</v>
      </c>
      <c r="Q60" s="21">
        <v>45107</v>
      </c>
      <c r="R60" s="21">
        <v>45109</v>
      </c>
      <c r="S60" s="11">
        <v>1.2E-2</v>
      </c>
      <c r="T60" s="11">
        <f t="shared" si="17"/>
        <v>1.1428571428571429E-2</v>
      </c>
      <c r="U60" s="11">
        <f t="shared" si="1"/>
        <v>437.5</v>
      </c>
      <c r="V60" s="30" t="s">
        <v>108</v>
      </c>
      <c r="W60" s="33" t="e">
        <f t="shared" si="27"/>
        <v>#VALUE!</v>
      </c>
      <c r="X60" s="34" t="e">
        <f t="shared" si="28"/>
        <v>#VALUE!</v>
      </c>
      <c r="Y60" s="33" t="e">
        <f t="shared" si="29"/>
        <v>#VALUE!</v>
      </c>
      <c r="Z60" s="39" t="s">
        <v>109</v>
      </c>
      <c r="AA60" s="30">
        <v>5.2480000000000002</v>
      </c>
      <c r="AB60" s="25">
        <f t="shared" si="5"/>
        <v>2296</v>
      </c>
      <c r="AC60" s="17">
        <f t="shared" si="6"/>
        <v>229.6</v>
      </c>
      <c r="AD60" s="35">
        <f t="shared" si="7"/>
        <v>11.48</v>
      </c>
      <c r="AE60" s="26">
        <v>3.6</v>
      </c>
      <c r="AF60" s="30" t="s">
        <v>108</v>
      </c>
      <c r="AG60" s="25" t="e">
        <f t="shared" si="18"/>
        <v>#VALUE!</v>
      </c>
      <c r="AH60" s="17" t="e">
        <f t="shared" si="19"/>
        <v>#VALUE!</v>
      </c>
      <c r="AI60" s="35" t="e">
        <f t="shared" si="20"/>
        <v>#VALUE!</v>
      </c>
      <c r="AJ60" s="39" t="s">
        <v>109</v>
      </c>
      <c r="AK60" s="30">
        <v>3.0569999999999999</v>
      </c>
      <c r="AL60" s="25">
        <f t="shared" si="21"/>
        <v>1337.4375</v>
      </c>
      <c r="AM60" s="17">
        <f t="shared" si="22"/>
        <v>133.74375000000001</v>
      </c>
      <c r="AN60" s="35">
        <f t="shared" si="23"/>
        <v>6.6871875000000003</v>
      </c>
      <c r="AO60" s="26">
        <v>51.5</v>
      </c>
      <c r="AP60" s="27">
        <v>9.5000000000000001E-2</v>
      </c>
      <c r="AQ60" s="25">
        <f t="shared" si="24"/>
        <v>41.5625</v>
      </c>
      <c r="AR60" s="17">
        <f t="shared" si="25"/>
        <v>4.15625</v>
      </c>
      <c r="AS60" s="35">
        <f t="shared" si="26"/>
        <v>0.20781250000000001</v>
      </c>
      <c r="AT60" s="26">
        <v>1.1000000000000001</v>
      </c>
      <c r="AU60" s="19" t="s">
        <v>32</v>
      </c>
    </row>
    <row r="61" spans="1:47" ht="15.75" customHeight="1" x14ac:dyDescent="0.25">
      <c r="A61" s="11">
        <v>142219931</v>
      </c>
      <c r="B61" s="11" t="s">
        <v>115</v>
      </c>
      <c r="C61" s="13" t="s">
        <v>24</v>
      </c>
      <c r="D61" s="11" t="s">
        <v>79</v>
      </c>
      <c r="E61" s="11" t="s">
        <v>35</v>
      </c>
      <c r="F61" s="11" t="s">
        <v>24</v>
      </c>
      <c r="G61" s="11">
        <v>128</v>
      </c>
      <c r="H61" s="11">
        <v>71.3</v>
      </c>
      <c r="I61" s="11">
        <v>6</v>
      </c>
      <c r="J61" s="11">
        <v>21</v>
      </c>
      <c r="K61" s="11">
        <v>2022</v>
      </c>
      <c r="L61" s="8">
        <v>0.27569444444444446</v>
      </c>
      <c r="M61" s="11" t="s">
        <v>40</v>
      </c>
      <c r="N61" s="13">
        <v>39.166864500000003</v>
      </c>
      <c r="O61" s="13">
        <v>-86.521461799999997</v>
      </c>
      <c r="P61" s="11">
        <v>19931</v>
      </c>
      <c r="Q61" s="21">
        <v>45107</v>
      </c>
      <c r="R61" s="21">
        <v>45109</v>
      </c>
      <c r="S61" s="11">
        <v>0.03</v>
      </c>
      <c r="T61" s="11">
        <f t="shared" si="17"/>
        <v>2.8571428571428571E-2</v>
      </c>
      <c r="U61" s="11">
        <f t="shared" si="1"/>
        <v>175</v>
      </c>
      <c r="V61" s="30" t="s">
        <v>108</v>
      </c>
      <c r="W61" s="33" t="e">
        <f t="shared" si="27"/>
        <v>#VALUE!</v>
      </c>
      <c r="X61" s="34" t="e">
        <f t="shared" si="28"/>
        <v>#VALUE!</v>
      </c>
      <c r="Y61" s="33" t="e">
        <f t="shared" si="29"/>
        <v>#VALUE!</v>
      </c>
      <c r="Z61" s="39" t="s">
        <v>109</v>
      </c>
      <c r="AA61" s="30">
        <v>28.545999999999999</v>
      </c>
      <c r="AB61" s="25">
        <f t="shared" si="5"/>
        <v>4995.55</v>
      </c>
      <c r="AC61" s="17">
        <f t="shared" si="6"/>
        <v>499.55500000000001</v>
      </c>
      <c r="AD61" s="35">
        <f t="shared" si="7"/>
        <v>24.97775</v>
      </c>
      <c r="AE61" s="26">
        <v>0.7</v>
      </c>
      <c r="AF61" s="30" t="s">
        <v>108</v>
      </c>
      <c r="AG61" s="25" t="e">
        <f t="shared" si="18"/>
        <v>#VALUE!</v>
      </c>
      <c r="AH61" s="17" t="e">
        <f t="shared" si="19"/>
        <v>#VALUE!</v>
      </c>
      <c r="AI61" s="35" t="e">
        <f t="shared" si="20"/>
        <v>#VALUE!</v>
      </c>
      <c r="AJ61" s="39" t="s">
        <v>109</v>
      </c>
      <c r="AK61" s="30">
        <v>3.65</v>
      </c>
      <c r="AL61" s="25">
        <f t="shared" si="21"/>
        <v>638.75</v>
      </c>
      <c r="AM61" s="17">
        <f t="shared" si="22"/>
        <v>63.875</v>
      </c>
      <c r="AN61" s="35">
        <f t="shared" si="23"/>
        <v>3.1937500000000001</v>
      </c>
      <c r="AO61" s="26">
        <v>41.3</v>
      </c>
      <c r="AP61" s="27">
        <v>1.149</v>
      </c>
      <c r="AQ61" s="25">
        <f t="shared" si="24"/>
        <v>201.07500000000002</v>
      </c>
      <c r="AR61" s="17">
        <f t="shared" si="25"/>
        <v>20.107500000000002</v>
      </c>
      <c r="AS61" s="35">
        <f t="shared" si="26"/>
        <v>1.0053750000000001</v>
      </c>
      <c r="AT61" s="26">
        <v>1.7</v>
      </c>
      <c r="AU61" s="19" t="s">
        <v>41</v>
      </c>
    </row>
    <row r="62" spans="1:47" ht="15.75" customHeight="1" x14ac:dyDescent="0.25">
      <c r="A62" s="11">
        <v>142219954</v>
      </c>
      <c r="B62" s="11" t="s">
        <v>115</v>
      </c>
      <c r="C62" s="13" t="s">
        <v>24</v>
      </c>
      <c r="D62" s="11" t="s">
        <v>25</v>
      </c>
      <c r="E62" s="11" t="s">
        <v>26</v>
      </c>
      <c r="F62" s="11" t="s">
        <v>24</v>
      </c>
      <c r="G62" s="11">
        <v>127</v>
      </c>
      <c r="H62" s="11">
        <v>74.2</v>
      </c>
      <c r="I62" s="11">
        <v>9</v>
      </c>
      <c r="J62" s="11">
        <v>13</v>
      </c>
      <c r="K62" s="11">
        <v>2022</v>
      </c>
      <c r="L62" s="8">
        <v>0.29166666666666702</v>
      </c>
      <c r="M62" s="11" t="s">
        <v>34</v>
      </c>
      <c r="N62" s="13">
        <v>39.153860899999998</v>
      </c>
      <c r="O62" s="13">
        <v>-86.520297600000006</v>
      </c>
      <c r="P62" s="11">
        <v>19954</v>
      </c>
      <c r="Q62" s="21">
        <v>45107</v>
      </c>
      <c r="R62" s="21">
        <v>45109</v>
      </c>
      <c r="S62" s="11">
        <v>9.7000000000000003E-2</v>
      </c>
      <c r="T62" s="11">
        <f t="shared" si="17"/>
        <v>9.2380952380952383E-2</v>
      </c>
      <c r="U62" s="11">
        <f t="shared" si="1"/>
        <v>54.123711340206185</v>
      </c>
      <c r="V62" s="30" t="s">
        <v>108</v>
      </c>
      <c r="W62" s="33" t="e">
        <f t="shared" si="27"/>
        <v>#VALUE!</v>
      </c>
      <c r="X62" s="34" t="e">
        <f t="shared" si="28"/>
        <v>#VALUE!</v>
      </c>
      <c r="Y62" s="33" t="e">
        <f t="shared" si="29"/>
        <v>#VALUE!</v>
      </c>
      <c r="Z62" s="39" t="s">
        <v>109</v>
      </c>
      <c r="AA62" s="30">
        <v>82.753</v>
      </c>
      <c r="AB62" s="25">
        <f t="shared" ref="AB62" si="30">AA62*U62</f>
        <v>4478.8994845360821</v>
      </c>
      <c r="AC62" s="17">
        <f t="shared" ref="AC62" si="31">AB62/10</f>
        <v>447.88994845360821</v>
      </c>
      <c r="AD62" s="35">
        <f t="shared" ref="AD62" si="32">AC62*0.05</f>
        <v>22.394497422680413</v>
      </c>
      <c r="AE62" s="26">
        <v>1</v>
      </c>
      <c r="AF62" s="30">
        <v>4.0000000000000001E-3</v>
      </c>
      <c r="AG62" s="25">
        <f t="shared" ref="AG62" si="33">AF62*U62</f>
        <v>0.21649484536082475</v>
      </c>
      <c r="AH62" s="17">
        <f t="shared" ref="AH62" si="34">AG62/10</f>
        <v>2.1649484536082474E-2</v>
      </c>
      <c r="AI62" s="35">
        <f t="shared" ref="AI62" si="35">AH62*0.05</f>
        <v>1.0824742268041238E-3</v>
      </c>
      <c r="AJ62" s="39">
        <v>906.4</v>
      </c>
      <c r="AK62" s="30">
        <v>2.0920000000000001</v>
      </c>
      <c r="AL62" s="25">
        <f t="shared" ref="AL62" si="36">AK62*U62</f>
        <v>113.22680412371135</v>
      </c>
      <c r="AM62" s="17">
        <f t="shared" ref="AM62" si="37">AL62/10</f>
        <v>11.322680412371135</v>
      </c>
      <c r="AN62" s="35">
        <f t="shared" ref="AN62" si="38">AM62*0.05</f>
        <v>0.56613402061855678</v>
      </c>
      <c r="AO62" s="26">
        <v>50.8</v>
      </c>
      <c r="AP62" s="27">
        <v>0.628</v>
      </c>
      <c r="AQ62" s="25">
        <f t="shared" ref="AQ62" si="39">AP62*U62</f>
        <v>33.989690721649481</v>
      </c>
      <c r="AR62" s="17">
        <f t="shared" si="25"/>
        <v>3.3989690721649479</v>
      </c>
      <c r="AS62" s="35">
        <f t="shared" si="26"/>
        <v>0.1699484536082474</v>
      </c>
      <c r="AT62" s="26">
        <v>1.9</v>
      </c>
      <c r="AU62" s="19" t="s">
        <v>32</v>
      </c>
    </row>
    <row r="63" spans="1:47" ht="15.75" customHeight="1" x14ac:dyDescent="0.25">
      <c r="A63" s="11">
        <v>142219937</v>
      </c>
      <c r="B63" s="11" t="s">
        <v>115</v>
      </c>
      <c r="C63" s="13" t="s">
        <v>24</v>
      </c>
      <c r="D63" s="11" t="s">
        <v>78</v>
      </c>
      <c r="E63" s="11" t="s">
        <v>26</v>
      </c>
      <c r="F63" s="11" t="s">
        <v>31</v>
      </c>
      <c r="G63" s="11">
        <v>123</v>
      </c>
      <c r="H63" s="11">
        <v>72.900000000000006</v>
      </c>
      <c r="I63" s="11">
        <v>6</v>
      </c>
      <c r="J63" s="11">
        <v>27</v>
      </c>
      <c r="K63" s="11">
        <v>2022</v>
      </c>
      <c r="L63" s="8">
        <v>0.27777777777777779</v>
      </c>
      <c r="M63" s="11" t="s">
        <v>38</v>
      </c>
      <c r="N63" s="13">
        <v>39.184030499999999</v>
      </c>
      <c r="O63" s="13">
        <v>-86.516978199999997</v>
      </c>
      <c r="P63" s="11">
        <v>19937</v>
      </c>
      <c r="Q63" s="21">
        <v>45107</v>
      </c>
      <c r="R63" s="21">
        <v>45109</v>
      </c>
      <c r="S63" s="11">
        <v>3.3000000000000002E-2</v>
      </c>
      <c r="T63" s="11">
        <f t="shared" si="17"/>
        <v>3.1428571428571431E-2</v>
      </c>
      <c r="U63" s="11">
        <f t="shared" si="1"/>
        <v>159.09090909090909</v>
      </c>
      <c r="V63" s="30" t="s">
        <v>108</v>
      </c>
      <c r="W63" s="33" t="e">
        <f t="shared" ref="W63:W72" si="40">V63*U63</f>
        <v>#VALUE!</v>
      </c>
      <c r="X63" s="34" t="e">
        <f t="shared" ref="X63:X72" si="41">W63/10</f>
        <v>#VALUE!</v>
      </c>
      <c r="Y63" s="33" t="e">
        <f t="shared" ref="Y63:Y72" si="42">X63*0.05</f>
        <v>#VALUE!</v>
      </c>
      <c r="Z63" s="39" t="s">
        <v>109</v>
      </c>
      <c r="AA63" s="30">
        <v>27.873999999999999</v>
      </c>
      <c r="AB63" s="25">
        <f t="shared" ref="AB63:AB72" si="43">AA63*U63</f>
        <v>4434.5</v>
      </c>
      <c r="AC63" s="17">
        <f t="shared" ref="AC63:AC72" si="44">AB63/10</f>
        <v>443.45</v>
      </c>
      <c r="AD63" s="35">
        <f t="shared" ref="AD63:AD72" si="45">AC63*0.05</f>
        <v>22.172499999999999</v>
      </c>
      <c r="AE63" s="26">
        <v>0.9</v>
      </c>
      <c r="AF63" s="30">
        <v>0.28499999999999998</v>
      </c>
      <c r="AG63" s="25">
        <f t="shared" ref="AG63:AG72" si="46">AF63*U63</f>
        <v>45.340909090909086</v>
      </c>
      <c r="AH63" s="17">
        <f t="shared" ref="AH63:AH72" si="47">AG63/10</f>
        <v>4.5340909090909083</v>
      </c>
      <c r="AI63" s="35">
        <f t="shared" ref="AI63:AI72" si="48">AH63*0.05</f>
        <v>0.22670454545454544</v>
      </c>
      <c r="AJ63" s="39">
        <v>265.89999999999998</v>
      </c>
      <c r="AK63" s="30">
        <v>9.4120000000000008</v>
      </c>
      <c r="AL63" s="25">
        <f t="shared" ref="AL63:AL72" si="49">AK63*U63</f>
        <v>1497.3636363636365</v>
      </c>
      <c r="AM63" s="17">
        <f t="shared" ref="AM63:AM72" si="50">AL63/10</f>
        <v>149.73636363636365</v>
      </c>
      <c r="AN63" s="35">
        <f t="shared" ref="AN63:AN72" si="51">AM63*0.05</f>
        <v>7.4868181818181831</v>
      </c>
      <c r="AO63" s="26">
        <v>25.1</v>
      </c>
      <c r="AP63" s="27">
        <v>0.19600000000000001</v>
      </c>
      <c r="AQ63" s="25">
        <f t="shared" ref="AQ63:AQ72" si="52">AP63*U63</f>
        <v>31.181818181818183</v>
      </c>
      <c r="AR63" s="17">
        <f t="shared" si="25"/>
        <v>3.1181818181818182</v>
      </c>
      <c r="AS63" s="35">
        <f t="shared" si="26"/>
        <v>0.15590909090909091</v>
      </c>
      <c r="AT63" s="26">
        <v>3.1</v>
      </c>
      <c r="AU63" s="19" t="s">
        <v>32</v>
      </c>
    </row>
    <row r="64" spans="1:47" ht="15.75" customHeight="1" x14ac:dyDescent="0.25">
      <c r="A64" s="11">
        <v>142219943</v>
      </c>
      <c r="B64" s="11" t="s">
        <v>115</v>
      </c>
      <c r="C64" s="13" t="s">
        <v>24</v>
      </c>
      <c r="D64" s="11" t="s">
        <v>29</v>
      </c>
      <c r="E64" s="11" t="s">
        <v>30</v>
      </c>
      <c r="F64" s="11" t="s">
        <v>31</v>
      </c>
      <c r="G64" s="11">
        <v>129</v>
      </c>
      <c r="H64" s="11">
        <v>78.400000000000006</v>
      </c>
      <c r="I64" s="11">
        <v>9</v>
      </c>
      <c r="J64" s="11">
        <v>6</v>
      </c>
      <c r="K64" s="11">
        <v>2022</v>
      </c>
      <c r="L64" s="8">
        <v>0.3125</v>
      </c>
      <c r="M64" s="11" t="s">
        <v>34</v>
      </c>
      <c r="N64" s="13">
        <v>39.153860899999998</v>
      </c>
      <c r="O64" s="13">
        <v>-86.520297600000006</v>
      </c>
      <c r="P64" s="11">
        <v>19943</v>
      </c>
      <c r="Q64" s="21">
        <v>45107</v>
      </c>
      <c r="R64" s="21">
        <v>45109</v>
      </c>
      <c r="S64" s="11">
        <v>0.189</v>
      </c>
      <c r="T64" s="11">
        <f t="shared" si="17"/>
        <v>0.18</v>
      </c>
      <c r="U64" s="11">
        <f t="shared" si="1"/>
        <v>27.777777777777779</v>
      </c>
      <c r="V64" s="30">
        <v>1.3240000000000001</v>
      </c>
      <c r="W64" s="33">
        <f t="shared" si="40"/>
        <v>36.777777777777779</v>
      </c>
      <c r="X64" s="34">
        <f t="shared" si="41"/>
        <v>3.677777777777778</v>
      </c>
      <c r="Y64" s="33">
        <f t="shared" si="42"/>
        <v>0.18388888888888891</v>
      </c>
      <c r="Z64" s="39">
        <v>5.7</v>
      </c>
      <c r="AA64" s="30">
        <v>87.015000000000001</v>
      </c>
      <c r="AB64" s="25">
        <f t="shared" si="43"/>
        <v>2417.0833333333335</v>
      </c>
      <c r="AC64" s="17">
        <f t="shared" si="44"/>
        <v>241.70833333333334</v>
      </c>
      <c r="AD64" s="35">
        <f t="shared" si="45"/>
        <v>12.085416666666667</v>
      </c>
      <c r="AE64" s="26">
        <v>1.1000000000000001</v>
      </c>
      <c r="AF64" s="30">
        <v>0.155</v>
      </c>
      <c r="AG64" s="25">
        <f t="shared" si="46"/>
        <v>4.3055555555555554</v>
      </c>
      <c r="AH64" s="17">
        <f t="shared" si="47"/>
        <v>0.43055555555555552</v>
      </c>
      <c r="AI64" s="35">
        <f t="shared" si="48"/>
        <v>2.1527777777777778E-2</v>
      </c>
      <c r="AJ64" s="39">
        <v>14.3</v>
      </c>
      <c r="AK64" s="30">
        <v>19.917000000000002</v>
      </c>
      <c r="AL64" s="25">
        <f t="shared" si="49"/>
        <v>553.25000000000011</v>
      </c>
      <c r="AM64" s="17">
        <f t="shared" si="50"/>
        <v>55.32500000000001</v>
      </c>
      <c r="AN64" s="35">
        <f t="shared" si="51"/>
        <v>2.7662500000000008</v>
      </c>
      <c r="AO64" s="26">
        <v>13.4</v>
      </c>
      <c r="AP64" s="27">
        <v>1.1890000000000001</v>
      </c>
      <c r="AQ64" s="25">
        <f t="shared" si="52"/>
        <v>33.027777777777779</v>
      </c>
      <c r="AR64" s="17">
        <f t="shared" si="25"/>
        <v>3.302777777777778</v>
      </c>
      <c r="AS64" s="35">
        <f t="shared" si="26"/>
        <v>0.16513888888888892</v>
      </c>
      <c r="AT64" s="26">
        <v>1.5</v>
      </c>
      <c r="AU64" s="19" t="s">
        <v>32</v>
      </c>
    </row>
    <row r="65" spans="1:47" ht="15.75" customHeight="1" x14ac:dyDescent="0.25">
      <c r="A65" s="11">
        <v>142219944</v>
      </c>
      <c r="B65" s="11" t="s">
        <v>115</v>
      </c>
      <c r="C65" s="13" t="s">
        <v>24</v>
      </c>
      <c r="D65" s="11" t="s">
        <v>29</v>
      </c>
      <c r="E65" s="11" t="s">
        <v>30</v>
      </c>
      <c r="F65" s="11" t="s">
        <v>30</v>
      </c>
      <c r="G65" s="11">
        <v>128</v>
      </c>
      <c r="H65" s="11">
        <v>72.3</v>
      </c>
      <c r="I65" s="11">
        <v>9</v>
      </c>
      <c r="J65" s="11">
        <v>6</v>
      </c>
      <c r="K65" s="11">
        <v>2022</v>
      </c>
      <c r="L65" s="8">
        <v>0.3125</v>
      </c>
      <c r="M65" s="11" t="s">
        <v>34</v>
      </c>
      <c r="N65" s="13">
        <v>39.153860899999998</v>
      </c>
      <c r="O65" s="13">
        <v>-86.520297600000006</v>
      </c>
      <c r="P65" s="11">
        <v>19944</v>
      </c>
      <c r="Q65" s="21">
        <v>45107</v>
      </c>
      <c r="R65" s="21">
        <v>45109</v>
      </c>
      <c r="S65" s="11">
        <v>8.2000000000000003E-2</v>
      </c>
      <c r="T65" s="11">
        <f t="shared" si="17"/>
        <v>7.8095238095238093E-2</v>
      </c>
      <c r="U65" s="11">
        <f t="shared" si="1"/>
        <v>64.024390243902445</v>
      </c>
      <c r="V65" s="30">
        <v>4.2999999999999997E-2</v>
      </c>
      <c r="W65" s="33">
        <f t="shared" si="40"/>
        <v>2.7530487804878048</v>
      </c>
      <c r="X65" s="34">
        <f t="shared" si="41"/>
        <v>0.27530487804878045</v>
      </c>
      <c r="Y65" s="33">
        <f t="shared" si="42"/>
        <v>1.3765243902439023E-2</v>
      </c>
      <c r="Z65" s="39">
        <v>115.7</v>
      </c>
      <c r="AA65" s="30">
        <v>59.764000000000003</v>
      </c>
      <c r="AB65" s="25">
        <f t="shared" si="43"/>
        <v>3826.353658536586</v>
      </c>
      <c r="AC65" s="17">
        <f t="shared" si="44"/>
        <v>382.63536585365858</v>
      </c>
      <c r="AD65" s="35">
        <f t="shared" si="45"/>
        <v>19.131768292682931</v>
      </c>
      <c r="AE65" s="26">
        <v>0.5</v>
      </c>
      <c r="AF65" s="30">
        <v>8.8999999999999996E-2</v>
      </c>
      <c r="AG65" s="25">
        <f t="shared" si="46"/>
        <v>5.6981707317073171</v>
      </c>
      <c r="AH65" s="17">
        <f t="shared" si="47"/>
        <v>0.56981707317073171</v>
      </c>
      <c r="AI65" s="35">
        <f t="shared" si="48"/>
        <v>2.8490853658536586E-2</v>
      </c>
      <c r="AJ65" s="39">
        <v>43.6</v>
      </c>
      <c r="AK65" s="30">
        <v>9.2240000000000002</v>
      </c>
      <c r="AL65" s="25">
        <f t="shared" si="49"/>
        <v>590.56097560975616</v>
      </c>
      <c r="AM65" s="17">
        <f t="shared" si="50"/>
        <v>59.056097560975616</v>
      </c>
      <c r="AN65" s="35">
        <f t="shared" si="51"/>
        <v>2.9528048780487808</v>
      </c>
      <c r="AO65" s="26">
        <v>17.7</v>
      </c>
      <c r="AP65" s="27">
        <v>0.83699999999999997</v>
      </c>
      <c r="AQ65" s="25">
        <f t="shared" si="52"/>
        <v>53.588414634146346</v>
      </c>
      <c r="AR65" s="17">
        <f t="shared" si="25"/>
        <v>5.3588414634146346</v>
      </c>
      <c r="AS65" s="35">
        <f t="shared" si="26"/>
        <v>0.26794207317073176</v>
      </c>
      <c r="AT65" s="26">
        <v>1.2</v>
      </c>
      <c r="AU65" s="19" t="s">
        <v>33</v>
      </c>
    </row>
    <row r="66" spans="1:47" ht="15.75" customHeight="1" x14ac:dyDescent="0.25">
      <c r="A66" s="11">
        <v>142219945</v>
      </c>
      <c r="B66" s="11" t="s">
        <v>115</v>
      </c>
      <c r="C66" s="13" t="s">
        <v>24</v>
      </c>
      <c r="D66" s="11" t="s">
        <v>25</v>
      </c>
      <c r="E66" s="11" t="s">
        <v>35</v>
      </c>
      <c r="F66" s="11" t="s">
        <v>24</v>
      </c>
      <c r="G66" s="11">
        <v>128</v>
      </c>
      <c r="H66" s="11">
        <v>78.400000000000006</v>
      </c>
      <c r="I66" s="11">
        <v>9</v>
      </c>
      <c r="J66" s="11">
        <v>6</v>
      </c>
      <c r="K66" s="11">
        <v>2022</v>
      </c>
      <c r="L66" s="8">
        <v>0.3125</v>
      </c>
      <c r="M66" s="11" t="s">
        <v>34</v>
      </c>
      <c r="N66" s="13">
        <v>39.153860899999998</v>
      </c>
      <c r="O66" s="13">
        <v>-86.520297600000006</v>
      </c>
      <c r="P66" s="11">
        <v>19945</v>
      </c>
      <c r="Q66" s="21">
        <v>45107</v>
      </c>
      <c r="R66" s="21">
        <v>45109</v>
      </c>
      <c r="S66" s="11">
        <v>0.106</v>
      </c>
      <c r="T66" s="11">
        <f t="shared" si="17"/>
        <v>0.10095238095238095</v>
      </c>
      <c r="U66" s="11">
        <f t="shared" ref="U66:U116" si="53">5/T66</f>
        <v>49.528301886792455</v>
      </c>
      <c r="V66" s="30">
        <v>0.01</v>
      </c>
      <c r="W66" s="33">
        <f t="shared" si="40"/>
        <v>0.49528301886792458</v>
      </c>
      <c r="X66" s="34">
        <f t="shared" si="41"/>
        <v>4.9528301886792456E-2</v>
      </c>
      <c r="Y66" s="33">
        <f t="shared" si="42"/>
        <v>2.476415094339623E-3</v>
      </c>
      <c r="Z66" s="39">
        <v>363.2</v>
      </c>
      <c r="AA66" s="30">
        <v>45.332999999999998</v>
      </c>
      <c r="AB66" s="25">
        <f t="shared" si="43"/>
        <v>2245.2665094339623</v>
      </c>
      <c r="AC66" s="17">
        <f t="shared" si="44"/>
        <v>224.52665094339622</v>
      </c>
      <c r="AD66" s="35">
        <f t="shared" si="45"/>
        <v>11.226332547169811</v>
      </c>
      <c r="AE66" s="26">
        <v>0.9</v>
      </c>
      <c r="AF66" s="30">
        <v>6.5000000000000002E-2</v>
      </c>
      <c r="AG66" s="25">
        <f t="shared" si="46"/>
        <v>3.2193396226415096</v>
      </c>
      <c r="AH66" s="17">
        <f t="shared" si="47"/>
        <v>0.32193396226415094</v>
      </c>
      <c r="AI66" s="35">
        <f t="shared" si="48"/>
        <v>1.6096698113207547E-2</v>
      </c>
      <c r="AJ66" s="39">
        <v>86.6</v>
      </c>
      <c r="AK66" s="30">
        <v>3.931</v>
      </c>
      <c r="AL66" s="25">
        <f t="shared" si="49"/>
        <v>194.69575471698116</v>
      </c>
      <c r="AM66" s="17">
        <f t="shared" si="50"/>
        <v>19.469575471698114</v>
      </c>
      <c r="AN66" s="35">
        <f t="shared" si="51"/>
        <v>0.97347877358490575</v>
      </c>
      <c r="AO66" s="26">
        <v>29.2</v>
      </c>
      <c r="AP66" s="27">
        <v>1.2589999999999999</v>
      </c>
      <c r="AQ66" s="25">
        <f t="shared" si="52"/>
        <v>62.356132075471699</v>
      </c>
      <c r="AR66" s="17">
        <f t="shared" si="25"/>
        <v>6.2356132075471695</v>
      </c>
      <c r="AS66" s="35">
        <f t="shared" si="26"/>
        <v>0.31178066037735852</v>
      </c>
      <c r="AT66" s="26">
        <v>1.2</v>
      </c>
      <c r="AU66" s="19" t="s">
        <v>33</v>
      </c>
    </row>
    <row r="67" spans="1:47" ht="15.75" customHeight="1" x14ac:dyDescent="0.25">
      <c r="A67" s="11">
        <v>142219946</v>
      </c>
      <c r="B67" s="11" t="s">
        <v>115</v>
      </c>
      <c r="C67" s="13" t="s">
        <v>24</v>
      </c>
      <c r="D67" s="11" t="s">
        <v>29</v>
      </c>
      <c r="E67" s="11" t="s">
        <v>30</v>
      </c>
      <c r="F67" s="11" t="s">
        <v>30</v>
      </c>
      <c r="G67" s="11">
        <v>124</v>
      </c>
      <c r="H67" s="11">
        <v>75.099999999999994</v>
      </c>
      <c r="I67" s="11">
        <v>9</v>
      </c>
      <c r="J67" s="11">
        <v>6</v>
      </c>
      <c r="K67" s="11">
        <v>2022</v>
      </c>
      <c r="L67" s="8">
        <v>0.3125</v>
      </c>
      <c r="M67" s="11" t="s">
        <v>34</v>
      </c>
      <c r="N67" s="13">
        <v>39.153860899999998</v>
      </c>
      <c r="O67" s="13">
        <v>-86.520297600000006</v>
      </c>
      <c r="P67" s="11">
        <v>19946</v>
      </c>
      <c r="Q67" s="21">
        <v>45107</v>
      </c>
      <c r="R67" s="21">
        <v>45109</v>
      </c>
      <c r="S67" s="11">
        <v>9.9000000000000005E-2</v>
      </c>
      <c r="T67" s="11">
        <f t="shared" si="17"/>
        <v>9.4285714285714292E-2</v>
      </c>
      <c r="U67" s="11">
        <f t="shared" si="53"/>
        <v>53.030303030303024</v>
      </c>
      <c r="V67" s="30" t="s">
        <v>108</v>
      </c>
      <c r="W67" s="33" t="e">
        <f t="shared" si="40"/>
        <v>#VALUE!</v>
      </c>
      <c r="X67" s="34" t="e">
        <f t="shared" si="41"/>
        <v>#VALUE!</v>
      </c>
      <c r="Y67" s="33" t="e">
        <f t="shared" si="42"/>
        <v>#VALUE!</v>
      </c>
      <c r="Z67" s="39" t="s">
        <v>109</v>
      </c>
      <c r="AA67" s="30">
        <v>84.83</v>
      </c>
      <c r="AB67" s="25">
        <f t="shared" si="43"/>
        <v>4498.5606060606051</v>
      </c>
      <c r="AC67" s="17">
        <f t="shared" si="44"/>
        <v>449.85606060606051</v>
      </c>
      <c r="AD67" s="35">
        <f t="shared" si="45"/>
        <v>22.492803030303026</v>
      </c>
      <c r="AE67" s="26">
        <v>1.8</v>
      </c>
      <c r="AF67" s="30">
        <v>6.0999999999999999E-2</v>
      </c>
      <c r="AG67" s="25">
        <f t="shared" si="46"/>
        <v>3.2348484848484844</v>
      </c>
      <c r="AH67" s="17">
        <f t="shared" si="47"/>
        <v>0.32348484848484843</v>
      </c>
      <c r="AI67" s="35">
        <f t="shared" si="48"/>
        <v>1.6174242424242421E-2</v>
      </c>
      <c r="AJ67" s="39">
        <v>87.7</v>
      </c>
      <c r="AK67" s="30">
        <v>11.708</v>
      </c>
      <c r="AL67" s="25">
        <f t="shared" si="49"/>
        <v>620.87878787878776</v>
      </c>
      <c r="AM67" s="17">
        <f t="shared" si="50"/>
        <v>62.087878787878779</v>
      </c>
      <c r="AN67" s="35">
        <f t="shared" si="51"/>
        <v>3.104393939393939</v>
      </c>
      <c r="AO67" s="26">
        <v>7.8</v>
      </c>
      <c r="AP67" s="27">
        <v>0.80700000000000005</v>
      </c>
      <c r="AQ67" s="25">
        <f t="shared" si="52"/>
        <v>42.79545454545454</v>
      </c>
      <c r="AR67" s="17">
        <f t="shared" si="25"/>
        <v>4.2795454545454543</v>
      </c>
      <c r="AS67" s="35">
        <f t="shared" si="26"/>
        <v>0.21397727272727274</v>
      </c>
      <c r="AT67" s="26">
        <v>1.9</v>
      </c>
      <c r="AU67" s="19" t="s">
        <v>32</v>
      </c>
    </row>
    <row r="68" spans="1:47" ht="15.75" customHeight="1" x14ac:dyDescent="0.25">
      <c r="A68" s="11">
        <v>142219948</v>
      </c>
      <c r="B68" s="11" t="s">
        <v>115</v>
      </c>
      <c r="C68" s="13" t="s">
        <v>24</v>
      </c>
      <c r="D68" s="11" t="s">
        <v>25</v>
      </c>
      <c r="E68" s="11" t="s">
        <v>30</v>
      </c>
      <c r="F68" s="11" t="s">
        <v>31</v>
      </c>
      <c r="G68" s="11">
        <v>126</v>
      </c>
      <c r="H68" s="11">
        <v>70.8</v>
      </c>
      <c r="I68" s="11">
        <v>9</v>
      </c>
      <c r="J68" s="11">
        <v>9</v>
      </c>
      <c r="K68" s="11">
        <v>2022</v>
      </c>
      <c r="L68" s="8">
        <v>0.29166666666666669</v>
      </c>
      <c r="M68" s="11" t="s">
        <v>34</v>
      </c>
      <c r="N68" s="13">
        <v>39.153860899999998</v>
      </c>
      <c r="O68" s="13">
        <v>-86.520297600000006</v>
      </c>
      <c r="P68" s="11">
        <v>19948</v>
      </c>
      <c r="Q68" s="21">
        <v>45107</v>
      </c>
      <c r="R68" s="21">
        <v>45109</v>
      </c>
      <c r="S68" s="11">
        <v>5.7000000000000002E-2</v>
      </c>
      <c r="T68" s="11">
        <f t="shared" si="17"/>
        <v>5.4285714285714284E-2</v>
      </c>
      <c r="U68" s="11">
        <f t="shared" si="53"/>
        <v>92.10526315789474</v>
      </c>
      <c r="V68" s="30" t="s">
        <v>108</v>
      </c>
      <c r="W68" s="33" t="e">
        <f t="shared" si="40"/>
        <v>#VALUE!</v>
      </c>
      <c r="X68" s="34" t="e">
        <f t="shared" si="41"/>
        <v>#VALUE!</v>
      </c>
      <c r="Y68" s="33" t="e">
        <f t="shared" si="42"/>
        <v>#VALUE!</v>
      </c>
      <c r="Z68" s="39" t="s">
        <v>109</v>
      </c>
      <c r="AA68" s="30">
        <v>45.238</v>
      </c>
      <c r="AB68" s="25">
        <f t="shared" si="43"/>
        <v>4166.6578947368425</v>
      </c>
      <c r="AC68" s="17">
        <f t="shared" si="44"/>
        <v>416.66578947368424</v>
      </c>
      <c r="AD68" s="35">
        <f t="shared" si="45"/>
        <v>20.833289473684214</v>
      </c>
      <c r="AE68" s="26">
        <v>0.5</v>
      </c>
      <c r="AF68" s="30" t="s">
        <v>108</v>
      </c>
      <c r="AG68" s="25" t="e">
        <f t="shared" si="46"/>
        <v>#VALUE!</v>
      </c>
      <c r="AH68" s="17" t="e">
        <f t="shared" si="47"/>
        <v>#VALUE!</v>
      </c>
      <c r="AI68" s="35" t="e">
        <f t="shared" si="48"/>
        <v>#VALUE!</v>
      </c>
      <c r="AJ68" s="39" t="s">
        <v>109</v>
      </c>
      <c r="AK68" s="30">
        <v>10.65</v>
      </c>
      <c r="AL68" s="25">
        <f t="shared" si="49"/>
        <v>980.92105263157896</v>
      </c>
      <c r="AM68" s="17">
        <f t="shared" si="50"/>
        <v>98.09210526315789</v>
      </c>
      <c r="AN68" s="35">
        <f t="shared" si="51"/>
        <v>4.9046052631578947</v>
      </c>
      <c r="AO68" s="26">
        <v>14.6</v>
      </c>
      <c r="AP68" s="27">
        <v>0.42099999999999999</v>
      </c>
      <c r="AQ68" s="25">
        <f t="shared" si="52"/>
        <v>38.776315789473685</v>
      </c>
      <c r="AR68" s="17">
        <f t="shared" si="25"/>
        <v>3.8776315789473683</v>
      </c>
      <c r="AS68" s="35">
        <f t="shared" si="26"/>
        <v>0.19388157894736843</v>
      </c>
      <c r="AT68" s="26">
        <v>2.2000000000000002</v>
      </c>
      <c r="AU68" s="19" t="s">
        <v>32</v>
      </c>
    </row>
    <row r="69" spans="1:47" ht="15.75" customHeight="1" x14ac:dyDescent="0.25">
      <c r="A69" s="11">
        <v>142219949</v>
      </c>
      <c r="B69" s="11" t="s">
        <v>115</v>
      </c>
      <c r="C69" s="13" t="s">
        <v>24</v>
      </c>
      <c r="D69" s="11" t="s">
        <v>25</v>
      </c>
      <c r="E69" s="11" t="s">
        <v>30</v>
      </c>
      <c r="F69" s="11" t="s">
        <v>24</v>
      </c>
      <c r="G69" s="11">
        <v>128</v>
      </c>
      <c r="H69" s="11">
        <v>79.3</v>
      </c>
      <c r="I69" s="11">
        <v>9</v>
      </c>
      <c r="J69" s="11">
        <v>9</v>
      </c>
      <c r="K69" s="11">
        <v>2022</v>
      </c>
      <c r="L69" s="8">
        <v>0.29166666666666702</v>
      </c>
      <c r="M69" s="11" t="s">
        <v>34</v>
      </c>
      <c r="N69" s="13">
        <v>39.153860899999998</v>
      </c>
      <c r="O69" s="13">
        <v>-86.520297600000006</v>
      </c>
      <c r="P69" s="11">
        <v>19949</v>
      </c>
      <c r="Q69" s="21">
        <v>45107</v>
      </c>
      <c r="R69" s="21">
        <v>45109</v>
      </c>
      <c r="S69" s="11">
        <v>4.4999999999999998E-2</v>
      </c>
      <c r="T69" s="11">
        <f t="shared" si="17"/>
        <v>4.2857142857142851E-2</v>
      </c>
      <c r="U69" s="11">
        <f t="shared" si="53"/>
        <v>116.66666666666669</v>
      </c>
      <c r="V69" s="30" t="s">
        <v>108</v>
      </c>
      <c r="W69" s="33" t="e">
        <f t="shared" si="40"/>
        <v>#VALUE!</v>
      </c>
      <c r="X69" s="34" t="e">
        <f t="shared" si="41"/>
        <v>#VALUE!</v>
      </c>
      <c r="Y69" s="33" t="e">
        <f t="shared" si="42"/>
        <v>#VALUE!</v>
      </c>
      <c r="Z69" s="39" t="s">
        <v>109</v>
      </c>
      <c r="AA69" s="30">
        <v>32.271999999999998</v>
      </c>
      <c r="AB69" s="25">
        <f t="shared" si="43"/>
        <v>3765.0666666666671</v>
      </c>
      <c r="AC69" s="17">
        <f t="shared" si="44"/>
        <v>376.50666666666672</v>
      </c>
      <c r="AD69" s="35">
        <f t="shared" si="45"/>
        <v>18.825333333333337</v>
      </c>
      <c r="AE69" s="26">
        <v>0.9</v>
      </c>
      <c r="AF69" s="30" t="s">
        <v>108</v>
      </c>
      <c r="AG69" s="25" t="e">
        <f t="shared" si="46"/>
        <v>#VALUE!</v>
      </c>
      <c r="AH69" s="17" t="e">
        <f t="shared" si="47"/>
        <v>#VALUE!</v>
      </c>
      <c r="AI69" s="35" t="e">
        <f t="shared" si="48"/>
        <v>#VALUE!</v>
      </c>
      <c r="AJ69" s="39" t="s">
        <v>109</v>
      </c>
      <c r="AK69" s="30">
        <v>2.4009999999999998</v>
      </c>
      <c r="AL69" s="25">
        <f t="shared" si="49"/>
        <v>280.11666666666667</v>
      </c>
      <c r="AM69" s="17">
        <f t="shared" si="50"/>
        <v>28.011666666666667</v>
      </c>
      <c r="AN69" s="35">
        <f t="shared" si="51"/>
        <v>1.4005833333333335</v>
      </c>
      <c r="AO69" s="26">
        <v>40.799999999999997</v>
      </c>
      <c r="AP69" s="27">
        <v>0.217</v>
      </c>
      <c r="AQ69" s="25">
        <f t="shared" si="52"/>
        <v>25.31666666666667</v>
      </c>
      <c r="AR69" s="17">
        <f t="shared" si="25"/>
        <v>2.5316666666666672</v>
      </c>
      <c r="AS69" s="35">
        <f t="shared" si="26"/>
        <v>0.12658333333333335</v>
      </c>
      <c r="AT69" s="26">
        <v>1.4</v>
      </c>
      <c r="AU69" s="19" t="s">
        <v>32</v>
      </c>
    </row>
    <row r="70" spans="1:47" ht="15.75" customHeight="1" x14ac:dyDescent="0.25">
      <c r="A70" s="11">
        <v>142219950</v>
      </c>
      <c r="B70" s="11" t="s">
        <v>115</v>
      </c>
      <c r="C70" s="13" t="s">
        <v>24</v>
      </c>
      <c r="D70" s="11" t="s">
        <v>29</v>
      </c>
      <c r="E70" s="11" t="s">
        <v>30</v>
      </c>
      <c r="F70" s="11" t="s">
        <v>24</v>
      </c>
      <c r="G70" s="11">
        <v>128</v>
      </c>
      <c r="H70" s="11">
        <v>69.8</v>
      </c>
      <c r="I70" s="11">
        <v>9</v>
      </c>
      <c r="J70" s="11">
        <v>9</v>
      </c>
      <c r="K70" s="11">
        <v>2022</v>
      </c>
      <c r="L70" s="8">
        <v>0.29166666666666702</v>
      </c>
      <c r="M70" s="11" t="s">
        <v>34</v>
      </c>
      <c r="N70" s="13">
        <v>39.153860899999998</v>
      </c>
      <c r="O70" s="13">
        <v>-86.520297600000006</v>
      </c>
      <c r="P70" s="11">
        <v>19950</v>
      </c>
      <c r="Q70" s="21">
        <v>45107</v>
      </c>
      <c r="R70" s="21">
        <v>45109</v>
      </c>
      <c r="S70" s="11">
        <v>1.4E-2</v>
      </c>
      <c r="T70" s="11">
        <f t="shared" si="17"/>
        <v>1.3333333333333332E-2</v>
      </c>
      <c r="U70" s="11">
        <f t="shared" si="53"/>
        <v>375</v>
      </c>
      <c r="V70" s="30" t="s">
        <v>108</v>
      </c>
      <c r="W70" s="33" t="e">
        <f t="shared" si="40"/>
        <v>#VALUE!</v>
      </c>
      <c r="X70" s="34" t="e">
        <f t="shared" si="41"/>
        <v>#VALUE!</v>
      </c>
      <c r="Y70" s="33" t="e">
        <f t="shared" si="42"/>
        <v>#VALUE!</v>
      </c>
      <c r="Z70" s="39" t="s">
        <v>109</v>
      </c>
      <c r="AA70" s="30">
        <v>68.043999999999997</v>
      </c>
      <c r="AB70" s="25">
        <f t="shared" si="43"/>
        <v>25516.5</v>
      </c>
      <c r="AC70" s="17">
        <f t="shared" si="44"/>
        <v>2551.65</v>
      </c>
      <c r="AD70" s="35">
        <f t="shared" si="45"/>
        <v>127.58250000000001</v>
      </c>
      <c r="AE70" s="26">
        <v>0.7</v>
      </c>
      <c r="AF70" s="30">
        <v>3.4000000000000002E-2</v>
      </c>
      <c r="AG70" s="25">
        <f t="shared" si="46"/>
        <v>12.750000000000002</v>
      </c>
      <c r="AH70" s="17">
        <f t="shared" si="47"/>
        <v>1.2750000000000001</v>
      </c>
      <c r="AI70" s="35">
        <f t="shared" si="48"/>
        <v>6.3750000000000015E-2</v>
      </c>
      <c r="AJ70" s="39">
        <v>99.5</v>
      </c>
      <c r="AK70" s="30">
        <v>19.783999999999999</v>
      </c>
      <c r="AL70" s="25">
        <f t="shared" si="49"/>
        <v>7419</v>
      </c>
      <c r="AM70" s="17">
        <f t="shared" si="50"/>
        <v>741.9</v>
      </c>
      <c r="AN70" s="35">
        <f t="shared" si="51"/>
        <v>37.094999999999999</v>
      </c>
      <c r="AO70" s="26">
        <v>21.6</v>
      </c>
      <c r="AP70" s="27">
        <v>0.54800000000000004</v>
      </c>
      <c r="AQ70" s="25">
        <f t="shared" si="52"/>
        <v>205.50000000000003</v>
      </c>
      <c r="AR70" s="17">
        <f t="shared" si="25"/>
        <v>20.550000000000004</v>
      </c>
      <c r="AS70" s="35">
        <f t="shared" si="26"/>
        <v>1.0275000000000003</v>
      </c>
      <c r="AT70" s="26">
        <v>1.3</v>
      </c>
      <c r="AU70" s="19" t="s">
        <v>41</v>
      </c>
    </row>
    <row r="71" spans="1:47" ht="15.75" customHeight="1" x14ac:dyDescent="0.25">
      <c r="A71" s="11">
        <v>142219951</v>
      </c>
      <c r="B71" s="11" t="s">
        <v>115</v>
      </c>
      <c r="C71" s="13" t="s">
        <v>24</v>
      </c>
      <c r="D71" s="11" t="s">
        <v>29</v>
      </c>
      <c r="E71" s="11" t="s">
        <v>30</v>
      </c>
      <c r="F71" s="11" t="s">
        <v>24</v>
      </c>
      <c r="G71" s="11">
        <v>122</v>
      </c>
      <c r="H71" s="11">
        <v>71.8</v>
      </c>
      <c r="I71" s="11">
        <v>9</v>
      </c>
      <c r="J71" s="11">
        <v>9</v>
      </c>
      <c r="K71" s="11">
        <v>2022</v>
      </c>
      <c r="L71" s="8">
        <v>0.29166666666666702</v>
      </c>
      <c r="M71" s="11" t="s">
        <v>34</v>
      </c>
      <c r="N71" s="13">
        <v>39.153860899999998</v>
      </c>
      <c r="O71" s="13">
        <v>-86.520297600000006</v>
      </c>
      <c r="P71" s="11">
        <v>19951</v>
      </c>
      <c r="Q71" s="21">
        <v>45107</v>
      </c>
      <c r="R71" s="21">
        <v>45109</v>
      </c>
      <c r="S71" s="11">
        <v>8.4000000000000005E-2</v>
      </c>
      <c r="T71" s="11">
        <f t="shared" si="17"/>
        <v>0.08</v>
      </c>
      <c r="U71" s="11">
        <f t="shared" si="53"/>
        <v>62.5</v>
      </c>
      <c r="V71" s="30" t="s">
        <v>108</v>
      </c>
      <c r="W71" s="33" t="e">
        <f t="shared" si="40"/>
        <v>#VALUE!</v>
      </c>
      <c r="X71" s="34" t="e">
        <f t="shared" si="41"/>
        <v>#VALUE!</v>
      </c>
      <c r="Y71" s="33" t="e">
        <f t="shared" si="42"/>
        <v>#VALUE!</v>
      </c>
      <c r="Z71" s="39" t="s">
        <v>109</v>
      </c>
      <c r="AA71" s="30">
        <v>59.734000000000002</v>
      </c>
      <c r="AB71" s="25">
        <f t="shared" si="43"/>
        <v>3733.375</v>
      </c>
      <c r="AC71" s="17">
        <f t="shared" si="44"/>
        <v>373.33749999999998</v>
      </c>
      <c r="AD71" s="35">
        <f t="shared" si="45"/>
        <v>18.666875000000001</v>
      </c>
      <c r="AE71" s="26">
        <v>1.2</v>
      </c>
      <c r="AF71" s="30">
        <v>1E-3</v>
      </c>
      <c r="AG71" s="25">
        <f t="shared" si="46"/>
        <v>6.25E-2</v>
      </c>
      <c r="AH71" s="17">
        <f t="shared" si="47"/>
        <v>6.2500000000000003E-3</v>
      </c>
      <c r="AI71" s="35">
        <f t="shared" si="48"/>
        <v>3.1250000000000006E-4</v>
      </c>
      <c r="AJ71" s="39">
        <v>13696</v>
      </c>
      <c r="AK71" s="30">
        <v>4.181</v>
      </c>
      <c r="AL71" s="25">
        <f t="shared" si="49"/>
        <v>261.3125</v>
      </c>
      <c r="AM71" s="17">
        <f t="shared" si="50"/>
        <v>26.131250000000001</v>
      </c>
      <c r="AN71" s="35">
        <f t="shared" si="51"/>
        <v>1.3065625000000001</v>
      </c>
      <c r="AO71" s="26">
        <v>22.1</v>
      </c>
      <c r="AP71" s="27">
        <v>0.76700000000000002</v>
      </c>
      <c r="AQ71" s="25">
        <f t="shared" si="52"/>
        <v>47.9375</v>
      </c>
      <c r="AR71" s="17">
        <f t="shared" si="25"/>
        <v>4.7937500000000002</v>
      </c>
      <c r="AS71" s="35">
        <f t="shared" si="26"/>
        <v>0.23968750000000003</v>
      </c>
      <c r="AT71" s="26">
        <v>0.9</v>
      </c>
      <c r="AU71" s="19" t="s">
        <v>32</v>
      </c>
    </row>
    <row r="72" spans="1:47" ht="15.75" customHeight="1" x14ac:dyDescent="0.25">
      <c r="A72" s="11">
        <v>142219953</v>
      </c>
      <c r="B72" s="11" t="s">
        <v>115</v>
      </c>
      <c r="C72" s="13" t="s">
        <v>24</v>
      </c>
      <c r="D72" s="11" t="s">
        <v>25</v>
      </c>
      <c r="E72" s="11" t="s">
        <v>30</v>
      </c>
      <c r="F72" s="11" t="s">
        <v>31</v>
      </c>
      <c r="G72" s="11">
        <v>128</v>
      </c>
      <c r="H72" s="11">
        <v>77.3</v>
      </c>
      <c r="I72" s="11">
        <v>9</v>
      </c>
      <c r="J72" s="11">
        <v>9</v>
      </c>
      <c r="K72" s="11">
        <v>2022</v>
      </c>
      <c r="L72" s="8">
        <v>0.29166666666666702</v>
      </c>
      <c r="M72" s="11" t="s">
        <v>34</v>
      </c>
      <c r="N72" s="13">
        <v>39.153860899999998</v>
      </c>
      <c r="O72" s="13">
        <v>-86.520297600000006</v>
      </c>
      <c r="P72" s="11">
        <v>19953</v>
      </c>
      <c r="Q72" s="21">
        <v>45107</v>
      </c>
      <c r="R72" s="21">
        <v>45109</v>
      </c>
      <c r="S72" s="11">
        <v>0.10299999999999999</v>
      </c>
      <c r="T72" s="11">
        <f t="shared" si="17"/>
        <v>9.8095238095238083E-2</v>
      </c>
      <c r="U72" s="11">
        <f t="shared" si="53"/>
        <v>50.970873786407772</v>
      </c>
      <c r="V72" s="30">
        <v>0.70399999999999996</v>
      </c>
      <c r="W72" s="33">
        <f t="shared" si="40"/>
        <v>35.883495145631066</v>
      </c>
      <c r="X72" s="34">
        <f t="shared" si="41"/>
        <v>3.5883495145631068</v>
      </c>
      <c r="Y72" s="33">
        <f t="shared" si="42"/>
        <v>0.17941747572815536</v>
      </c>
      <c r="Z72" s="39">
        <v>9.6999999999999993</v>
      </c>
      <c r="AA72" s="30">
        <v>69.727000000000004</v>
      </c>
      <c r="AB72" s="25">
        <f t="shared" si="43"/>
        <v>3554.046116504855</v>
      </c>
      <c r="AC72" s="17">
        <f t="shared" si="44"/>
        <v>355.40461165048549</v>
      </c>
      <c r="AD72" s="35">
        <f t="shared" si="45"/>
        <v>17.770230582524274</v>
      </c>
      <c r="AE72" s="26">
        <v>0.9</v>
      </c>
      <c r="AF72" s="30" t="s">
        <v>108</v>
      </c>
      <c r="AG72" s="25" t="e">
        <f t="shared" si="46"/>
        <v>#VALUE!</v>
      </c>
      <c r="AH72" s="17" t="e">
        <f t="shared" si="47"/>
        <v>#VALUE!</v>
      </c>
      <c r="AI72" s="35" t="e">
        <f t="shared" si="48"/>
        <v>#VALUE!</v>
      </c>
      <c r="AJ72" s="39" t="s">
        <v>109</v>
      </c>
      <c r="AK72" s="30">
        <v>10.143000000000001</v>
      </c>
      <c r="AL72" s="25">
        <f t="shared" si="49"/>
        <v>516.99757281553411</v>
      </c>
      <c r="AM72" s="17">
        <f t="shared" si="50"/>
        <v>51.69975728155341</v>
      </c>
      <c r="AN72" s="35">
        <f t="shared" si="51"/>
        <v>2.5849878640776707</v>
      </c>
      <c r="AO72" s="26">
        <v>8.1999999999999993</v>
      </c>
      <c r="AP72" s="27">
        <v>1.478</v>
      </c>
      <c r="AQ72" s="25">
        <f t="shared" si="52"/>
        <v>75.334951456310691</v>
      </c>
      <c r="AR72" s="17">
        <f t="shared" si="25"/>
        <v>7.5334951456310693</v>
      </c>
      <c r="AS72" s="35">
        <f t="shared" si="26"/>
        <v>0.37667475728155347</v>
      </c>
      <c r="AT72" s="26">
        <v>0.8</v>
      </c>
      <c r="AU72" s="19" t="s">
        <v>33</v>
      </c>
    </row>
    <row r="73" spans="1:47" ht="15.75" customHeight="1" x14ac:dyDescent="0.25">
      <c r="A73" s="11">
        <v>142219955</v>
      </c>
      <c r="B73" s="11" t="s">
        <v>115</v>
      </c>
      <c r="C73" s="13" t="s">
        <v>24</v>
      </c>
      <c r="D73" s="11" t="s">
        <v>29</v>
      </c>
      <c r="E73" s="11" t="s">
        <v>30</v>
      </c>
      <c r="F73" s="11" t="s">
        <v>24</v>
      </c>
      <c r="G73" s="11">
        <v>126</v>
      </c>
      <c r="H73" s="11">
        <v>62.9</v>
      </c>
      <c r="I73" s="11">
        <v>9</v>
      </c>
      <c r="J73" s="11">
        <v>13</v>
      </c>
      <c r="K73" s="11">
        <v>2022</v>
      </c>
      <c r="L73" s="8">
        <v>0.29166666666666702</v>
      </c>
      <c r="M73" s="11" t="s">
        <v>34</v>
      </c>
      <c r="N73" s="13">
        <v>39.153860899999998</v>
      </c>
      <c r="O73" s="13">
        <v>-86.520297600000006</v>
      </c>
      <c r="P73" s="11">
        <v>19955</v>
      </c>
      <c r="Q73" s="21">
        <v>45107</v>
      </c>
      <c r="R73" s="21">
        <v>45109</v>
      </c>
      <c r="S73" s="11">
        <v>5.8000000000000003E-2</v>
      </c>
      <c r="T73" s="11">
        <f t="shared" si="17"/>
        <v>5.5238095238095239E-2</v>
      </c>
      <c r="U73" s="11">
        <f t="shared" si="53"/>
        <v>90.517241379310349</v>
      </c>
      <c r="V73" s="30" t="s">
        <v>108</v>
      </c>
      <c r="W73" s="33" t="e">
        <f t="shared" ref="W73" si="54">V73*U73</f>
        <v>#VALUE!</v>
      </c>
      <c r="X73" s="34" t="e">
        <f t="shared" ref="X73" si="55">W73/10</f>
        <v>#VALUE!</v>
      </c>
      <c r="Y73" s="33" t="e">
        <f t="shared" ref="Y73" si="56">X73*0.05</f>
        <v>#VALUE!</v>
      </c>
      <c r="Z73" s="39" t="s">
        <v>109</v>
      </c>
      <c r="AA73" s="30">
        <v>43.674999999999997</v>
      </c>
      <c r="AB73" s="25">
        <f t="shared" ref="AB73" si="57">AA73*U73</f>
        <v>3953.3405172413791</v>
      </c>
      <c r="AC73" s="17">
        <f t="shared" ref="AC73" si="58">AB73/10</f>
        <v>395.33405172413791</v>
      </c>
      <c r="AD73" s="35">
        <f t="shared" ref="AD73" si="59">AC73*0.05</f>
        <v>19.766702586206897</v>
      </c>
      <c r="AE73" s="26">
        <v>0.9</v>
      </c>
      <c r="AF73" s="30" t="s">
        <v>108</v>
      </c>
      <c r="AG73" s="25" t="e">
        <f t="shared" ref="AG73:AG86" si="60">AF73*U73</f>
        <v>#VALUE!</v>
      </c>
      <c r="AH73" s="17" t="e">
        <f t="shared" ref="AH73:AH86" si="61">AG73/10</f>
        <v>#VALUE!</v>
      </c>
      <c r="AI73" s="35" t="e">
        <f t="shared" ref="AI73:AI86" si="62">AH73*0.05</f>
        <v>#VALUE!</v>
      </c>
      <c r="AJ73" s="39" t="s">
        <v>109</v>
      </c>
      <c r="AK73" s="30">
        <v>10.077</v>
      </c>
      <c r="AL73" s="25">
        <f t="shared" ref="AL73" si="63">AK73*U73</f>
        <v>912.14224137931035</v>
      </c>
      <c r="AM73" s="17">
        <f t="shared" ref="AM73" si="64">AL73/10</f>
        <v>91.214224137931041</v>
      </c>
      <c r="AN73" s="35">
        <f t="shared" ref="AN73" si="65">AM73*0.05</f>
        <v>4.5607112068965519</v>
      </c>
      <c r="AO73" s="26">
        <v>12.7</v>
      </c>
      <c r="AP73" s="27">
        <v>0.27900000000000003</v>
      </c>
      <c r="AQ73" s="25">
        <f t="shared" ref="AQ73" si="66">AP73*U73</f>
        <v>25.254310344827591</v>
      </c>
      <c r="AR73" s="17">
        <f t="shared" si="25"/>
        <v>2.5254310344827591</v>
      </c>
      <c r="AS73" s="35">
        <f t="shared" si="26"/>
        <v>0.12627155172413795</v>
      </c>
      <c r="AT73" s="26">
        <v>0.8</v>
      </c>
      <c r="AU73" s="19" t="s">
        <v>32</v>
      </c>
    </row>
    <row r="74" spans="1:47" ht="15.75" customHeight="1" x14ac:dyDescent="0.25">
      <c r="A74" s="11">
        <v>142219958</v>
      </c>
      <c r="B74" s="11" t="s">
        <v>115</v>
      </c>
      <c r="C74" s="13" t="s">
        <v>24</v>
      </c>
      <c r="D74" s="11" t="s">
        <v>25</v>
      </c>
      <c r="E74" s="11" t="s">
        <v>30</v>
      </c>
      <c r="F74" s="11" t="s">
        <v>24</v>
      </c>
      <c r="G74" s="11">
        <v>132</v>
      </c>
      <c r="H74" s="11">
        <v>76.099999999999994</v>
      </c>
      <c r="I74" s="11">
        <v>9</v>
      </c>
      <c r="J74" s="11">
        <v>17</v>
      </c>
      <c r="K74" s="11">
        <v>2022</v>
      </c>
      <c r="L74" s="8">
        <v>0.29861111111111099</v>
      </c>
      <c r="M74" s="11" t="s">
        <v>34</v>
      </c>
      <c r="N74" s="13">
        <v>39.153860899999998</v>
      </c>
      <c r="O74" s="13">
        <v>-86.520297600000006</v>
      </c>
      <c r="P74" s="11">
        <v>19958</v>
      </c>
      <c r="Q74" s="21">
        <v>45107</v>
      </c>
      <c r="R74" s="21">
        <v>45109</v>
      </c>
      <c r="S74" s="11">
        <v>3.2000000000000001E-2</v>
      </c>
      <c r="T74" s="11">
        <f t="shared" si="17"/>
        <v>3.0476190476190476E-2</v>
      </c>
      <c r="U74" s="11">
        <f t="shared" si="53"/>
        <v>164.0625</v>
      </c>
      <c r="V74" s="30" t="s">
        <v>108</v>
      </c>
      <c r="W74" s="33" t="e">
        <f t="shared" ref="W74:W86" si="67">V74*U74</f>
        <v>#VALUE!</v>
      </c>
      <c r="X74" s="34" t="e">
        <f t="shared" ref="X74:X86" si="68">W74/10</f>
        <v>#VALUE!</v>
      </c>
      <c r="Y74" s="33" t="e">
        <f t="shared" ref="Y74:Y86" si="69">X74*0.05</f>
        <v>#VALUE!</v>
      </c>
      <c r="Z74" s="39" t="s">
        <v>109</v>
      </c>
      <c r="AA74" s="30">
        <v>18.917999999999999</v>
      </c>
      <c r="AB74" s="25">
        <f t="shared" ref="AB74:AB86" si="70">AA74*U74</f>
        <v>3103.734375</v>
      </c>
      <c r="AC74" s="17">
        <f t="shared" ref="AC74:AC86" si="71">AB74/10</f>
        <v>310.37343750000002</v>
      </c>
      <c r="AD74" s="35">
        <f t="shared" ref="AD74:AD86" si="72">AC74*0.05</f>
        <v>15.518671875000003</v>
      </c>
      <c r="AE74" s="26">
        <v>1.5</v>
      </c>
      <c r="AF74" s="30" t="s">
        <v>108</v>
      </c>
      <c r="AG74" s="25" t="e">
        <f t="shared" si="60"/>
        <v>#VALUE!</v>
      </c>
      <c r="AH74" s="17" t="e">
        <f t="shared" si="61"/>
        <v>#VALUE!</v>
      </c>
      <c r="AI74" s="35" t="e">
        <f t="shared" si="62"/>
        <v>#VALUE!</v>
      </c>
      <c r="AJ74" s="39" t="s">
        <v>109</v>
      </c>
      <c r="AK74" s="30">
        <v>1.075</v>
      </c>
      <c r="AL74" s="25">
        <f t="shared" ref="AL74:AL86" si="73">AK74*U74</f>
        <v>176.3671875</v>
      </c>
      <c r="AM74" s="17">
        <f t="shared" ref="AM74:AM86" si="74">AL74/10</f>
        <v>17.63671875</v>
      </c>
      <c r="AN74" s="35">
        <f t="shared" ref="AN74:AN86" si="75">AM74*0.05</f>
        <v>0.8818359375</v>
      </c>
      <c r="AO74" s="26">
        <v>91.6</v>
      </c>
      <c r="AP74" s="27">
        <v>0.25900000000000001</v>
      </c>
      <c r="AQ74" s="25">
        <f t="shared" ref="AQ74:AQ86" si="76">AP74*U74</f>
        <v>42.4921875</v>
      </c>
      <c r="AR74" s="17">
        <f t="shared" si="25"/>
        <v>4.2492187499999998</v>
      </c>
      <c r="AS74" s="35">
        <f t="shared" si="26"/>
        <v>0.2124609375</v>
      </c>
      <c r="AT74" s="26">
        <v>1.9</v>
      </c>
      <c r="AU74" s="19" t="s">
        <v>32</v>
      </c>
    </row>
    <row r="75" spans="1:47" ht="15.75" customHeight="1" x14ac:dyDescent="0.25">
      <c r="A75" s="11">
        <v>142219959</v>
      </c>
      <c r="B75" s="11" t="s">
        <v>115</v>
      </c>
      <c r="C75" s="13" t="s">
        <v>24</v>
      </c>
      <c r="D75" s="11" t="s">
        <v>29</v>
      </c>
      <c r="E75" s="11" t="s">
        <v>30</v>
      </c>
      <c r="F75" s="11" t="s">
        <v>24</v>
      </c>
      <c r="G75" s="11">
        <v>122</v>
      </c>
      <c r="H75" s="11">
        <v>74.900000000000006</v>
      </c>
      <c r="I75" s="11">
        <v>9</v>
      </c>
      <c r="J75" s="11">
        <v>18</v>
      </c>
      <c r="K75" s="11">
        <v>2022</v>
      </c>
      <c r="L75" s="8">
        <v>0.29861111111111099</v>
      </c>
      <c r="M75" s="11" t="s">
        <v>34</v>
      </c>
      <c r="N75" s="13">
        <v>39.153860899999998</v>
      </c>
      <c r="O75" s="13">
        <v>-86.520297600000006</v>
      </c>
      <c r="P75" s="11">
        <v>19959</v>
      </c>
      <c r="Q75" s="21">
        <v>45107</v>
      </c>
      <c r="R75" s="21">
        <v>45109</v>
      </c>
      <c r="S75" s="11">
        <v>6.5000000000000002E-2</v>
      </c>
      <c r="T75" s="11">
        <f t="shared" si="17"/>
        <v>6.1904761904761907E-2</v>
      </c>
      <c r="U75" s="11">
        <f t="shared" si="53"/>
        <v>80.769230769230759</v>
      </c>
      <c r="V75" s="30" t="s">
        <v>108</v>
      </c>
      <c r="W75" s="33" t="e">
        <f t="shared" si="67"/>
        <v>#VALUE!</v>
      </c>
      <c r="X75" s="34" t="e">
        <f t="shared" si="68"/>
        <v>#VALUE!</v>
      </c>
      <c r="Y75" s="33" t="e">
        <f t="shared" si="69"/>
        <v>#VALUE!</v>
      </c>
      <c r="Z75" s="39" t="s">
        <v>109</v>
      </c>
      <c r="AA75" s="30">
        <v>43.503</v>
      </c>
      <c r="AB75" s="25">
        <f t="shared" si="70"/>
        <v>3513.7038461538459</v>
      </c>
      <c r="AC75" s="17">
        <f t="shared" si="71"/>
        <v>351.37038461538458</v>
      </c>
      <c r="AD75" s="35">
        <f t="shared" si="72"/>
        <v>17.56851923076923</v>
      </c>
      <c r="AE75" s="26">
        <v>0.7</v>
      </c>
      <c r="AF75" s="30">
        <v>4.7E-2</v>
      </c>
      <c r="AG75" s="25">
        <f t="shared" si="60"/>
        <v>3.7961538461538455</v>
      </c>
      <c r="AH75" s="17">
        <f t="shared" si="61"/>
        <v>0.37961538461538458</v>
      </c>
      <c r="AI75" s="35">
        <f t="shared" si="62"/>
        <v>1.8980769230769232E-2</v>
      </c>
      <c r="AJ75" s="39">
        <v>60.2</v>
      </c>
      <c r="AK75" s="30">
        <v>3.6970000000000001</v>
      </c>
      <c r="AL75" s="25">
        <f t="shared" si="73"/>
        <v>298.60384615384612</v>
      </c>
      <c r="AM75" s="17">
        <f t="shared" si="74"/>
        <v>29.860384615384611</v>
      </c>
      <c r="AN75" s="35">
        <f t="shared" si="75"/>
        <v>1.4930192307692307</v>
      </c>
      <c r="AO75" s="26">
        <v>34.5</v>
      </c>
      <c r="AP75" s="27">
        <v>0.55900000000000005</v>
      </c>
      <c r="AQ75" s="25">
        <f t="shared" si="76"/>
        <v>45.15</v>
      </c>
      <c r="AR75" s="17">
        <f t="shared" si="25"/>
        <v>4.5149999999999997</v>
      </c>
      <c r="AS75" s="35">
        <f t="shared" si="26"/>
        <v>0.22575000000000001</v>
      </c>
      <c r="AT75" s="26">
        <v>1.3</v>
      </c>
      <c r="AU75" s="19" t="s">
        <v>32</v>
      </c>
    </row>
    <row r="76" spans="1:47" ht="15.75" customHeight="1" x14ac:dyDescent="0.25">
      <c r="A76" s="11">
        <v>122216781</v>
      </c>
      <c r="B76" s="11" t="s">
        <v>115</v>
      </c>
      <c r="C76" s="13" t="s">
        <v>24</v>
      </c>
      <c r="D76" s="11" t="s">
        <v>25</v>
      </c>
      <c r="E76" s="11" t="s">
        <v>26</v>
      </c>
      <c r="F76" s="11" t="s">
        <v>37</v>
      </c>
      <c r="G76" s="11">
        <v>123</v>
      </c>
      <c r="H76" s="11">
        <v>74.8</v>
      </c>
      <c r="I76" s="11">
        <v>3</v>
      </c>
      <c r="J76" s="11">
        <v>16</v>
      </c>
      <c r="K76" s="11">
        <v>2022</v>
      </c>
      <c r="L76" s="8">
        <v>0.41666666666666669</v>
      </c>
      <c r="M76" s="11" t="s">
        <v>81</v>
      </c>
      <c r="N76" s="11">
        <v>39.167185000000003</v>
      </c>
      <c r="O76" s="11">
        <v>-86.515050500000001</v>
      </c>
      <c r="P76" s="11">
        <v>16781</v>
      </c>
      <c r="Q76" s="21">
        <v>45107</v>
      </c>
      <c r="R76" s="21">
        <v>45109</v>
      </c>
      <c r="S76" s="11">
        <v>4.7E-2</v>
      </c>
      <c r="T76" s="11">
        <f t="shared" si="17"/>
        <v>4.476190476190476E-2</v>
      </c>
      <c r="U76" s="11">
        <f t="shared" si="53"/>
        <v>111.70212765957447</v>
      </c>
      <c r="V76" s="30" t="s">
        <v>108</v>
      </c>
      <c r="W76" s="33" t="e">
        <f t="shared" si="67"/>
        <v>#VALUE!</v>
      </c>
      <c r="X76" s="34" t="e">
        <f t="shared" si="68"/>
        <v>#VALUE!</v>
      </c>
      <c r="Y76" s="33" t="e">
        <f t="shared" si="69"/>
        <v>#VALUE!</v>
      </c>
      <c r="Z76" s="39" t="s">
        <v>109</v>
      </c>
      <c r="AA76" s="30">
        <v>29.856000000000002</v>
      </c>
      <c r="AB76" s="25">
        <f t="shared" si="70"/>
        <v>3334.9787234042556</v>
      </c>
      <c r="AC76" s="17">
        <f t="shared" si="71"/>
        <v>333.49787234042554</v>
      </c>
      <c r="AD76" s="35">
        <f t="shared" si="72"/>
        <v>16.674893617021279</v>
      </c>
      <c r="AE76" s="26">
        <v>0.7</v>
      </c>
      <c r="AF76" s="30">
        <v>0.128</v>
      </c>
      <c r="AG76" s="25">
        <f t="shared" si="60"/>
        <v>14.297872340425533</v>
      </c>
      <c r="AH76" s="17">
        <f t="shared" si="61"/>
        <v>1.4297872340425533</v>
      </c>
      <c r="AI76" s="35">
        <f t="shared" si="62"/>
        <v>7.1489361702127663E-2</v>
      </c>
      <c r="AJ76" s="39">
        <v>40.700000000000003</v>
      </c>
      <c r="AK76" s="30">
        <v>31.896999999999998</v>
      </c>
      <c r="AL76" s="25">
        <f t="shared" si="73"/>
        <v>3562.9627659574467</v>
      </c>
      <c r="AM76" s="17">
        <f t="shared" si="74"/>
        <v>356.29627659574464</v>
      </c>
      <c r="AN76" s="35">
        <f t="shared" si="75"/>
        <v>17.814813829787234</v>
      </c>
      <c r="AO76" s="26">
        <v>6</v>
      </c>
      <c r="AP76" s="27">
        <v>0.46600000000000003</v>
      </c>
      <c r="AQ76" s="25">
        <f t="shared" si="76"/>
        <v>52.053191489361708</v>
      </c>
      <c r="AR76" s="17">
        <f t="shared" si="25"/>
        <v>5.2053191489361712</v>
      </c>
      <c r="AS76" s="35">
        <f t="shared" si="26"/>
        <v>0.26026595744680858</v>
      </c>
      <c r="AT76" s="26">
        <v>2.2999999999999998</v>
      </c>
      <c r="AU76" s="19" t="s">
        <v>33</v>
      </c>
    </row>
    <row r="77" spans="1:47" ht="15.75" customHeight="1" x14ac:dyDescent="0.25">
      <c r="A77" s="11">
        <v>122216782</v>
      </c>
      <c r="B77" s="11" t="s">
        <v>115</v>
      </c>
      <c r="C77" s="13" t="s">
        <v>24</v>
      </c>
      <c r="D77" s="11" t="s">
        <v>25</v>
      </c>
      <c r="E77" s="11" t="s">
        <v>35</v>
      </c>
      <c r="F77" s="11" t="s">
        <v>24</v>
      </c>
      <c r="G77" s="11">
        <v>131</v>
      </c>
      <c r="H77" s="11">
        <v>75.099999999999994</v>
      </c>
      <c r="I77" s="11">
        <v>3</v>
      </c>
      <c r="J77" s="11">
        <v>17</v>
      </c>
      <c r="K77" s="11">
        <v>2022</v>
      </c>
      <c r="L77" s="7">
        <v>0.31944444444444448</v>
      </c>
      <c r="M77" s="11" t="s">
        <v>82</v>
      </c>
      <c r="N77" s="11">
        <v>39.167302999999997</v>
      </c>
      <c r="O77" s="11">
        <v>-86.517972400000005</v>
      </c>
      <c r="P77" s="11">
        <v>16782</v>
      </c>
      <c r="Q77" s="21">
        <v>45107</v>
      </c>
      <c r="R77" s="21">
        <v>45109</v>
      </c>
      <c r="S77" s="11">
        <v>2.3E-2</v>
      </c>
      <c r="T77" s="11">
        <f t="shared" si="17"/>
        <v>2.1904761904761903E-2</v>
      </c>
      <c r="U77" s="11">
        <f t="shared" si="53"/>
        <v>228.2608695652174</v>
      </c>
      <c r="V77" s="30" t="s">
        <v>108</v>
      </c>
      <c r="W77" s="33" t="e">
        <f t="shared" si="67"/>
        <v>#VALUE!</v>
      </c>
      <c r="X77" s="34" t="e">
        <f t="shared" si="68"/>
        <v>#VALUE!</v>
      </c>
      <c r="Y77" s="33" t="e">
        <f t="shared" si="69"/>
        <v>#VALUE!</v>
      </c>
      <c r="Z77" s="39" t="s">
        <v>109</v>
      </c>
      <c r="AA77" s="30">
        <v>17.998000000000001</v>
      </c>
      <c r="AB77" s="25">
        <f t="shared" si="70"/>
        <v>4108.239130434783</v>
      </c>
      <c r="AC77" s="17">
        <f t="shared" si="71"/>
        <v>410.82391304347829</v>
      </c>
      <c r="AD77" s="35">
        <f t="shared" si="72"/>
        <v>20.541195652173915</v>
      </c>
      <c r="AE77" s="26">
        <v>2.2999999999999998</v>
      </c>
      <c r="AF77" s="30" t="s">
        <v>108</v>
      </c>
      <c r="AG77" s="25" t="e">
        <f t="shared" si="60"/>
        <v>#VALUE!</v>
      </c>
      <c r="AH77" s="17" t="e">
        <f t="shared" si="61"/>
        <v>#VALUE!</v>
      </c>
      <c r="AI77" s="35" t="e">
        <f t="shared" si="62"/>
        <v>#VALUE!</v>
      </c>
      <c r="AJ77" s="39" t="s">
        <v>109</v>
      </c>
      <c r="AK77" s="30">
        <v>10.63</v>
      </c>
      <c r="AL77" s="25">
        <f t="shared" si="73"/>
        <v>2426.413043478261</v>
      </c>
      <c r="AM77" s="17">
        <f t="shared" si="74"/>
        <v>242.64130434782609</v>
      </c>
      <c r="AN77" s="35">
        <f t="shared" si="75"/>
        <v>12.132065217391306</v>
      </c>
      <c r="AO77" s="26">
        <v>18.3</v>
      </c>
      <c r="AP77" s="27">
        <v>0.10100000000000001</v>
      </c>
      <c r="AQ77" s="25">
        <f t="shared" si="76"/>
        <v>23.054347826086961</v>
      </c>
      <c r="AR77" s="17">
        <f t="shared" si="25"/>
        <v>2.3054347826086961</v>
      </c>
      <c r="AS77" s="35">
        <f t="shared" si="26"/>
        <v>0.11527173913043481</v>
      </c>
      <c r="AT77" s="26">
        <v>3.3</v>
      </c>
      <c r="AU77" s="19" t="s">
        <v>32</v>
      </c>
    </row>
    <row r="78" spans="1:47" ht="15.75" customHeight="1" x14ac:dyDescent="0.25">
      <c r="A78" s="11">
        <v>122216783</v>
      </c>
      <c r="B78" s="11" t="s">
        <v>115</v>
      </c>
      <c r="C78" s="13" t="s">
        <v>24</v>
      </c>
      <c r="D78" s="11" t="s">
        <v>25</v>
      </c>
      <c r="E78" s="11" t="s">
        <v>35</v>
      </c>
      <c r="F78" s="11" t="s">
        <v>24</v>
      </c>
      <c r="G78" s="11">
        <v>133</v>
      </c>
      <c r="H78" s="11">
        <v>70.7</v>
      </c>
      <c r="I78" s="11">
        <v>3</v>
      </c>
      <c r="J78" s="11">
        <v>17</v>
      </c>
      <c r="K78" s="11">
        <v>2022</v>
      </c>
      <c r="L78" s="9">
        <v>0.38194444444444442</v>
      </c>
      <c r="M78" s="11" t="s">
        <v>82</v>
      </c>
      <c r="N78" s="11">
        <v>39.167302999999997</v>
      </c>
      <c r="O78" s="11">
        <v>-86.517972400000005</v>
      </c>
      <c r="P78" s="11">
        <v>16783</v>
      </c>
      <c r="Q78" s="21">
        <v>45107</v>
      </c>
      <c r="R78" s="21">
        <v>45109</v>
      </c>
      <c r="S78" s="11">
        <v>3.2000000000000001E-2</v>
      </c>
      <c r="T78" s="11">
        <f t="shared" si="17"/>
        <v>3.0476190476190476E-2</v>
      </c>
      <c r="U78" s="11">
        <f t="shared" si="53"/>
        <v>164.0625</v>
      </c>
      <c r="V78" s="30" t="s">
        <v>108</v>
      </c>
      <c r="W78" s="33" t="e">
        <f t="shared" si="67"/>
        <v>#VALUE!</v>
      </c>
      <c r="X78" s="34" t="e">
        <f t="shared" si="68"/>
        <v>#VALUE!</v>
      </c>
      <c r="Y78" s="33" t="e">
        <f t="shared" si="69"/>
        <v>#VALUE!</v>
      </c>
      <c r="Z78" s="39" t="s">
        <v>109</v>
      </c>
      <c r="AA78" s="30">
        <v>16.170999999999999</v>
      </c>
      <c r="AB78" s="25">
        <f t="shared" si="70"/>
        <v>2653.0546875</v>
      </c>
      <c r="AC78" s="17">
        <f t="shared" si="71"/>
        <v>265.30546874999999</v>
      </c>
      <c r="AD78" s="35">
        <f t="shared" si="72"/>
        <v>13.265273437499999</v>
      </c>
      <c r="AE78" s="26">
        <v>1.8</v>
      </c>
      <c r="AF78" s="30" t="s">
        <v>108</v>
      </c>
      <c r="AG78" s="25" t="e">
        <f t="shared" si="60"/>
        <v>#VALUE!</v>
      </c>
      <c r="AH78" s="17" t="e">
        <f t="shared" si="61"/>
        <v>#VALUE!</v>
      </c>
      <c r="AI78" s="35" t="e">
        <f t="shared" si="62"/>
        <v>#VALUE!</v>
      </c>
      <c r="AJ78" s="39" t="s">
        <v>109</v>
      </c>
      <c r="AK78" s="30">
        <v>12.792</v>
      </c>
      <c r="AL78" s="25">
        <f t="shared" si="73"/>
        <v>2098.6875</v>
      </c>
      <c r="AM78" s="17">
        <f t="shared" si="74"/>
        <v>209.86875000000001</v>
      </c>
      <c r="AN78" s="35">
        <f t="shared" si="75"/>
        <v>10.493437500000001</v>
      </c>
      <c r="AO78" s="26">
        <v>10.6</v>
      </c>
      <c r="AP78" s="27">
        <v>0.13600000000000001</v>
      </c>
      <c r="AQ78" s="25">
        <f t="shared" si="76"/>
        <v>22.3125</v>
      </c>
      <c r="AR78" s="17">
        <f t="shared" si="25"/>
        <v>2.2312500000000002</v>
      </c>
      <c r="AS78" s="35">
        <f t="shared" si="26"/>
        <v>0.11156250000000001</v>
      </c>
      <c r="AT78" s="26">
        <v>3.8</v>
      </c>
      <c r="AU78" s="19" t="s">
        <v>32</v>
      </c>
    </row>
    <row r="79" spans="1:47" ht="15.75" customHeight="1" x14ac:dyDescent="0.25">
      <c r="A79" s="11">
        <v>122216784</v>
      </c>
      <c r="B79" s="11" t="s">
        <v>115</v>
      </c>
      <c r="C79" s="13" t="s">
        <v>24</v>
      </c>
      <c r="D79" s="11" t="s">
        <v>25</v>
      </c>
      <c r="E79" s="11" t="s">
        <v>26</v>
      </c>
      <c r="F79" s="11" t="s">
        <v>37</v>
      </c>
      <c r="G79" s="11">
        <v>125</v>
      </c>
      <c r="H79" s="11">
        <v>73.400000000000006</v>
      </c>
      <c r="I79" s="11">
        <v>3</v>
      </c>
      <c r="J79" s="11">
        <v>17</v>
      </c>
      <c r="K79" s="11">
        <v>2022</v>
      </c>
      <c r="L79" s="9">
        <v>0.40625</v>
      </c>
      <c r="M79" s="11" t="s">
        <v>82</v>
      </c>
      <c r="N79" s="11">
        <v>39.167302999999997</v>
      </c>
      <c r="O79" s="11">
        <v>-86.517972400000005</v>
      </c>
      <c r="P79" s="11">
        <v>16784</v>
      </c>
      <c r="Q79" s="21">
        <v>45107</v>
      </c>
      <c r="R79" s="21">
        <v>45109</v>
      </c>
      <c r="S79" s="11">
        <v>2.8000000000000001E-2</v>
      </c>
      <c r="T79" s="11">
        <f t="shared" si="17"/>
        <v>2.6666666666666665E-2</v>
      </c>
      <c r="U79" s="11">
        <f t="shared" si="53"/>
        <v>187.5</v>
      </c>
      <c r="V79" s="30" t="s">
        <v>108</v>
      </c>
      <c r="W79" s="33" t="e">
        <f t="shared" si="67"/>
        <v>#VALUE!</v>
      </c>
      <c r="X79" s="34" t="e">
        <f t="shared" si="68"/>
        <v>#VALUE!</v>
      </c>
      <c r="Y79" s="33" t="e">
        <f t="shared" si="69"/>
        <v>#VALUE!</v>
      </c>
      <c r="Z79" s="39" t="s">
        <v>109</v>
      </c>
      <c r="AA79" s="30">
        <v>23.224</v>
      </c>
      <c r="AB79" s="25">
        <f t="shared" si="70"/>
        <v>4354.5</v>
      </c>
      <c r="AC79" s="17">
        <f t="shared" si="71"/>
        <v>435.45</v>
      </c>
      <c r="AD79" s="35">
        <f t="shared" si="72"/>
        <v>21.772500000000001</v>
      </c>
      <c r="AE79" s="26">
        <v>1.1000000000000001</v>
      </c>
      <c r="AF79" s="30" t="s">
        <v>108</v>
      </c>
      <c r="AG79" s="25" t="e">
        <f t="shared" si="60"/>
        <v>#VALUE!</v>
      </c>
      <c r="AH79" s="17" t="e">
        <f t="shared" si="61"/>
        <v>#VALUE!</v>
      </c>
      <c r="AI79" s="35" t="e">
        <f t="shared" si="62"/>
        <v>#VALUE!</v>
      </c>
      <c r="AJ79" s="39" t="s">
        <v>109</v>
      </c>
      <c r="AK79" s="30">
        <v>15.776999999999999</v>
      </c>
      <c r="AL79" s="25">
        <f t="shared" si="73"/>
        <v>2958.1875</v>
      </c>
      <c r="AM79" s="17">
        <f t="shared" si="74"/>
        <v>295.81875000000002</v>
      </c>
      <c r="AN79" s="35">
        <f t="shared" si="75"/>
        <v>14.790937500000002</v>
      </c>
      <c r="AO79" s="26">
        <v>11.7</v>
      </c>
      <c r="AP79" s="27">
        <v>0.12</v>
      </c>
      <c r="AQ79" s="25">
        <f t="shared" si="76"/>
        <v>22.5</v>
      </c>
      <c r="AR79" s="17">
        <f t="shared" si="25"/>
        <v>2.25</v>
      </c>
      <c r="AS79" s="35">
        <f t="shared" si="26"/>
        <v>0.1125</v>
      </c>
      <c r="AT79" s="26">
        <v>1.9</v>
      </c>
      <c r="AU79" s="19" t="s">
        <v>32</v>
      </c>
    </row>
    <row r="80" spans="1:47" ht="15.75" customHeight="1" x14ac:dyDescent="0.25">
      <c r="A80" s="11">
        <v>122216785</v>
      </c>
      <c r="B80" s="11" t="s">
        <v>115</v>
      </c>
      <c r="C80" s="13" t="s">
        <v>24</v>
      </c>
      <c r="D80" s="11" t="s">
        <v>25</v>
      </c>
      <c r="E80" s="11" t="s">
        <v>26</v>
      </c>
      <c r="F80" s="11" t="s">
        <v>26</v>
      </c>
      <c r="G80" s="11">
        <v>122</v>
      </c>
      <c r="H80" s="11">
        <v>78.400000000000006</v>
      </c>
      <c r="I80" s="11">
        <v>3</v>
      </c>
      <c r="J80" s="11">
        <v>18</v>
      </c>
      <c r="K80" s="11">
        <v>2022</v>
      </c>
      <c r="L80" s="9">
        <v>0.36458333333333331</v>
      </c>
      <c r="M80" s="11" t="s">
        <v>116</v>
      </c>
      <c r="N80" s="13">
        <v>39.1652512</v>
      </c>
      <c r="O80" s="13">
        <v>-86.508253999999994</v>
      </c>
      <c r="P80" s="11">
        <v>16785</v>
      </c>
      <c r="Q80" s="21">
        <v>45107</v>
      </c>
      <c r="R80" s="21">
        <v>45109</v>
      </c>
      <c r="S80" s="11">
        <v>1.7000000000000001E-2</v>
      </c>
      <c r="T80" s="11">
        <f t="shared" si="17"/>
        <v>1.6190476190476193E-2</v>
      </c>
      <c r="U80" s="11">
        <f t="shared" si="53"/>
        <v>308.82352941176464</v>
      </c>
      <c r="V80" s="30" t="s">
        <v>108</v>
      </c>
      <c r="W80" s="33" t="e">
        <f t="shared" si="67"/>
        <v>#VALUE!</v>
      </c>
      <c r="X80" s="34" t="e">
        <f t="shared" si="68"/>
        <v>#VALUE!</v>
      </c>
      <c r="Y80" s="33" t="e">
        <f t="shared" si="69"/>
        <v>#VALUE!</v>
      </c>
      <c r="Z80" s="39" t="s">
        <v>109</v>
      </c>
      <c r="AA80" s="30">
        <v>11.911</v>
      </c>
      <c r="AB80" s="25">
        <f t="shared" si="70"/>
        <v>3678.3970588235284</v>
      </c>
      <c r="AC80" s="17">
        <f t="shared" si="71"/>
        <v>367.83970588235286</v>
      </c>
      <c r="AD80" s="35">
        <f t="shared" si="72"/>
        <v>18.391985294117642</v>
      </c>
      <c r="AE80" s="26">
        <v>1.9</v>
      </c>
      <c r="AF80" s="30" t="s">
        <v>108</v>
      </c>
      <c r="AG80" s="25" t="e">
        <f t="shared" si="60"/>
        <v>#VALUE!</v>
      </c>
      <c r="AH80" s="17" t="e">
        <f t="shared" si="61"/>
        <v>#VALUE!</v>
      </c>
      <c r="AI80" s="35" t="e">
        <f t="shared" si="62"/>
        <v>#VALUE!</v>
      </c>
      <c r="AJ80" s="39" t="s">
        <v>109</v>
      </c>
      <c r="AK80" s="30">
        <v>1.919</v>
      </c>
      <c r="AL80" s="25">
        <f t="shared" si="73"/>
        <v>592.63235294117635</v>
      </c>
      <c r="AM80" s="17">
        <f t="shared" si="74"/>
        <v>59.263235294117635</v>
      </c>
      <c r="AN80" s="35">
        <f t="shared" si="75"/>
        <v>2.9631617647058821</v>
      </c>
      <c r="AO80" s="26">
        <v>49.8</v>
      </c>
      <c r="AP80" s="27">
        <v>9.9000000000000005E-2</v>
      </c>
      <c r="AQ80" s="25">
        <f t="shared" si="76"/>
        <v>30.573529411764699</v>
      </c>
      <c r="AR80" s="17">
        <f t="shared" si="25"/>
        <v>3.0573529411764699</v>
      </c>
      <c r="AS80" s="35">
        <f t="shared" si="26"/>
        <v>0.1528676470588235</v>
      </c>
      <c r="AT80" s="26">
        <v>2.6</v>
      </c>
      <c r="AU80" s="19" t="s">
        <v>32</v>
      </c>
    </row>
    <row r="81" spans="1:47" ht="15.75" customHeight="1" x14ac:dyDescent="0.25">
      <c r="A81" s="11">
        <v>122216786</v>
      </c>
      <c r="B81" s="11" t="s">
        <v>115</v>
      </c>
      <c r="C81" s="13" t="s">
        <v>24</v>
      </c>
      <c r="D81" s="11" t="s">
        <v>25</v>
      </c>
      <c r="E81" s="11" t="s">
        <v>35</v>
      </c>
      <c r="F81" s="11" t="s">
        <v>31</v>
      </c>
      <c r="G81" s="11">
        <v>125</v>
      </c>
      <c r="H81" s="11">
        <v>69.5</v>
      </c>
      <c r="I81" s="11">
        <v>3</v>
      </c>
      <c r="J81" s="11">
        <v>18</v>
      </c>
      <c r="K81" s="11">
        <v>2022</v>
      </c>
      <c r="L81" s="9">
        <v>0.37152777777777773</v>
      </c>
      <c r="M81" s="11" t="s">
        <v>116</v>
      </c>
      <c r="N81" s="13">
        <v>39.1652512</v>
      </c>
      <c r="O81" s="13">
        <v>-86.508253999999994</v>
      </c>
      <c r="P81" s="11">
        <v>16786</v>
      </c>
      <c r="Q81" s="21">
        <v>45107</v>
      </c>
      <c r="R81" s="21">
        <v>45109</v>
      </c>
      <c r="S81" s="11">
        <v>8.6999999999999994E-2</v>
      </c>
      <c r="T81" s="11">
        <f t="shared" si="17"/>
        <v>8.2857142857142851E-2</v>
      </c>
      <c r="U81" s="11">
        <f t="shared" si="53"/>
        <v>60.344827586206904</v>
      </c>
      <c r="V81" s="30" t="s">
        <v>108</v>
      </c>
      <c r="W81" s="33" t="e">
        <f t="shared" si="67"/>
        <v>#VALUE!</v>
      </c>
      <c r="X81" s="34" t="e">
        <f t="shared" si="68"/>
        <v>#VALUE!</v>
      </c>
      <c r="Y81" s="33" t="e">
        <f t="shared" si="69"/>
        <v>#VALUE!</v>
      </c>
      <c r="Z81" s="39" t="s">
        <v>109</v>
      </c>
      <c r="AA81" s="30">
        <v>51.457000000000001</v>
      </c>
      <c r="AB81" s="25">
        <f t="shared" si="70"/>
        <v>3105.1637931034488</v>
      </c>
      <c r="AC81" s="17">
        <f t="shared" si="71"/>
        <v>310.51637931034486</v>
      </c>
      <c r="AD81" s="35">
        <f t="shared" si="72"/>
        <v>15.525818965517244</v>
      </c>
      <c r="AE81" s="26">
        <v>1.1000000000000001</v>
      </c>
      <c r="AF81" s="30">
        <v>0.106</v>
      </c>
      <c r="AG81" s="25">
        <f t="shared" si="60"/>
        <v>6.3965517241379315</v>
      </c>
      <c r="AH81" s="17">
        <f t="shared" si="61"/>
        <v>0.6396551724137931</v>
      </c>
      <c r="AI81" s="35">
        <f t="shared" si="62"/>
        <v>3.1982758620689659E-2</v>
      </c>
      <c r="AJ81" s="39">
        <v>29.9</v>
      </c>
      <c r="AK81" s="30">
        <v>71.977999999999994</v>
      </c>
      <c r="AL81" s="25">
        <f t="shared" si="73"/>
        <v>4343.5</v>
      </c>
      <c r="AM81" s="17">
        <f t="shared" si="74"/>
        <v>434.35</v>
      </c>
      <c r="AN81" s="35">
        <f t="shared" si="75"/>
        <v>21.717500000000001</v>
      </c>
      <c r="AO81" s="26">
        <v>3.6</v>
      </c>
      <c r="AP81" s="27">
        <v>0.93500000000000005</v>
      </c>
      <c r="AQ81" s="25">
        <f t="shared" si="76"/>
        <v>56.422413793103459</v>
      </c>
      <c r="AR81" s="17">
        <f t="shared" si="25"/>
        <v>5.6422413793103461</v>
      </c>
      <c r="AS81" s="35">
        <f t="shared" si="26"/>
        <v>0.28211206896551733</v>
      </c>
      <c r="AT81" s="26">
        <v>2.1</v>
      </c>
      <c r="AU81" s="19" t="s">
        <v>33</v>
      </c>
    </row>
    <row r="82" spans="1:47" ht="15.75" customHeight="1" x14ac:dyDescent="0.25">
      <c r="A82" s="11">
        <v>122216788</v>
      </c>
      <c r="B82" s="11" t="s">
        <v>115</v>
      </c>
      <c r="C82" s="13" t="s">
        <v>24</v>
      </c>
      <c r="D82" s="11" t="s">
        <v>25</v>
      </c>
      <c r="E82" s="11" t="s">
        <v>26</v>
      </c>
      <c r="F82" s="11" t="s">
        <v>31</v>
      </c>
      <c r="G82" s="11">
        <v>124</v>
      </c>
      <c r="H82" s="11">
        <v>77.400000000000006</v>
      </c>
      <c r="I82" s="11">
        <v>3</v>
      </c>
      <c r="J82" s="11">
        <v>19</v>
      </c>
      <c r="K82" s="11">
        <v>2022</v>
      </c>
      <c r="L82" s="9">
        <v>0.32291666666666669</v>
      </c>
      <c r="M82" s="11" t="s">
        <v>45</v>
      </c>
      <c r="N82" s="11">
        <v>39.1704954</v>
      </c>
      <c r="O82" s="11">
        <v>-86.515521199999995</v>
      </c>
      <c r="P82" s="11">
        <v>16788</v>
      </c>
      <c r="Q82" s="21">
        <v>45107</v>
      </c>
      <c r="R82" s="21">
        <v>45109</v>
      </c>
      <c r="S82" s="11">
        <v>2.3E-2</v>
      </c>
      <c r="T82" s="11">
        <f t="shared" si="17"/>
        <v>2.1904761904761903E-2</v>
      </c>
      <c r="U82" s="11">
        <f t="shared" si="53"/>
        <v>228.2608695652174</v>
      </c>
      <c r="V82" s="30" t="s">
        <v>108</v>
      </c>
      <c r="W82" s="33" t="e">
        <f t="shared" si="67"/>
        <v>#VALUE!</v>
      </c>
      <c r="X82" s="34" t="e">
        <f t="shared" si="68"/>
        <v>#VALUE!</v>
      </c>
      <c r="Y82" s="33" t="e">
        <f t="shared" si="69"/>
        <v>#VALUE!</v>
      </c>
      <c r="Z82" s="39" t="s">
        <v>109</v>
      </c>
      <c r="AA82" s="30">
        <v>18.391999999999999</v>
      </c>
      <c r="AB82" s="25">
        <f t="shared" si="70"/>
        <v>4198.173913043478</v>
      </c>
      <c r="AC82" s="17">
        <f t="shared" si="71"/>
        <v>419.81739130434778</v>
      </c>
      <c r="AD82" s="35">
        <f t="shared" si="72"/>
        <v>20.990869565217391</v>
      </c>
      <c r="AE82" s="26">
        <v>1.1000000000000001</v>
      </c>
      <c r="AF82" s="30" t="s">
        <v>108</v>
      </c>
      <c r="AG82" s="25" t="e">
        <f t="shared" si="60"/>
        <v>#VALUE!</v>
      </c>
      <c r="AH82" s="17" t="e">
        <f t="shared" si="61"/>
        <v>#VALUE!</v>
      </c>
      <c r="AI82" s="35" t="e">
        <f t="shared" si="62"/>
        <v>#VALUE!</v>
      </c>
      <c r="AJ82" s="39" t="s">
        <v>109</v>
      </c>
      <c r="AK82" s="30">
        <v>5.41</v>
      </c>
      <c r="AL82" s="25">
        <f t="shared" si="73"/>
        <v>1234.8913043478262</v>
      </c>
      <c r="AM82" s="17">
        <f t="shared" si="74"/>
        <v>123.48913043478262</v>
      </c>
      <c r="AN82" s="35">
        <f t="shared" si="75"/>
        <v>6.1744565217391312</v>
      </c>
      <c r="AO82" s="26">
        <v>44.2</v>
      </c>
      <c r="AP82" s="27">
        <v>0.151</v>
      </c>
      <c r="AQ82" s="25">
        <f t="shared" si="76"/>
        <v>34.467391304347828</v>
      </c>
      <c r="AR82" s="17">
        <f t="shared" si="25"/>
        <v>3.446739130434783</v>
      </c>
      <c r="AS82" s="35">
        <f t="shared" si="26"/>
        <v>0.17233695652173917</v>
      </c>
      <c r="AT82" s="26">
        <v>2.1</v>
      </c>
      <c r="AU82" s="19" t="s">
        <v>32</v>
      </c>
    </row>
    <row r="83" spans="1:47" ht="15.75" customHeight="1" x14ac:dyDescent="0.25">
      <c r="A83" s="11">
        <v>122216790</v>
      </c>
      <c r="B83" s="11" t="s">
        <v>115</v>
      </c>
      <c r="C83" s="13" t="s">
        <v>24</v>
      </c>
      <c r="D83" s="11" t="s">
        <v>25</v>
      </c>
      <c r="E83" s="11" t="s">
        <v>35</v>
      </c>
      <c r="F83" s="11" t="s">
        <v>24</v>
      </c>
      <c r="G83" s="11">
        <v>127</v>
      </c>
      <c r="H83" s="11">
        <v>79.400000000000006</v>
      </c>
      <c r="I83" s="11">
        <v>3</v>
      </c>
      <c r="J83" s="11">
        <v>21</v>
      </c>
      <c r="K83" s="11">
        <v>2022</v>
      </c>
      <c r="L83" s="9">
        <v>0.30208333333333331</v>
      </c>
      <c r="M83" s="11" t="s">
        <v>83</v>
      </c>
      <c r="N83" s="11">
        <v>39.166681699999998</v>
      </c>
      <c r="O83" s="11">
        <v>-86.514668299999997</v>
      </c>
      <c r="P83" s="11">
        <v>16790</v>
      </c>
      <c r="Q83" s="21">
        <v>45107</v>
      </c>
      <c r="R83" s="21">
        <v>45109</v>
      </c>
      <c r="S83" s="11">
        <v>2.4E-2</v>
      </c>
      <c r="T83" s="11">
        <f t="shared" si="17"/>
        <v>2.2857142857142857E-2</v>
      </c>
      <c r="U83" s="11">
        <f t="shared" si="53"/>
        <v>218.75</v>
      </c>
      <c r="V83" s="30" t="s">
        <v>108</v>
      </c>
      <c r="W83" s="33" t="e">
        <f t="shared" si="67"/>
        <v>#VALUE!</v>
      </c>
      <c r="X83" s="34" t="e">
        <f t="shared" si="68"/>
        <v>#VALUE!</v>
      </c>
      <c r="Y83" s="33" t="e">
        <f t="shared" si="69"/>
        <v>#VALUE!</v>
      </c>
      <c r="Z83" s="39" t="s">
        <v>109</v>
      </c>
      <c r="AA83" s="30">
        <v>20.260000000000002</v>
      </c>
      <c r="AB83" s="25">
        <f t="shared" si="70"/>
        <v>4431.875</v>
      </c>
      <c r="AC83" s="17">
        <f t="shared" si="71"/>
        <v>443.1875</v>
      </c>
      <c r="AD83" s="35">
        <f t="shared" si="72"/>
        <v>22.159375000000001</v>
      </c>
      <c r="AE83" s="26">
        <v>2.2000000000000002</v>
      </c>
      <c r="AF83" s="30" t="s">
        <v>108</v>
      </c>
      <c r="AG83" s="25" t="e">
        <f t="shared" si="60"/>
        <v>#VALUE!</v>
      </c>
      <c r="AH83" s="17" t="e">
        <f t="shared" si="61"/>
        <v>#VALUE!</v>
      </c>
      <c r="AI83" s="35" t="e">
        <f t="shared" si="62"/>
        <v>#VALUE!</v>
      </c>
      <c r="AJ83" s="39" t="s">
        <v>109</v>
      </c>
      <c r="AK83" s="30">
        <v>16.315000000000001</v>
      </c>
      <c r="AL83" s="25">
        <f t="shared" si="73"/>
        <v>3568.9062500000005</v>
      </c>
      <c r="AM83" s="17">
        <f t="shared" si="74"/>
        <v>356.89062500000006</v>
      </c>
      <c r="AN83" s="35">
        <f t="shared" si="75"/>
        <v>17.844531250000003</v>
      </c>
      <c r="AO83" s="26">
        <v>8.6999999999999993</v>
      </c>
      <c r="AP83" s="27">
        <v>0.11799999999999999</v>
      </c>
      <c r="AQ83" s="25">
        <f t="shared" si="76"/>
        <v>25.8125</v>
      </c>
      <c r="AR83" s="17">
        <f t="shared" si="25"/>
        <v>2.5812499999999998</v>
      </c>
      <c r="AS83" s="35">
        <f t="shared" si="26"/>
        <v>0.1290625</v>
      </c>
      <c r="AT83" s="26">
        <v>3</v>
      </c>
      <c r="AU83" s="19" t="s">
        <v>32</v>
      </c>
    </row>
    <row r="84" spans="1:47" ht="15.75" customHeight="1" x14ac:dyDescent="0.25">
      <c r="A84" s="11">
        <v>122216791</v>
      </c>
      <c r="B84" s="11" t="s">
        <v>115</v>
      </c>
      <c r="C84" s="13" t="s">
        <v>24</v>
      </c>
      <c r="D84" s="11" t="s">
        <v>25</v>
      </c>
      <c r="E84" s="11" t="s">
        <v>30</v>
      </c>
      <c r="F84" s="11" t="s">
        <v>24</v>
      </c>
      <c r="G84" s="11">
        <v>133</v>
      </c>
      <c r="H84" s="11">
        <v>78.2</v>
      </c>
      <c r="I84" s="11">
        <v>3</v>
      </c>
      <c r="J84" s="11">
        <v>21</v>
      </c>
      <c r="K84" s="11">
        <v>2022</v>
      </c>
      <c r="L84" s="9">
        <v>0.3263888888888889</v>
      </c>
      <c r="M84" s="11" t="s">
        <v>83</v>
      </c>
      <c r="N84" s="11">
        <v>39.166681699999998</v>
      </c>
      <c r="O84" s="11">
        <v>-86.514668299999997</v>
      </c>
      <c r="P84" s="11">
        <v>16791</v>
      </c>
      <c r="Q84" s="21">
        <v>45107</v>
      </c>
      <c r="R84" s="21">
        <v>45109</v>
      </c>
      <c r="S84" s="11">
        <v>4.1000000000000002E-2</v>
      </c>
      <c r="T84" s="11">
        <f t="shared" ref="T84:T116" si="77">S84/1.05</f>
        <v>3.9047619047619046E-2</v>
      </c>
      <c r="U84" s="11">
        <f t="shared" si="53"/>
        <v>128.04878048780489</v>
      </c>
      <c r="V84" s="30" t="s">
        <v>108</v>
      </c>
      <c r="W84" s="33" t="e">
        <f t="shared" si="67"/>
        <v>#VALUE!</v>
      </c>
      <c r="X84" s="34" t="e">
        <f t="shared" si="68"/>
        <v>#VALUE!</v>
      </c>
      <c r="Y84" s="33" t="e">
        <f t="shared" si="69"/>
        <v>#VALUE!</v>
      </c>
      <c r="Z84" s="39" t="s">
        <v>109</v>
      </c>
      <c r="AA84" s="30">
        <v>26.468</v>
      </c>
      <c r="AB84" s="25">
        <f t="shared" si="70"/>
        <v>3389.1951219512198</v>
      </c>
      <c r="AC84" s="17">
        <f t="shared" si="71"/>
        <v>338.91951219512197</v>
      </c>
      <c r="AD84" s="35">
        <f t="shared" si="72"/>
        <v>16.945975609756101</v>
      </c>
      <c r="AE84" s="26">
        <v>2.1</v>
      </c>
      <c r="AF84" s="30" t="s">
        <v>108</v>
      </c>
      <c r="AG84" s="25" t="e">
        <f t="shared" si="60"/>
        <v>#VALUE!</v>
      </c>
      <c r="AH84" s="17" t="e">
        <f t="shared" si="61"/>
        <v>#VALUE!</v>
      </c>
      <c r="AI84" s="35" t="e">
        <f t="shared" si="62"/>
        <v>#VALUE!</v>
      </c>
      <c r="AJ84" s="39" t="s">
        <v>109</v>
      </c>
      <c r="AK84" s="30">
        <v>16.448</v>
      </c>
      <c r="AL84" s="25">
        <f t="shared" si="73"/>
        <v>2106.146341463415</v>
      </c>
      <c r="AM84" s="17">
        <f t="shared" si="74"/>
        <v>210.6146341463415</v>
      </c>
      <c r="AN84" s="35">
        <f t="shared" si="75"/>
        <v>10.530731707317075</v>
      </c>
      <c r="AO84" s="26">
        <v>15.9</v>
      </c>
      <c r="AP84" s="27">
        <v>0.151</v>
      </c>
      <c r="AQ84" s="25">
        <f t="shared" si="76"/>
        <v>19.335365853658537</v>
      </c>
      <c r="AR84" s="17">
        <f t="shared" si="25"/>
        <v>1.9335365853658537</v>
      </c>
      <c r="AS84" s="35">
        <f t="shared" si="26"/>
        <v>9.6676829268292686E-2</v>
      </c>
      <c r="AT84" s="26">
        <v>3.5</v>
      </c>
      <c r="AU84" s="19" t="s">
        <v>32</v>
      </c>
    </row>
    <row r="85" spans="1:47" ht="15.75" customHeight="1" x14ac:dyDescent="0.25">
      <c r="A85" s="11">
        <v>122216793</v>
      </c>
      <c r="B85" s="11" t="s">
        <v>115</v>
      </c>
      <c r="C85" s="13" t="s">
        <v>24</v>
      </c>
      <c r="D85" s="11" t="s">
        <v>25</v>
      </c>
      <c r="E85" s="11" t="s">
        <v>35</v>
      </c>
      <c r="F85" s="11" t="s">
        <v>24</v>
      </c>
      <c r="G85" s="11">
        <v>126</v>
      </c>
      <c r="H85" s="11">
        <v>76.3</v>
      </c>
      <c r="I85" s="11">
        <v>3</v>
      </c>
      <c r="J85" s="11">
        <v>24</v>
      </c>
      <c r="K85" s="11">
        <v>2022</v>
      </c>
      <c r="L85" s="9">
        <v>0.31597222222222221</v>
      </c>
      <c r="M85" s="11" t="s">
        <v>81</v>
      </c>
      <c r="N85" s="11">
        <v>39.167185000000003</v>
      </c>
      <c r="O85" s="11">
        <v>-86.515050500000001</v>
      </c>
      <c r="P85" s="11">
        <v>16793</v>
      </c>
      <c r="Q85" s="21">
        <v>45107</v>
      </c>
      <c r="R85" s="21">
        <v>45109</v>
      </c>
      <c r="S85" s="11">
        <v>2.8000000000000001E-2</v>
      </c>
      <c r="T85" s="11">
        <f t="shared" si="77"/>
        <v>2.6666666666666665E-2</v>
      </c>
      <c r="U85" s="11">
        <f t="shared" si="53"/>
        <v>187.5</v>
      </c>
      <c r="V85" s="30" t="s">
        <v>108</v>
      </c>
      <c r="W85" s="33" t="e">
        <f t="shared" si="67"/>
        <v>#VALUE!</v>
      </c>
      <c r="X85" s="34" t="e">
        <f t="shared" si="68"/>
        <v>#VALUE!</v>
      </c>
      <c r="Y85" s="33" t="e">
        <f t="shared" si="69"/>
        <v>#VALUE!</v>
      </c>
      <c r="Z85" s="39" t="s">
        <v>109</v>
      </c>
      <c r="AA85" s="30">
        <v>13.446</v>
      </c>
      <c r="AB85" s="25">
        <f t="shared" si="70"/>
        <v>2521.125</v>
      </c>
      <c r="AC85" s="17">
        <f t="shared" si="71"/>
        <v>252.11250000000001</v>
      </c>
      <c r="AD85" s="35">
        <f t="shared" si="72"/>
        <v>12.605625000000002</v>
      </c>
      <c r="AE85" s="26">
        <v>0.8</v>
      </c>
      <c r="AF85" s="30" t="s">
        <v>108</v>
      </c>
      <c r="AG85" s="25" t="e">
        <f t="shared" si="60"/>
        <v>#VALUE!</v>
      </c>
      <c r="AH85" s="17" t="e">
        <f t="shared" si="61"/>
        <v>#VALUE!</v>
      </c>
      <c r="AI85" s="35" t="e">
        <f t="shared" si="62"/>
        <v>#VALUE!</v>
      </c>
      <c r="AJ85" s="39" t="s">
        <v>109</v>
      </c>
      <c r="AK85" s="30">
        <v>8.8409999999999993</v>
      </c>
      <c r="AL85" s="25">
        <f t="shared" si="73"/>
        <v>1657.6874999999998</v>
      </c>
      <c r="AM85" s="17">
        <f t="shared" si="74"/>
        <v>165.76874999999998</v>
      </c>
      <c r="AN85" s="35">
        <f t="shared" si="75"/>
        <v>8.2884374999999988</v>
      </c>
      <c r="AO85" s="26">
        <v>19.399999999999999</v>
      </c>
      <c r="AP85" s="27">
        <v>0.2</v>
      </c>
      <c r="AQ85" s="25">
        <f t="shared" si="76"/>
        <v>37.5</v>
      </c>
      <c r="AR85" s="17">
        <f t="shared" si="25"/>
        <v>3.75</v>
      </c>
      <c r="AS85" s="35">
        <f t="shared" si="26"/>
        <v>0.1875</v>
      </c>
      <c r="AT85" s="26">
        <v>3.4</v>
      </c>
      <c r="AU85" s="19" t="s">
        <v>32</v>
      </c>
    </row>
    <row r="86" spans="1:47" ht="15.75" customHeight="1" x14ac:dyDescent="0.25">
      <c r="A86" s="11">
        <v>122216794</v>
      </c>
      <c r="B86" s="11" t="s">
        <v>115</v>
      </c>
      <c r="C86" s="13" t="s">
        <v>24</v>
      </c>
      <c r="D86" s="11" t="s">
        <v>25</v>
      </c>
      <c r="E86" s="11" t="s">
        <v>26</v>
      </c>
      <c r="F86" s="11" t="s">
        <v>24</v>
      </c>
      <c r="G86" s="11">
        <v>127</v>
      </c>
      <c r="H86" s="11">
        <v>72.400000000000006</v>
      </c>
      <c r="I86" s="11">
        <v>3</v>
      </c>
      <c r="J86" s="11">
        <v>24</v>
      </c>
      <c r="K86" s="11">
        <v>2022</v>
      </c>
      <c r="L86" s="9">
        <v>0.31597222222222221</v>
      </c>
      <c r="M86" s="11" t="s">
        <v>81</v>
      </c>
      <c r="N86" s="11">
        <v>39.167185000000003</v>
      </c>
      <c r="O86" s="11">
        <v>-86.515050500000001</v>
      </c>
      <c r="P86" s="11">
        <v>16794</v>
      </c>
      <c r="Q86" s="21">
        <v>45107</v>
      </c>
      <c r="R86" s="21">
        <v>45109</v>
      </c>
      <c r="S86" s="11">
        <v>3.9E-2</v>
      </c>
      <c r="T86" s="11">
        <f t="shared" si="77"/>
        <v>3.7142857142857144E-2</v>
      </c>
      <c r="U86" s="11">
        <f t="shared" si="53"/>
        <v>134.61538461538461</v>
      </c>
      <c r="V86" s="30" t="s">
        <v>108</v>
      </c>
      <c r="W86" s="33" t="e">
        <f t="shared" si="67"/>
        <v>#VALUE!</v>
      </c>
      <c r="X86" s="34" t="e">
        <f t="shared" si="68"/>
        <v>#VALUE!</v>
      </c>
      <c r="Y86" s="33" t="e">
        <f t="shared" si="69"/>
        <v>#VALUE!</v>
      </c>
      <c r="Z86" s="39" t="s">
        <v>109</v>
      </c>
      <c r="AA86" s="30">
        <v>27.657</v>
      </c>
      <c r="AB86" s="25">
        <f t="shared" si="70"/>
        <v>3723.0576923076924</v>
      </c>
      <c r="AC86" s="17">
        <f t="shared" si="71"/>
        <v>372.30576923076922</v>
      </c>
      <c r="AD86" s="35">
        <f t="shared" si="72"/>
        <v>18.615288461538462</v>
      </c>
      <c r="AE86" s="26">
        <v>0.9</v>
      </c>
      <c r="AF86" s="30" t="s">
        <v>108</v>
      </c>
      <c r="AG86" s="25" t="e">
        <f t="shared" si="60"/>
        <v>#VALUE!</v>
      </c>
      <c r="AH86" s="17" t="e">
        <f t="shared" si="61"/>
        <v>#VALUE!</v>
      </c>
      <c r="AI86" s="35" t="e">
        <f t="shared" si="62"/>
        <v>#VALUE!</v>
      </c>
      <c r="AJ86" s="39" t="s">
        <v>109</v>
      </c>
      <c r="AK86" s="30">
        <v>15.521000000000001</v>
      </c>
      <c r="AL86" s="25">
        <f t="shared" si="73"/>
        <v>2089.3653846153848</v>
      </c>
      <c r="AM86" s="17">
        <f t="shared" si="74"/>
        <v>208.93653846153848</v>
      </c>
      <c r="AN86" s="35">
        <f t="shared" si="75"/>
        <v>10.446826923076925</v>
      </c>
      <c r="AO86" s="26">
        <v>15.2</v>
      </c>
      <c r="AP86" s="27">
        <v>0.125</v>
      </c>
      <c r="AQ86" s="25">
        <f t="shared" si="76"/>
        <v>16.826923076923077</v>
      </c>
      <c r="AR86" s="17">
        <f t="shared" si="25"/>
        <v>1.6826923076923077</v>
      </c>
      <c r="AS86" s="35">
        <f t="shared" si="26"/>
        <v>8.4134615384615391E-2</v>
      </c>
      <c r="AT86" s="26">
        <v>1.3</v>
      </c>
      <c r="AU86" s="19" t="s">
        <v>32</v>
      </c>
    </row>
    <row r="87" spans="1:47" ht="15.75" customHeight="1" x14ac:dyDescent="0.25">
      <c r="A87" s="11">
        <v>122216795</v>
      </c>
      <c r="B87" s="11" t="s">
        <v>115</v>
      </c>
      <c r="C87" s="13" t="s">
        <v>24</v>
      </c>
      <c r="D87" s="11" t="s">
        <v>25</v>
      </c>
      <c r="E87" s="11" t="s">
        <v>26</v>
      </c>
      <c r="F87" s="11" t="s">
        <v>31</v>
      </c>
      <c r="G87" s="11">
        <v>122</v>
      </c>
      <c r="H87" s="11">
        <v>80.7</v>
      </c>
      <c r="I87" s="11">
        <v>3</v>
      </c>
      <c r="J87" s="11">
        <v>25</v>
      </c>
      <c r="K87" s="11">
        <v>2022</v>
      </c>
      <c r="L87" s="9">
        <v>0.27777777777777779</v>
      </c>
      <c r="M87" s="11" t="s">
        <v>84</v>
      </c>
      <c r="N87" s="11">
        <v>39.167416299999999</v>
      </c>
      <c r="O87" s="11">
        <v>-86.517539200000002</v>
      </c>
      <c r="P87" s="11">
        <v>16795</v>
      </c>
      <c r="Q87" s="21">
        <v>45107</v>
      </c>
      <c r="R87" s="21">
        <v>45109</v>
      </c>
      <c r="S87" s="11">
        <v>1.4E-2</v>
      </c>
      <c r="T87" s="11">
        <f t="shared" si="77"/>
        <v>1.3333333333333332E-2</v>
      </c>
      <c r="U87" s="11">
        <f t="shared" si="53"/>
        <v>375</v>
      </c>
      <c r="V87" s="30" t="s">
        <v>108</v>
      </c>
      <c r="W87" s="33" t="e">
        <f t="shared" ref="W87" si="78">V87*U87</f>
        <v>#VALUE!</v>
      </c>
      <c r="X87" s="34" t="e">
        <f t="shared" ref="X87" si="79">W87/10</f>
        <v>#VALUE!</v>
      </c>
      <c r="Y87" s="33" t="e">
        <f t="shared" ref="Y87" si="80">X87*0.05</f>
        <v>#VALUE!</v>
      </c>
      <c r="Z87" s="39" t="s">
        <v>109</v>
      </c>
      <c r="AA87" s="30">
        <v>7.2409999999999997</v>
      </c>
      <c r="AB87" s="25">
        <f t="shared" ref="AB87" si="81">AA87*U87</f>
        <v>2715.375</v>
      </c>
      <c r="AC87" s="17">
        <f t="shared" ref="AC87" si="82">AB87/10</f>
        <v>271.53750000000002</v>
      </c>
      <c r="AD87" s="35">
        <f t="shared" ref="AD87" si="83">AC87*0.05</f>
        <v>13.576875000000001</v>
      </c>
      <c r="AE87" s="26">
        <v>1.8</v>
      </c>
      <c r="AF87" s="30" t="s">
        <v>108</v>
      </c>
      <c r="AG87" s="25" t="e">
        <f t="shared" ref="AG87" si="84">AF87*U87</f>
        <v>#VALUE!</v>
      </c>
      <c r="AH87" s="17" t="e">
        <f t="shared" ref="AH87" si="85">AG87/10</f>
        <v>#VALUE!</v>
      </c>
      <c r="AI87" s="35" t="e">
        <f t="shared" ref="AI87" si="86">AH87*0.05</f>
        <v>#VALUE!</v>
      </c>
      <c r="AJ87" s="39" t="s">
        <v>109</v>
      </c>
      <c r="AK87" s="30">
        <v>2.1190000000000002</v>
      </c>
      <c r="AL87" s="25">
        <f t="shared" ref="AL87" si="87">AK87*U87</f>
        <v>794.62500000000011</v>
      </c>
      <c r="AM87" s="17">
        <f t="shared" ref="AM87" si="88">AL87/10</f>
        <v>79.462500000000006</v>
      </c>
      <c r="AN87" s="35">
        <f t="shared" ref="AN87" si="89">AM87*0.05</f>
        <v>3.9731250000000005</v>
      </c>
      <c r="AO87" s="26">
        <v>25.1</v>
      </c>
      <c r="AP87" s="27">
        <v>0.23200000000000001</v>
      </c>
      <c r="AQ87" s="25">
        <f t="shared" ref="AQ87" si="90">AP87*U87</f>
        <v>87</v>
      </c>
      <c r="AR87" s="17">
        <f t="shared" si="25"/>
        <v>8.6999999999999993</v>
      </c>
      <c r="AS87" s="35">
        <f t="shared" si="26"/>
        <v>0.435</v>
      </c>
      <c r="AT87" s="26">
        <v>1.9</v>
      </c>
      <c r="AU87" s="19" t="s">
        <v>33</v>
      </c>
    </row>
    <row r="88" spans="1:47" ht="15.75" customHeight="1" x14ac:dyDescent="0.25">
      <c r="A88" s="11">
        <v>122216796</v>
      </c>
      <c r="B88" s="11" t="s">
        <v>115</v>
      </c>
      <c r="C88" s="13" t="s">
        <v>24</v>
      </c>
      <c r="D88" s="11" t="s">
        <v>25</v>
      </c>
      <c r="E88" s="11" t="s">
        <v>26</v>
      </c>
      <c r="F88" s="11" t="s">
        <v>24</v>
      </c>
      <c r="G88" s="11">
        <v>129</v>
      </c>
      <c r="H88" s="11">
        <v>79.8</v>
      </c>
      <c r="I88" s="11">
        <v>3</v>
      </c>
      <c r="J88" s="11">
        <v>27</v>
      </c>
      <c r="K88" s="11">
        <v>2022</v>
      </c>
      <c r="L88" s="9">
        <v>0.2986111111111111</v>
      </c>
      <c r="M88" s="11" t="s">
        <v>40</v>
      </c>
      <c r="N88" s="13">
        <v>39.166864500000003</v>
      </c>
      <c r="O88" s="13">
        <v>-86.521461799999997</v>
      </c>
      <c r="P88" s="11">
        <v>16796</v>
      </c>
      <c r="Q88" s="21">
        <v>45107</v>
      </c>
      <c r="R88" s="21">
        <v>45109</v>
      </c>
      <c r="S88" s="11">
        <v>6.6000000000000003E-2</v>
      </c>
      <c r="T88" s="11">
        <f t="shared" si="77"/>
        <v>6.2857142857142861E-2</v>
      </c>
      <c r="U88" s="11">
        <f t="shared" si="53"/>
        <v>79.545454545454547</v>
      </c>
      <c r="V88" s="30" t="s">
        <v>108</v>
      </c>
      <c r="W88" s="33" t="e">
        <f t="shared" ref="W88:W90" si="91">V88*U88</f>
        <v>#VALUE!</v>
      </c>
      <c r="X88" s="34" t="e">
        <f t="shared" ref="X88:X90" si="92">W88/10</f>
        <v>#VALUE!</v>
      </c>
      <c r="Y88" s="33" t="e">
        <f t="shared" ref="Y88:Y90" si="93">X88*0.05</f>
        <v>#VALUE!</v>
      </c>
      <c r="Z88" s="39" t="s">
        <v>109</v>
      </c>
      <c r="AA88" s="30">
        <v>48.418999999999997</v>
      </c>
      <c r="AB88" s="25">
        <f t="shared" ref="AB88:AB90" si="94">AA88*U88</f>
        <v>3851.5113636363635</v>
      </c>
      <c r="AC88" s="17">
        <f t="shared" ref="AC88:AC90" si="95">AB88/10</f>
        <v>385.15113636363634</v>
      </c>
      <c r="AD88" s="35">
        <f t="shared" ref="AD88:AD90" si="96">AC88*0.05</f>
        <v>19.257556818181818</v>
      </c>
      <c r="AE88" s="26">
        <v>1.4</v>
      </c>
      <c r="AF88" s="30">
        <v>0.16500000000000001</v>
      </c>
      <c r="AG88" s="25">
        <f t="shared" ref="AG88:AG90" si="97">AF88*U88</f>
        <v>13.125</v>
      </c>
      <c r="AH88" s="17">
        <f t="shared" ref="AH88:AH90" si="98">AG88/10</f>
        <v>1.3125</v>
      </c>
      <c r="AI88" s="35">
        <f t="shared" ref="AI88:AI90" si="99">AH88*0.05</f>
        <v>6.5625000000000003E-2</v>
      </c>
      <c r="AJ88" s="39">
        <v>31.4</v>
      </c>
      <c r="AK88" s="30">
        <v>34.508000000000003</v>
      </c>
      <c r="AL88" s="25">
        <f t="shared" ref="AL88:AL90" si="100">AK88*U88</f>
        <v>2744.9545454545455</v>
      </c>
      <c r="AM88" s="17">
        <f t="shared" ref="AM88:AM90" si="101">AL88/10</f>
        <v>274.49545454545455</v>
      </c>
      <c r="AN88" s="35">
        <f t="shared" ref="AN88:AN90" si="102">AM88*0.05</f>
        <v>13.724772727272729</v>
      </c>
      <c r="AO88" s="26">
        <v>8</v>
      </c>
      <c r="AP88" s="27">
        <v>0.32100000000000001</v>
      </c>
      <c r="AQ88" s="25">
        <f t="shared" ref="AQ88:AQ90" si="103">AP88*U88</f>
        <v>25.53409090909091</v>
      </c>
      <c r="AR88" s="17">
        <f t="shared" si="25"/>
        <v>2.5534090909090912</v>
      </c>
      <c r="AS88" s="35">
        <f t="shared" si="26"/>
        <v>0.12767045454545456</v>
      </c>
      <c r="AT88" s="26">
        <v>1.8</v>
      </c>
      <c r="AU88" s="19" t="s">
        <v>32</v>
      </c>
    </row>
    <row r="89" spans="1:47" ht="15.75" customHeight="1" x14ac:dyDescent="0.25">
      <c r="A89" s="11">
        <v>122216797</v>
      </c>
      <c r="B89" s="11" t="s">
        <v>115</v>
      </c>
      <c r="C89" s="13" t="s">
        <v>24</v>
      </c>
      <c r="D89" s="11" t="s">
        <v>25</v>
      </c>
      <c r="E89" s="11" t="s">
        <v>26</v>
      </c>
      <c r="F89" s="11" t="s">
        <v>24</v>
      </c>
      <c r="G89" s="11">
        <v>124</v>
      </c>
      <c r="H89" s="11">
        <v>77.2</v>
      </c>
      <c r="I89" s="11">
        <v>3</v>
      </c>
      <c r="J89" s="11">
        <v>25</v>
      </c>
      <c r="K89" s="11">
        <v>2022</v>
      </c>
      <c r="L89" s="9">
        <v>0.32291666666666669</v>
      </c>
      <c r="M89" s="11" t="s">
        <v>84</v>
      </c>
      <c r="N89" s="11">
        <v>39.167416299999999</v>
      </c>
      <c r="O89" s="11">
        <v>-86.517539200000002</v>
      </c>
      <c r="P89" s="11">
        <v>16797</v>
      </c>
      <c r="Q89" s="21">
        <v>45107</v>
      </c>
      <c r="R89" s="21">
        <v>45109</v>
      </c>
      <c r="S89" s="11">
        <v>9.4E-2</v>
      </c>
      <c r="T89" s="11">
        <f t="shared" si="77"/>
        <v>8.9523809523809519E-2</v>
      </c>
      <c r="U89" s="11">
        <f t="shared" si="53"/>
        <v>55.851063829787236</v>
      </c>
      <c r="V89" s="30">
        <v>9.8000000000000004E-2</v>
      </c>
      <c r="W89" s="33">
        <f t="shared" si="91"/>
        <v>5.4734042553191493</v>
      </c>
      <c r="X89" s="34">
        <f t="shared" si="92"/>
        <v>0.54734042553191498</v>
      </c>
      <c r="Y89" s="33">
        <f t="shared" si="93"/>
        <v>2.7367021276595752E-2</v>
      </c>
      <c r="Z89" s="39">
        <v>25.8</v>
      </c>
      <c r="AA89" s="30">
        <v>61.734000000000002</v>
      </c>
      <c r="AB89" s="25">
        <f t="shared" si="94"/>
        <v>3447.9095744680853</v>
      </c>
      <c r="AC89" s="17">
        <f t="shared" si="95"/>
        <v>344.79095744680853</v>
      </c>
      <c r="AD89" s="35">
        <f t="shared" si="96"/>
        <v>17.239547872340427</v>
      </c>
      <c r="AE89" s="26">
        <v>1</v>
      </c>
      <c r="AF89" s="30">
        <v>0.20799999999999999</v>
      </c>
      <c r="AG89" s="25">
        <f t="shared" si="97"/>
        <v>11.617021276595745</v>
      </c>
      <c r="AH89" s="17">
        <f t="shared" si="98"/>
        <v>1.1617021276595745</v>
      </c>
      <c r="AI89" s="35">
        <f t="shared" si="99"/>
        <v>5.808510638297873E-2</v>
      </c>
      <c r="AJ89" s="39">
        <v>13.2</v>
      </c>
      <c r="AK89" s="30">
        <v>34.151000000000003</v>
      </c>
      <c r="AL89" s="25">
        <f t="shared" si="100"/>
        <v>1907.369680851064</v>
      </c>
      <c r="AM89" s="17">
        <f t="shared" si="101"/>
        <v>190.73696808510641</v>
      </c>
      <c r="AN89" s="35">
        <f t="shared" si="102"/>
        <v>9.5368484042553217</v>
      </c>
      <c r="AO89" s="26">
        <v>8.1</v>
      </c>
      <c r="AP89" s="27">
        <v>0.29599999999999999</v>
      </c>
      <c r="AQ89" s="25">
        <f t="shared" si="103"/>
        <v>16.531914893617021</v>
      </c>
      <c r="AR89" s="17">
        <f t="shared" si="25"/>
        <v>1.6531914893617021</v>
      </c>
      <c r="AS89" s="35">
        <f t="shared" si="26"/>
        <v>8.2659574468085112E-2</v>
      </c>
      <c r="AT89" s="26">
        <v>1.4</v>
      </c>
      <c r="AU89" s="19" t="s">
        <v>32</v>
      </c>
    </row>
    <row r="90" spans="1:47" ht="15.75" customHeight="1" x14ac:dyDescent="0.25">
      <c r="A90" s="11">
        <v>122216798</v>
      </c>
      <c r="B90" s="11" t="s">
        <v>115</v>
      </c>
      <c r="C90" s="13" t="s">
        <v>24</v>
      </c>
      <c r="D90" s="11" t="s">
        <v>25</v>
      </c>
      <c r="E90" s="11" t="s">
        <v>26</v>
      </c>
      <c r="F90" s="11" t="s">
        <v>31</v>
      </c>
      <c r="G90" s="11">
        <v>122</v>
      </c>
      <c r="H90" s="11">
        <v>78</v>
      </c>
      <c r="I90" s="11">
        <v>3</v>
      </c>
      <c r="J90" s="11">
        <v>25</v>
      </c>
      <c r="K90" s="11">
        <v>2022</v>
      </c>
      <c r="L90" s="9">
        <v>0.33333333333333331</v>
      </c>
      <c r="M90" s="11" t="s">
        <v>84</v>
      </c>
      <c r="N90" s="11">
        <v>39.167416299999999</v>
      </c>
      <c r="O90" s="11">
        <v>-86.517539200000002</v>
      </c>
      <c r="P90" s="11">
        <v>16798</v>
      </c>
      <c r="Q90" s="21">
        <v>45107</v>
      </c>
      <c r="R90" s="21">
        <v>45109</v>
      </c>
      <c r="S90" s="11">
        <v>9.1999999999999998E-2</v>
      </c>
      <c r="T90" s="11">
        <f t="shared" si="77"/>
        <v>8.761904761904761E-2</v>
      </c>
      <c r="U90" s="11">
        <f t="shared" si="53"/>
        <v>57.065217391304351</v>
      </c>
      <c r="V90" s="30" t="s">
        <v>108</v>
      </c>
      <c r="W90" s="33" t="e">
        <f t="shared" si="91"/>
        <v>#VALUE!</v>
      </c>
      <c r="X90" s="34" t="e">
        <f t="shared" si="92"/>
        <v>#VALUE!</v>
      </c>
      <c r="Y90" s="33" t="e">
        <f t="shared" si="93"/>
        <v>#VALUE!</v>
      </c>
      <c r="Z90" s="39" t="s">
        <v>109</v>
      </c>
      <c r="AA90" s="30">
        <v>60.527000000000001</v>
      </c>
      <c r="AB90" s="25">
        <f t="shared" si="94"/>
        <v>3453.9864130434785</v>
      </c>
      <c r="AC90" s="17">
        <f t="shared" si="95"/>
        <v>345.39864130434785</v>
      </c>
      <c r="AD90" s="35">
        <f t="shared" si="96"/>
        <v>17.269932065217393</v>
      </c>
      <c r="AE90" s="26">
        <v>1.3</v>
      </c>
      <c r="AF90" s="30">
        <v>6.9000000000000006E-2</v>
      </c>
      <c r="AG90" s="25">
        <f t="shared" si="97"/>
        <v>3.9375000000000004</v>
      </c>
      <c r="AH90" s="17">
        <f t="shared" si="98"/>
        <v>0.39375000000000004</v>
      </c>
      <c r="AI90" s="35">
        <f t="shared" si="99"/>
        <v>1.9687500000000004E-2</v>
      </c>
      <c r="AJ90" s="39">
        <v>16</v>
      </c>
      <c r="AK90" s="30">
        <v>49.073</v>
      </c>
      <c r="AL90" s="25">
        <f t="shared" si="100"/>
        <v>2800.3614130434785</v>
      </c>
      <c r="AM90" s="17">
        <f t="shared" si="101"/>
        <v>280.03614130434784</v>
      </c>
      <c r="AN90" s="35">
        <f t="shared" si="102"/>
        <v>14.001807065217392</v>
      </c>
      <c r="AO90" s="26">
        <v>8.6</v>
      </c>
      <c r="AP90" s="27">
        <v>0.35099999999999998</v>
      </c>
      <c r="AQ90" s="25">
        <f t="shared" si="103"/>
        <v>20.029891304347824</v>
      </c>
      <c r="AR90" s="17">
        <f t="shared" si="25"/>
        <v>2.0029891304347824</v>
      </c>
      <c r="AS90" s="35">
        <f t="shared" si="26"/>
        <v>0.10014945652173912</v>
      </c>
      <c r="AT90" s="26">
        <v>2.7</v>
      </c>
      <c r="AU90" s="19" t="s">
        <v>32</v>
      </c>
    </row>
    <row r="91" spans="1:47" ht="15.75" customHeight="1" x14ac:dyDescent="0.25">
      <c r="A91" s="11">
        <v>77226371</v>
      </c>
      <c r="B91" s="11" t="s">
        <v>115</v>
      </c>
      <c r="C91" s="13" t="s">
        <v>24</v>
      </c>
      <c r="D91" s="11" t="s">
        <v>25</v>
      </c>
      <c r="E91" s="11" t="s">
        <v>26</v>
      </c>
      <c r="F91" s="11" t="s">
        <v>31</v>
      </c>
      <c r="G91" s="11">
        <v>122</v>
      </c>
      <c r="H91" s="11">
        <v>70</v>
      </c>
      <c r="I91" s="11">
        <v>3</v>
      </c>
      <c r="J91" s="11">
        <v>16</v>
      </c>
      <c r="K91" s="11">
        <v>2022</v>
      </c>
      <c r="L91" s="9">
        <v>0.39583333333333331</v>
      </c>
      <c r="M91" s="11" t="s">
        <v>81</v>
      </c>
      <c r="N91" s="11">
        <v>39.167185000000003</v>
      </c>
      <c r="O91" s="11">
        <v>-86.515050500000001</v>
      </c>
      <c r="P91" s="11">
        <v>77226371</v>
      </c>
      <c r="Q91" s="21">
        <v>45107</v>
      </c>
      <c r="R91" s="21">
        <v>45109</v>
      </c>
      <c r="S91" s="11">
        <v>3.1E-2</v>
      </c>
      <c r="T91" s="11">
        <f t="shared" si="77"/>
        <v>2.9523809523809522E-2</v>
      </c>
      <c r="U91" s="11">
        <f t="shared" si="53"/>
        <v>169.35483870967744</v>
      </c>
      <c r="V91" s="30" t="s">
        <v>108</v>
      </c>
      <c r="W91" s="33" t="e">
        <f t="shared" ref="W91" si="104">V91*U91</f>
        <v>#VALUE!</v>
      </c>
      <c r="X91" s="34" t="e">
        <f t="shared" ref="X91" si="105">W91/10</f>
        <v>#VALUE!</v>
      </c>
      <c r="Y91" s="33" t="e">
        <f t="shared" ref="Y91" si="106">X91*0.05</f>
        <v>#VALUE!</v>
      </c>
      <c r="Z91" s="39" t="s">
        <v>109</v>
      </c>
      <c r="AA91" s="30">
        <v>20.602</v>
      </c>
      <c r="AB91" s="25">
        <f t="shared" ref="AB91" si="107">AA91*U91</f>
        <v>3489.0483870967746</v>
      </c>
      <c r="AC91" s="17">
        <f t="shared" ref="AC91" si="108">AB91/10</f>
        <v>348.90483870967745</v>
      </c>
      <c r="AD91" s="35">
        <f t="shared" ref="AD91" si="109">AC91*0.05</f>
        <v>17.445241935483875</v>
      </c>
      <c r="AE91" s="26">
        <v>1</v>
      </c>
      <c r="AF91" s="30" t="s">
        <v>108</v>
      </c>
      <c r="AG91" s="25" t="e">
        <f t="shared" ref="AG91" si="110">AF91*U91</f>
        <v>#VALUE!</v>
      </c>
      <c r="AH91" s="17" t="e">
        <f t="shared" ref="AH91" si="111">AG91/10</f>
        <v>#VALUE!</v>
      </c>
      <c r="AI91" s="35" t="e">
        <f t="shared" ref="AI91" si="112">AH91*0.05</f>
        <v>#VALUE!</v>
      </c>
      <c r="AJ91" s="39" t="s">
        <v>109</v>
      </c>
      <c r="AK91" s="30">
        <v>8.0449999999999999</v>
      </c>
      <c r="AL91" s="25">
        <f t="shared" ref="AL91" si="113">AK91*U91</f>
        <v>1362.4596774193549</v>
      </c>
      <c r="AM91" s="17">
        <f t="shared" ref="AM91" si="114">AL91/10</f>
        <v>136.24596774193549</v>
      </c>
      <c r="AN91" s="35">
        <f t="shared" ref="AN91" si="115">AM91*0.05</f>
        <v>6.8122983870967744</v>
      </c>
      <c r="AO91" s="26">
        <v>30.5</v>
      </c>
      <c r="AP91" s="27">
        <v>0.10299999999999999</v>
      </c>
      <c r="AQ91" s="25">
        <f t="shared" ref="AQ91" si="116">AP91*U91</f>
        <v>17.443548387096776</v>
      </c>
      <c r="AR91" s="17">
        <f t="shared" si="25"/>
        <v>1.7443548387096777</v>
      </c>
      <c r="AS91" s="35">
        <f t="shared" si="26"/>
        <v>8.7217741935483886E-2</v>
      </c>
      <c r="AT91" s="26">
        <v>3.3</v>
      </c>
      <c r="AU91" s="19" t="s">
        <v>32</v>
      </c>
    </row>
    <row r="92" spans="1:47" ht="15.75" customHeight="1" x14ac:dyDescent="0.25">
      <c r="A92" s="11">
        <v>123240221</v>
      </c>
      <c r="B92" s="11" t="s">
        <v>115</v>
      </c>
      <c r="C92" s="13" t="s">
        <v>41</v>
      </c>
      <c r="D92" s="11" t="s">
        <v>25</v>
      </c>
      <c r="E92" s="11" t="s">
        <v>35</v>
      </c>
      <c r="F92" s="11" t="s">
        <v>31</v>
      </c>
      <c r="G92" s="11">
        <v>130</v>
      </c>
      <c r="H92" s="11">
        <v>76.900000000000006</v>
      </c>
      <c r="I92" s="11">
        <v>3</v>
      </c>
      <c r="J92" s="11">
        <v>15</v>
      </c>
      <c r="K92" s="11">
        <v>2022</v>
      </c>
      <c r="L92" s="10">
        <v>0.32291666666666669</v>
      </c>
      <c r="M92" s="11" t="s">
        <v>86</v>
      </c>
      <c r="N92" s="11">
        <v>39.168486299999998</v>
      </c>
      <c r="O92" s="11">
        <v>-86.510833500000004</v>
      </c>
      <c r="P92" s="11">
        <v>40221</v>
      </c>
      <c r="Q92" s="21">
        <v>45107</v>
      </c>
      <c r="R92" s="21">
        <v>45109</v>
      </c>
      <c r="S92" s="11">
        <v>4.9000000000000002E-2</v>
      </c>
      <c r="T92" s="11">
        <f t="shared" si="77"/>
        <v>4.6666666666666669E-2</v>
      </c>
      <c r="U92" s="11">
        <f t="shared" si="53"/>
        <v>107.14285714285714</v>
      </c>
      <c r="V92" s="30" t="s">
        <v>108</v>
      </c>
      <c r="W92" s="33" t="e">
        <f t="shared" ref="W92:W93" si="117">V92*U92</f>
        <v>#VALUE!</v>
      </c>
      <c r="X92" s="34" t="e">
        <f t="shared" ref="X92:X93" si="118">W92/10</f>
        <v>#VALUE!</v>
      </c>
      <c r="Y92" s="33" t="e">
        <f t="shared" ref="Y92:Y93" si="119">X92*0.05</f>
        <v>#VALUE!</v>
      </c>
      <c r="Z92" s="39" t="s">
        <v>109</v>
      </c>
      <c r="AA92" s="30">
        <v>32.625999999999998</v>
      </c>
      <c r="AB92" s="25">
        <f t="shared" ref="AB92:AB93" si="120">AA92*U92</f>
        <v>3495.6428571428569</v>
      </c>
      <c r="AC92" s="17">
        <f t="shared" ref="AC92:AC93" si="121">AB92/10</f>
        <v>349.56428571428569</v>
      </c>
      <c r="AD92" s="35">
        <f t="shared" ref="AD92:AD93" si="122">AC92*0.05</f>
        <v>17.478214285714284</v>
      </c>
      <c r="AE92" s="26">
        <v>0.8</v>
      </c>
      <c r="AF92" s="30" t="s">
        <v>108</v>
      </c>
      <c r="AG92" s="25" t="e">
        <f t="shared" ref="AG92:AG93" si="123">AF92*U92</f>
        <v>#VALUE!</v>
      </c>
      <c r="AH92" s="17" t="e">
        <f t="shared" ref="AH92:AH93" si="124">AG92/10</f>
        <v>#VALUE!</v>
      </c>
      <c r="AI92" s="35" t="e">
        <f t="shared" ref="AI92:AI93" si="125">AH92*0.05</f>
        <v>#VALUE!</v>
      </c>
      <c r="AJ92" s="39" t="s">
        <v>109</v>
      </c>
      <c r="AK92" s="30">
        <v>30.731000000000002</v>
      </c>
      <c r="AL92" s="25">
        <f t="shared" ref="AL92:AL93" si="126">AK92*U92</f>
        <v>3292.6071428571431</v>
      </c>
      <c r="AM92" s="17">
        <f t="shared" ref="AM92:AM93" si="127">AL92/10</f>
        <v>329.2607142857143</v>
      </c>
      <c r="AN92" s="35">
        <f t="shared" ref="AN92:AN93" si="128">AM92*0.05</f>
        <v>16.463035714285716</v>
      </c>
      <c r="AO92" s="26">
        <v>9.1</v>
      </c>
      <c r="AP92" s="27">
        <v>0.315</v>
      </c>
      <c r="AQ92" s="25">
        <f t="shared" ref="AQ92:AQ93" si="129">AP92*U92</f>
        <v>33.75</v>
      </c>
      <c r="AR92" s="17">
        <f t="shared" si="25"/>
        <v>3.375</v>
      </c>
      <c r="AS92" s="35">
        <f t="shared" si="26"/>
        <v>0.16875000000000001</v>
      </c>
      <c r="AT92" s="26">
        <v>1.4</v>
      </c>
      <c r="AU92" s="19" t="s">
        <v>32</v>
      </c>
    </row>
    <row r="93" spans="1:47" ht="15.75" customHeight="1" x14ac:dyDescent="0.25">
      <c r="A93" s="11">
        <v>123240225</v>
      </c>
      <c r="B93" s="11" t="s">
        <v>115</v>
      </c>
      <c r="C93" s="11" t="s">
        <v>41</v>
      </c>
      <c r="D93" s="11" t="s">
        <v>25</v>
      </c>
      <c r="E93" s="11" t="s">
        <v>26</v>
      </c>
      <c r="F93" s="11" t="s">
        <v>31</v>
      </c>
      <c r="G93" s="11">
        <v>123</v>
      </c>
      <c r="H93" s="11">
        <v>73</v>
      </c>
      <c r="I93" s="11">
        <v>3</v>
      </c>
      <c r="J93" s="11">
        <v>19</v>
      </c>
      <c r="K93" s="11">
        <v>2022</v>
      </c>
      <c r="L93" s="10">
        <v>0.3298611111111111</v>
      </c>
      <c r="M93" s="11" t="s">
        <v>45</v>
      </c>
      <c r="N93" s="11">
        <v>39.1704954</v>
      </c>
      <c r="O93" s="11">
        <v>-86.515521199999995</v>
      </c>
      <c r="P93" s="11">
        <v>40225</v>
      </c>
      <c r="Q93" s="21">
        <v>45107</v>
      </c>
      <c r="R93" s="21">
        <v>45109</v>
      </c>
      <c r="S93" s="11">
        <v>7.0999999999999994E-2</v>
      </c>
      <c r="T93" s="11">
        <f t="shared" si="77"/>
        <v>6.7619047619047606E-2</v>
      </c>
      <c r="U93" s="11">
        <f t="shared" si="53"/>
        <v>73.943661971831006</v>
      </c>
      <c r="V93" s="30" t="s">
        <v>108</v>
      </c>
      <c r="W93" s="33" t="e">
        <f t="shared" si="117"/>
        <v>#VALUE!</v>
      </c>
      <c r="X93" s="34" t="e">
        <f t="shared" si="118"/>
        <v>#VALUE!</v>
      </c>
      <c r="Y93" s="33" t="e">
        <f t="shared" si="119"/>
        <v>#VALUE!</v>
      </c>
      <c r="Z93" s="39" t="s">
        <v>109</v>
      </c>
      <c r="AA93" s="30">
        <v>57.052</v>
      </c>
      <c r="AB93" s="25">
        <f t="shared" si="120"/>
        <v>4218.6338028169021</v>
      </c>
      <c r="AC93" s="17">
        <f t="shared" si="121"/>
        <v>421.86338028169018</v>
      </c>
      <c r="AD93" s="35">
        <f t="shared" si="122"/>
        <v>21.093169014084509</v>
      </c>
      <c r="AE93" s="26">
        <v>8.1999999999999993</v>
      </c>
      <c r="AF93" s="30" t="s">
        <v>108</v>
      </c>
      <c r="AG93" s="25" t="e">
        <f t="shared" si="123"/>
        <v>#VALUE!</v>
      </c>
      <c r="AH93" s="17" t="e">
        <f t="shared" si="124"/>
        <v>#VALUE!</v>
      </c>
      <c r="AI93" s="35" t="e">
        <f t="shared" si="125"/>
        <v>#VALUE!</v>
      </c>
      <c r="AJ93" s="39" t="s">
        <v>109</v>
      </c>
      <c r="AK93" s="30">
        <v>32.103999999999999</v>
      </c>
      <c r="AL93" s="25">
        <f t="shared" si="126"/>
        <v>2373.8873239436625</v>
      </c>
      <c r="AM93" s="17">
        <f t="shared" si="127"/>
        <v>237.38873239436626</v>
      </c>
      <c r="AN93" s="35">
        <f t="shared" si="128"/>
        <v>11.869436619718314</v>
      </c>
      <c r="AO93" s="26">
        <v>16</v>
      </c>
      <c r="AP93" s="27">
        <v>0.376</v>
      </c>
      <c r="AQ93" s="25">
        <f t="shared" si="129"/>
        <v>27.802816901408459</v>
      </c>
      <c r="AR93" s="17">
        <f t="shared" si="25"/>
        <v>2.7802816901408458</v>
      </c>
      <c r="AS93" s="35">
        <f t="shared" si="26"/>
        <v>0.13901408450704231</v>
      </c>
      <c r="AT93" s="26">
        <v>7.5</v>
      </c>
      <c r="AU93" s="19" t="s">
        <v>32</v>
      </c>
    </row>
    <row r="94" spans="1:47" ht="15.75" customHeight="1" x14ac:dyDescent="0.25">
      <c r="A94" s="11">
        <v>123240235</v>
      </c>
      <c r="B94" s="11" t="s">
        <v>115</v>
      </c>
      <c r="C94" s="11" t="s">
        <v>41</v>
      </c>
      <c r="D94" s="11" t="s">
        <v>25</v>
      </c>
      <c r="E94" s="11" t="s">
        <v>35</v>
      </c>
      <c r="F94" s="11" t="s">
        <v>24</v>
      </c>
      <c r="G94" s="11">
        <v>130</v>
      </c>
      <c r="H94" s="11">
        <v>69.2</v>
      </c>
      <c r="I94" s="11">
        <v>3</v>
      </c>
      <c r="J94" s="11">
        <v>17</v>
      </c>
      <c r="K94" s="11">
        <v>2022</v>
      </c>
      <c r="L94" s="10">
        <v>0.40625</v>
      </c>
      <c r="M94" s="11" t="s">
        <v>82</v>
      </c>
      <c r="N94" s="11">
        <v>39.167302999999997</v>
      </c>
      <c r="O94" s="11">
        <v>-86.517972400000005</v>
      </c>
      <c r="P94" s="11">
        <v>123240235</v>
      </c>
      <c r="Q94" s="21">
        <v>45107</v>
      </c>
      <c r="R94" s="21">
        <v>45109</v>
      </c>
      <c r="S94" s="11">
        <v>1.7999999999999999E-2</v>
      </c>
      <c r="T94" s="11">
        <f t="shared" si="77"/>
        <v>1.714285714285714E-2</v>
      </c>
      <c r="U94" s="11">
        <f t="shared" si="53"/>
        <v>291.66666666666669</v>
      </c>
      <c r="V94" s="30" t="s">
        <v>108</v>
      </c>
      <c r="W94" s="33" t="e">
        <f t="shared" ref="W94" si="130">V94*U94</f>
        <v>#VALUE!</v>
      </c>
      <c r="X94" s="34" t="e">
        <f t="shared" ref="X94" si="131">W94/10</f>
        <v>#VALUE!</v>
      </c>
      <c r="Y94" s="33" t="e">
        <f t="shared" ref="Y94" si="132">X94*0.05</f>
        <v>#VALUE!</v>
      </c>
      <c r="Z94" s="39" t="s">
        <v>109</v>
      </c>
      <c r="AA94" s="30">
        <v>13.923999999999999</v>
      </c>
      <c r="AB94" s="25">
        <f t="shared" ref="AB94" si="133">AA94*U94</f>
        <v>4061.166666666667</v>
      </c>
      <c r="AC94" s="17">
        <f t="shared" ref="AC94" si="134">AB94/10</f>
        <v>406.11666666666667</v>
      </c>
      <c r="AD94" s="35">
        <f t="shared" ref="AD94" si="135">AC94*0.05</f>
        <v>20.305833333333336</v>
      </c>
      <c r="AE94" s="26">
        <v>0.7</v>
      </c>
      <c r="AF94" s="30" t="s">
        <v>108</v>
      </c>
      <c r="AG94" s="25" t="e">
        <f t="shared" ref="AG94" si="136">AF94*U94</f>
        <v>#VALUE!</v>
      </c>
      <c r="AH94" s="17" t="e">
        <f t="shared" ref="AH94" si="137">AG94/10</f>
        <v>#VALUE!</v>
      </c>
      <c r="AI94" s="35" t="e">
        <f t="shared" ref="AI94" si="138">AH94*0.05</f>
        <v>#VALUE!</v>
      </c>
      <c r="AJ94" s="39" t="s">
        <v>109</v>
      </c>
      <c r="AK94" s="30">
        <v>1.954</v>
      </c>
      <c r="AL94" s="25">
        <f t="shared" ref="AL94" si="139">AK94*U94</f>
        <v>569.91666666666674</v>
      </c>
      <c r="AM94" s="17">
        <f t="shared" ref="AM94" si="140">AL94/10</f>
        <v>56.991666666666674</v>
      </c>
      <c r="AN94" s="35">
        <f t="shared" ref="AN94" si="141">AM94*0.05</f>
        <v>2.8495833333333338</v>
      </c>
      <c r="AO94" s="26">
        <v>49.7</v>
      </c>
      <c r="AP94" s="27">
        <v>0.17799999999999999</v>
      </c>
      <c r="AQ94" s="25">
        <f t="shared" ref="AQ94" si="142">AP94*U94</f>
        <v>51.916666666666664</v>
      </c>
      <c r="AR94" s="17">
        <f t="shared" si="25"/>
        <v>5.1916666666666664</v>
      </c>
      <c r="AS94" s="35">
        <f t="shared" si="26"/>
        <v>0.25958333333333333</v>
      </c>
      <c r="AT94" s="26">
        <v>1.9</v>
      </c>
      <c r="AU94" s="19" t="s">
        <v>33</v>
      </c>
    </row>
    <row r="95" spans="1:47" ht="15.75" customHeight="1" x14ac:dyDescent="0.25">
      <c r="A95" s="11">
        <v>123240247</v>
      </c>
      <c r="B95" s="11" t="s">
        <v>115</v>
      </c>
      <c r="C95" s="11" t="s">
        <v>41</v>
      </c>
      <c r="D95" s="11" t="s">
        <v>25</v>
      </c>
      <c r="E95" s="11" t="s">
        <v>35</v>
      </c>
      <c r="F95" s="11" t="s">
        <v>37</v>
      </c>
      <c r="G95" s="11">
        <v>128</v>
      </c>
      <c r="H95" s="11">
        <v>79.2</v>
      </c>
      <c r="I95" s="11">
        <v>3</v>
      </c>
      <c r="J95" s="11">
        <v>15</v>
      </c>
      <c r="K95" s="11">
        <v>2022</v>
      </c>
      <c r="L95" s="10">
        <v>0.38194444444444442</v>
      </c>
      <c r="M95" s="11" t="s">
        <v>86</v>
      </c>
      <c r="N95" s="11">
        <v>39.168486299999998</v>
      </c>
      <c r="O95" s="11">
        <v>-86.510833500000004</v>
      </c>
      <c r="P95" s="11">
        <v>40247</v>
      </c>
      <c r="Q95" s="21">
        <v>45107</v>
      </c>
      <c r="R95" s="21">
        <v>45109</v>
      </c>
      <c r="S95" s="11">
        <v>4.2999999999999997E-2</v>
      </c>
      <c r="T95" s="11">
        <f t="shared" si="77"/>
        <v>4.0952380952380948E-2</v>
      </c>
      <c r="U95" s="11">
        <f t="shared" si="53"/>
        <v>122.09302325581396</v>
      </c>
      <c r="V95" s="30" t="s">
        <v>108</v>
      </c>
      <c r="W95" s="33" t="e">
        <f t="shared" ref="W95" si="143">V95*U95</f>
        <v>#VALUE!</v>
      </c>
      <c r="X95" s="34" t="e">
        <f t="shared" ref="X95" si="144">W95/10</f>
        <v>#VALUE!</v>
      </c>
      <c r="Y95" s="33" t="e">
        <f t="shared" ref="Y95" si="145">X95*0.05</f>
        <v>#VALUE!</v>
      </c>
      <c r="Z95" s="39" t="s">
        <v>109</v>
      </c>
      <c r="AA95" s="30">
        <v>27.917000000000002</v>
      </c>
      <c r="AB95" s="25">
        <f t="shared" ref="AB95" si="146">AA95*U95</f>
        <v>3408.4709302325587</v>
      </c>
      <c r="AC95" s="17">
        <f t="shared" ref="AC95" si="147">AB95/10</f>
        <v>340.84709302325587</v>
      </c>
      <c r="AD95" s="35">
        <f t="shared" ref="AD95" si="148">AC95*0.05</f>
        <v>17.042354651162793</v>
      </c>
      <c r="AE95" s="26">
        <v>1.1000000000000001</v>
      </c>
      <c r="AF95" s="30" t="s">
        <v>108</v>
      </c>
      <c r="AG95" s="25" t="e">
        <f t="shared" ref="AG95" si="149">AF95*U95</f>
        <v>#VALUE!</v>
      </c>
      <c r="AH95" s="17" t="e">
        <f t="shared" ref="AH95" si="150">AG95/10</f>
        <v>#VALUE!</v>
      </c>
      <c r="AI95" s="35" t="e">
        <f t="shared" ref="AI95" si="151">AH95*0.05</f>
        <v>#VALUE!</v>
      </c>
      <c r="AJ95" s="39" t="s">
        <v>109</v>
      </c>
      <c r="AK95" s="30">
        <v>20.78</v>
      </c>
      <c r="AL95" s="25">
        <f t="shared" ref="AL95" si="152">AK95*U95</f>
        <v>2537.0930232558144</v>
      </c>
      <c r="AM95" s="17">
        <f t="shared" ref="AM95" si="153">AL95/10</f>
        <v>253.70930232558143</v>
      </c>
      <c r="AN95" s="35">
        <f t="shared" ref="AN95" si="154">AM95*0.05</f>
        <v>12.685465116279072</v>
      </c>
      <c r="AO95" s="26">
        <v>9.9</v>
      </c>
      <c r="AP95" s="27">
        <v>8.8999999999999996E-2</v>
      </c>
      <c r="AQ95" s="25">
        <f t="shared" ref="AQ95" si="155">AP95*U95</f>
        <v>10.866279069767442</v>
      </c>
      <c r="AR95" s="17">
        <f t="shared" si="25"/>
        <v>1.0866279069767442</v>
      </c>
      <c r="AS95" s="35">
        <f t="shared" si="26"/>
        <v>5.4331395348837214E-2</v>
      </c>
      <c r="AT95" s="26">
        <v>2.2000000000000002</v>
      </c>
      <c r="AU95" s="19" t="s">
        <v>32</v>
      </c>
    </row>
    <row r="96" spans="1:47" ht="15.75" customHeight="1" x14ac:dyDescent="0.25">
      <c r="A96" s="11">
        <v>123240398</v>
      </c>
      <c r="B96" s="11" t="s">
        <v>115</v>
      </c>
      <c r="C96" s="11" t="s">
        <v>24</v>
      </c>
      <c r="D96" s="11" t="s">
        <v>25</v>
      </c>
      <c r="E96" s="11" t="s">
        <v>26</v>
      </c>
      <c r="F96" s="11" t="s">
        <v>31</v>
      </c>
      <c r="G96" s="11">
        <v>123</v>
      </c>
      <c r="H96" s="11">
        <v>69.099999999999994</v>
      </c>
      <c r="I96" s="11">
        <v>3</v>
      </c>
      <c r="J96" s="11">
        <v>15</v>
      </c>
      <c r="K96" s="11">
        <v>2022</v>
      </c>
      <c r="L96" s="10">
        <v>0.32291666666666669</v>
      </c>
      <c r="M96" s="11" t="s">
        <v>80</v>
      </c>
      <c r="N96" s="11">
        <v>39.168486299999998</v>
      </c>
      <c r="O96" s="11">
        <v>-86.510833500000004</v>
      </c>
      <c r="P96" s="11">
        <v>40398</v>
      </c>
      <c r="Q96" s="21">
        <v>45107</v>
      </c>
      <c r="R96" s="21">
        <v>45109</v>
      </c>
      <c r="S96" s="11">
        <v>9.2999999999999999E-2</v>
      </c>
      <c r="T96" s="11">
        <f t="shared" si="77"/>
        <v>8.8571428571428565E-2</v>
      </c>
      <c r="U96" s="11">
        <f t="shared" si="53"/>
        <v>56.451612903225808</v>
      </c>
      <c r="V96" s="30" t="s">
        <v>108</v>
      </c>
      <c r="W96" s="33" t="e">
        <f t="shared" ref="W96:W97" si="156">V96*U96</f>
        <v>#VALUE!</v>
      </c>
      <c r="X96" s="34" t="e">
        <f t="shared" ref="X96:X97" si="157">W96/10</f>
        <v>#VALUE!</v>
      </c>
      <c r="Y96" s="33" t="e">
        <f t="shared" ref="Y96:Y97" si="158">X96*0.05</f>
        <v>#VALUE!</v>
      </c>
      <c r="Z96" s="39" t="s">
        <v>109</v>
      </c>
      <c r="AA96" s="30">
        <v>64.188000000000002</v>
      </c>
      <c r="AB96" s="25">
        <f t="shared" ref="AB96:AB97" si="159">AA96*U96</f>
        <v>3623.5161290322585</v>
      </c>
      <c r="AC96" s="17">
        <f t="shared" ref="AC96:AC97" si="160">AB96/10</f>
        <v>362.35161290322583</v>
      </c>
      <c r="AD96" s="35">
        <f t="shared" ref="AD96:AD97" si="161">AC96*0.05</f>
        <v>18.117580645161294</v>
      </c>
      <c r="AE96" s="26">
        <v>0.8</v>
      </c>
      <c r="AF96" s="30">
        <v>9.4E-2</v>
      </c>
      <c r="AG96" s="25">
        <f t="shared" ref="AG96:AG97" si="162">AF96*U96</f>
        <v>5.306451612903226</v>
      </c>
      <c r="AH96" s="17">
        <f t="shared" ref="AH96:AH97" si="163">AG96/10</f>
        <v>0.53064516129032258</v>
      </c>
      <c r="AI96" s="35">
        <f t="shared" ref="AI96:AI97" si="164">AH96*0.05</f>
        <v>2.6532258064516132E-2</v>
      </c>
      <c r="AJ96" s="39">
        <v>101.1</v>
      </c>
      <c r="AK96" s="30">
        <v>28.968</v>
      </c>
      <c r="AL96" s="25">
        <f t="shared" ref="AL96:AL97" si="165">AK96*U96</f>
        <v>1635.2903225806451</v>
      </c>
      <c r="AM96" s="17">
        <f t="shared" ref="AM96:AM97" si="166">AL96/10</f>
        <v>163.52903225806452</v>
      </c>
      <c r="AN96" s="35">
        <f t="shared" ref="AN96:AN97" si="167">AM96*0.05</f>
        <v>8.176451612903227</v>
      </c>
      <c r="AO96" s="26">
        <v>10.199999999999999</v>
      </c>
      <c r="AP96" s="27">
        <v>0.16900000000000001</v>
      </c>
      <c r="AQ96" s="25">
        <f t="shared" ref="AQ96:AQ97" si="168">AP96*U96</f>
        <v>9.5403225806451619</v>
      </c>
      <c r="AR96" s="17">
        <f t="shared" si="25"/>
        <v>0.95403225806451619</v>
      </c>
      <c r="AS96" s="35">
        <f t="shared" si="26"/>
        <v>4.7701612903225811E-2</v>
      </c>
      <c r="AT96" s="26">
        <v>3.2</v>
      </c>
      <c r="AU96" s="19" t="s">
        <v>32</v>
      </c>
    </row>
    <row r="97" spans="1:47" ht="15.75" customHeight="1" x14ac:dyDescent="0.25">
      <c r="A97" s="11">
        <v>123240399</v>
      </c>
      <c r="B97" s="11" t="s">
        <v>115</v>
      </c>
      <c r="C97" s="11" t="s">
        <v>24</v>
      </c>
      <c r="D97" s="11" t="s">
        <v>25</v>
      </c>
      <c r="E97" s="11" t="s">
        <v>26</v>
      </c>
      <c r="F97" s="11" t="s">
        <v>24</v>
      </c>
      <c r="G97" s="11">
        <v>127</v>
      </c>
      <c r="H97" s="11">
        <v>75.5</v>
      </c>
      <c r="I97" s="11">
        <v>3</v>
      </c>
      <c r="J97" s="11">
        <v>15</v>
      </c>
      <c r="K97" s="11">
        <v>2022</v>
      </c>
      <c r="L97" s="10">
        <v>0.32291666666666669</v>
      </c>
      <c r="M97" s="11" t="s">
        <v>80</v>
      </c>
      <c r="N97" s="11">
        <v>39.168486299999998</v>
      </c>
      <c r="O97" s="11">
        <v>-86.510833500000004</v>
      </c>
      <c r="P97" s="11">
        <v>40399</v>
      </c>
      <c r="Q97" s="21">
        <v>45107</v>
      </c>
      <c r="R97" s="21">
        <v>45109</v>
      </c>
      <c r="S97" s="11">
        <v>2.7E-2</v>
      </c>
      <c r="T97" s="11">
        <f t="shared" si="77"/>
        <v>2.5714285714285714E-2</v>
      </c>
      <c r="U97" s="11">
        <f t="shared" si="53"/>
        <v>194.44444444444446</v>
      </c>
      <c r="V97" s="30" t="s">
        <v>108</v>
      </c>
      <c r="W97" s="33" t="e">
        <f t="shared" si="156"/>
        <v>#VALUE!</v>
      </c>
      <c r="X97" s="34" t="e">
        <f t="shared" si="157"/>
        <v>#VALUE!</v>
      </c>
      <c r="Y97" s="33" t="e">
        <f t="shared" si="158"/>
        <v>#VALUE!</v>
      </c>
      <c r="Z97" s="39" t="s">
        <v>109</v>
      </c>
      <c r="AA97" s="30">
        <v>17.63</v>
      </c>
      <c r="AB97" s="25">
        <f t="shared" si="159"/>
        <v>3428.0555555555557</v>
      </c>
      <c r="AC97" s="17">
        <f t="shared" si="160"/>
        <v>342.80555555555554</v>
      </c>
      <c r="AD97" s="35">
        <f t="shared" si="161"/>
        <v>17.140277777777779</v>
      </c>
      <c r="AE97" s="26">
        <v>2.6</v>
      </c>
      <c r="AF97" s="30" t="s">
        <v>108</v>
      </c>
      <c r="AG97" s="25" t="e">
        <f t="shared" si="162"/>
        <v>#VALUE!</v>
      </c>
      <c r="AH97" s="17" t="e">
        <f t="shared" si="163"/>
        <v>#VALUE!</v>
      </c>
      <c r="AI97" s="35" t="e">
        <f t="shared" si="164"/>
        <v>#VALUE!</v>
      </c>
      <c r="AJ97" s="39" t="s">
        <v>109</v>
      </c>
      <c r="AK97" s="30">
        <v>11.7</v>
      </c>
      <c r="AL97" s="25">
        <f t="shared" si="165"/>
        <v>2275</v>
      </c>
      <c r="AM97" s="17">
        <f t="shared" si="166"/>
        <v>227.5</v>
      </c>
      <c r="AN97" s="35">
        <f t="shared" si="167"/>
        <v>11.375</v>
      </c>
      <c r="AO97" s="26">
        <v>28.1</v>
      </c>
      <c r="AP97" s="27">
        <v>0.12</v>
      </c>
      <c r="AQ97" s="25">
        <f t="shared" si="168"/>
        <v>23.333333333333336</v>
      </c>
      <c r="AR97" s="17">
        <f t="shared" si="25"/>
        <v>2.3333333333333335</v>
      </c>
      <c r="AS97" s="35">
        <f t="shared" si="26"/>
        <v>0.11666666666666668</v>
      </c>
      <c r="AT97" s="26">
        <v>4.3</v>
      </c>
      <c r="AU97" s="19" t="s">
        <v>32</v>
      </c>
    </row>
    <row r="98" spans="1:47" ht="15.75" customHeight="1" x14ac:dyDescent="0.25">
      <c r="A98" s="11">
        <v>141268581</v>
      </c>
      <c r="B98" s="11" t="s">
        <v>115</v>
      </c>
      <c r="C98" s="11" t="s">
        <v>41</v>
      </c>
      <c r="D98" s="11" t="s">
        <v>30</v>
      </c>
      <c r="E98" s="11" t="s">
        <v>35</v>
      </c>
      <c r="F98" s="11" t="s">
        <v>31</v>
      </c>
      <c r="G98" s="11" t="s">
        <v>36</v>
      </c>
      <c r="H98" s="11">
        <v>79.599999999999994</v>
      </c>
      <c r="I98" s="11">
        <v>6</v>
      </c>
      <c r="J98" s="11">
        <v>13</v>
      </c>
      <c r="K98" s="11">
        <v>2022</v>
      </c>
      <c r="L98" s="7">
        <v>0.34375</v>
      </c>
      <c r="M98" s="11" t="s">
        <v>81</v>
      </c>
      <c r="N98" s="11">
        <v>39.167185000000003</v>
      </c>
      <c r="O98" s="11">
        <v>-86.515050500000001</v>
      </c>
      <c r="P98" s="11">
        <v>68581</v>
      </c>
      <c r="Q98" s="21">
        <v>45107</v>
      </c>
      <c r="R98" s="21">
        <v>45109</v>
      </c>
      <c r="S98" s="11">
        <v>9.7000000000000003E-2</v>
      </c>
      <c r="T98" s="11">
        <f t="shared" si="77"/>
        <v>9.2380952380952383E-2</v>
      </c>
      <c r="U98" s="11">
        <f t="shared" si="53"/>
        <v>54.123711340206185</v>
      </c>
      <c r="V98" s="30">
        <v>0.23499999999999999</v>
      </c>
      <c r="W98" s="33">
        <f t="shared" ref="W98" si="169">V98*U98</f>
        <v>12.719072164948452</v>
      </c>
      <c r="X98" s="34">
        <f t="shared" ref="X98" si="170">W98/10</f>
        <v>1.2719072164948453</v>
      </c>
      <c r="Y98" s="33">
        <f t="shared" ref="Y98" si="171">X98*0.05</f>
        <v>6.3595360824742264E-2</v>
      </c>
      <c r="Z98" s="39">
        <v>11</v>
      </c>
      <c r="AA98" s="30">
        <v>63.78</v>
      </c>
      <c r="AB98" s="25">
        <f t="shared" ref="AB98" si="172">AA98*U98</f>
        <v>3452.0103092783506</v>
      </c>
      <c r="AC98" s="17">
        <f t="shared" ref="AC98" si="173">AB98/10</f>
        <v>345.20103092783506</v>
      </c>
      <c r="AD98" s="35">
        <f t="shared" ref="AD98" si="174">AC98*0.05</f>
        <v>17.260051546391754</v>
      </c>
      <c r="AE98" s="26">
        <v>1.1000000000000001</v>
      </c>
      <c r="AF98" s="30" t="s">
        <v>108</v>
      </c>
      <c r="AG98" s="25" t="e">
        <f t="shared" ref="AG98" si="175">AF98*U98</f>
        <v>#VALUE!</v>
      </c>
      <c r="AH98" s="17" t="e">
        <f t="shared" ref="AH98" si="176">AG98/10</f>
        <v>#VALUE!</v>
      </c>
      <c r="AI98" s="35" t="e">
        <f t="shared" ref="AI98" si="177">AH98*0.05</f>
        <v>#VALUE!</v>
      </c>
      <c r="AJ98" s="39" t="s">
        <v>109</v>
      </c>
      <c r="AK98" s="30">
        <v>54.695999999999998</v>
      </c>
      <c r="AL98" s="25">
        <f t="shared" ref="AL98" si="178">AK98*U98</f>
        <v>2960.3505154639174</v>
      </c>
      <c r="AM98" s="17">
        <f t="shared" ref="AM98" si="179">AL98/10</f>
        <v>296.03505154639174</v>
      </c>
      <c r="AN98" s="35">
        <f t="shared" ref="AN98" si="180">AM98*0.05</f>
        <v>14.801752577319588</v>
      </c>
      <c r="AO98" s="26">
        <v>11.1</v>
      </c>
      <c r="AP98" s="27">
        <v>0.72899999999999998</v>
      </c>
      <c r="AQ98" s="25">
        <f t="shared" ref="AQ98" si="181">AP98*U98</f>
        <v>39.456185567010309</v>
      </c>
      <c r="AR98" s="17">
        <f t="shared" si="25"/>
        <v>3.9456185567010307</v>
      </c>
      <c r="AS98" s="35">
        <f t="shared" si="26"/>
        <v>0.19728092783505155</v>
      </c>
      <c r="AT98" s="26">
        <v>1.2</v>
      </c>
      <c r="AU98" s="19" t="s">
        <v>32</v>
      </c>
    </row>
    <row r="99" spans="1:47" ht="15.75" customHeight="1" x14ac:dyDescent="0.25">
      <c r="A99" s="11">
        <v>123240233</v>
      </c>
      <c r="B99" s="11" t="s">
        <v>115</v>
      </c>
      <c r="C99" s="11" t="s">
        <v>41</v>
      </c>
      <c r="D99" s="11" t="s">
        <v>25</v>
      </c>
      <c r="E99" s="11" t="s">
        <v>35</v>
      </c>
      <c r="F99" s="11" t="s">
        <v>24</v>
      </c>
      <c r="G99" s="11">
        <v>127</v>
      </c>
      <c r="H99" s="11">
        <v>74</v>
      </c>
      <c r="I99" s="11">
        <v>3</v>
      </c>
      <c r="J99" s="11">
        <v>16</v>
      </c>
      <c r="K99" s="11">
        <v>2022</v>
      </c>
      <c r="L99" s="7">
        <v>0.41666666666666669</v>
      </c>
      <c r="M99" s="11" t="s">
        <v>81</v>
      </c>
      <c r="N99" s="11">
        <v>39.167185000000003</v>
      </c>
      <c r="O99" s="11">
        <v>-86.515050500000001</v>
      </c>
      <c r="P99" s="11">
        <v>123240233</v>
      </c>
      <c r="Q99" s="21">
        <v>45107</v>
      </c>
      <c r="R99" s="21">
        <v>45109</v>
      </c>
      <c r="S99" s="11">
        <v>2.3E-2</v>
      </c>
      <c r="T99" s="11">
        <f t="shared" si="77"/>
        <v>2.1904761904761903E-2</v>
      </c>
      <c r="U99" s="11">
        <f t="shared" si="53"/>
        <v>228.2608695652174</v>
      </c>
      <c r="V99" s="30" t="s">
        <v>108</v>
      </c>
      <c r="W99" s="33" t="e">
        <f t="shared" ref="W99:W116" si="182">V99*U99</f>
        <v>#VALUE!</v>
      </c>
      <c r="X99" s="34" t="e">
        <f t="shared" ref="X99:X116" si="183">W99/10</f>
        <v>#VALUE!</v>
      </c>
      <c r="Y99" s="33" t="e">
        <f t="shared" ref="Y99:Y116" si="184">X99*0.05</f>
        <v>#VALUE!</v>
      </c>
      <c r="Z99" s="39" t="s">
        <v>109</v>
      </c>
      <c r="AA99" s="30">
        <v>21.783000000000001</v>
      </c>
      <c r="AB99" s="25">
        <f t="shared" ref="AB99:AB116" si="185">AA99*U99</f>
        <v>4972.2065217391309</v>
      </c>
      <c r="AC99" s="17">
        <f t="shared" ref="AC99:AC116" si="186">AB99/10</f>
        <v>497.22065217391309</v>
      </c>
      <c r="AD99" s="35">
        <f t="shared" ref="AD99:AD116" si="187">AC99*0.05</f>
        <v>24.861032608695655</v>
      </c>
      <c r="AE99" s="26">
        <v>1.3</v>
      </c>
      <c r="AF99" s="30" t="s">
        <v>108</v>
      </c>
      <c r="AG99" s="25" t="e">
        <f t="shared" ref="AG99:AG116" si="188">AF99*U99</f>
        <v>#VALUE!</v>
      </c>
      <c r="AH99" s="17" t="e">
        <f t="shared" ref="AH99:AH116" si="189">AG99/10</f>
        <v>#VALUE!</v>
      </c>
      <c r="AI99" s="35" t="e">
        <f t="shared" ref="AI99:AI116" si="190">AH99*0.05</f>
        <v>#VALUE!</v>
      </c>
      <c r="AJ99" s="39" t="s">
        <v>109</v>
      </c>
      <c r="AK99" s="30">
        <v>8.8559999999999999</v>
      </c>
      <c r="AL99" s="25">
        <f t="shared" ref="AL99:AL116" si="191">AK99*U99</f>
        <v>2021.4782608695652</v>
      </c>
      <c r="AM99" s="17">
        <f t="shared" ref="AM99:AM116" si="192">AL99/10</f>
        <v>202.14782608695651</v>
      </c>
      <c r="AN99" s="35">
        <f t="shared" ref="AN99:AN116" si="193">AM99*0.05</f>
        <v>10.107391304347827</v>
      </c>
      <c r="AO99" s="26">
        <v>25.9</v>
      </c>
      <c r="AP99" s="27">
        <v>0.42099999999999999</v>
      </c>
      <c r="AQ99" s="25">
        <f t="shared" ref="AQ99:AQ116" si="194">AP99*U99</f>
        <v>96.09782608695653</v>
      </c>
      <c r="AR99" s="17">
        <f t="shared" si="25"/>
        <v>9.609782608695653</v>
      </c>
      <c r="AS99" s="35">
        <f t="shared" si="26"/>
        <v>0.4804891304347827</v>
      </c>
      <c r="AT99" s="26">
        <v>1.7</v>
      </c>
      <c r="AU99" s="48" t="s">
        <v>33</v>
      </c>
    </row>
    <row r="100" spans="1:47" ht="15.75" customHeight="1" x14ac:dyDescent="0.25">
      <c r="A100" s="13" t="s">
        <v>117</v>
      </c>
      <c r="B100" s="13" t="s">
        <v>115</v>
      </c>
      <c r="C100" s="13" t="s">
        <v>24</v>
      </c>
      <c r="D100" s="13" t="s">
        <v>25</v>
      </c>
      <c r="E100" s="13" t="s">
        <v>26</v>
      </c>
      <c r="F100" s="13" t="s">
        <v>36</v>
      </c>
      <c r="G100" s="13" t="s">
        <v>36</v>
      </c>
      <c r="H100" s="13">
        <v>80.2</v>
      </c>
      <c r="I100" s="13">
        <v>3</v>
      </c>
      <c r="J100" s="13">
        <v>26</v>
      </c>
      <c r="K100" s="13">
        <v>2023</v>
      </c>
      <c r="L100" s="13" t="s">
        <v>36</v>
      </c>
      <c r="M100" s="13" t="s">
        <v>118</v>
      </c>
      <c r="N100" s="13">
        <v>39.183211999999997</v>
      </c>
      <c r="O100" s="13">
        <v>-86.522772000000003</v>
      </c>
      <c r="P100" s="13" t="s">
        <v>119</v>
      </c>
      <c r="Q100" s="46">
        <v>45243</v>
      </c>
      <c r="R100" s="46">
        <v>45245</v>
      </c>
      <c r="S100" s="11">
        <v>5.0999999999999997E-2</v>
      </c>
      <c r="T100" s="11">
        <f t="shared" si="77"/>
        <v>4.8571428571428564E-2</v>
      </c>
      <c r="U100" s="11">
        <f t="shared" si="53"/>
        <v>102.94117647058825</v>
      </c>
      <c r="V100" s="30">
        <v>2.512</v>
      </c>
      <c r="W100" s="33">
        <f t="shared" si="182"/>
        <v>258.58823529411768</v>
      </c>
      <c r="X100" s="34">
        <f t="shared" si="183"/>
        <v>25.858823529411769</v>
      </c>
      <c r="Y100" s="33">
        <f t="shared" si="184"/>
        <v>1.2929411764705885</v>
      </c>
      <c r="Z100" s="51">
        <v>31.8</v>
      </c>
      <c r="AA100" s="30">
        <v>90.718999999999994</v>
      </c>
      <c r="AB100" s="25">
        <f t="shared" si="185"/>
        <v>9338.7205882352937</v>
      </c>
      <c r="AC100" s="17">
        <f t="shared" si="186"/>
        <v>933.87205882352941</v>
      </c>
      <c r="AD100" s="35">
        <f t="shared" si="187"/>
        <v>46.693602941176472</v>
      </c>
      <c r="AE100" s="50">
        <v>24.3</v>
      </c>
      <c r="AF100" s="30">
        <v>0.19</v>
      </c>
      <c r="AG100" s="25">
        <f t="shared" si="188"/>
        <v>19.558823529411768</v>
      </c>
      <c r="AH100" s="17">
        <f t="shared" si="189"/>
        <v>1.9558823529411768</v>
      </c>
      <c r="AI100" s="35">
        <f t="shared" si="190"/>
        <v>9.7794117647058851E-2</v>
      </c>
      <c r="AJ100" s="51">
        <v>16.600000000000001</v>
      </c>
      <c r="AK100" s="30">
        <v>137.45599999999999</v>
      </c>
      <c r="AL100" s="25">
        <f t="shared" si="191"/>
        <v>14149.882352941177</v>
      </c>
      <c r="AM100" s="17">
        <f t="shared" si="192"/>
        <v>1414.9882352941177</v>
      </c>
      <c r="AN100" s="35">
        <f t="shared" si="193"/>
        <v>70.749411764705883</v>
      </c>
      <c r="AO100" s="50">
        <v>24.9</v>
      </c>
      <c r="AP100" s="27">
        <v>0.63800000000000001</v>
      </c>
      <c r="AQ100" s="25">
        <f t="shared" si="194"/>
        <v>65.676470588235304</v>
      </c>
      <c r="AR100" s="17">
        <f t="shared" si="25"/>
        <v>6.5676470588235301</v>
      </c>
      <c r="AS100" s="35">
        <f t="shared" si="26"/>
        <v>0.32838235294117651</v>
      </c>
      <c r="AT100" s="50">
        <v>25.6</v>
      </c>
      <c r="AU100" s="49" t="s">
        <v>33</v>
      </c>
    </row>
    <row r="101" spans="1:47" ht="15.75" customHeight="1" x14ac:dyDescent="0.25">
      <c r="A101" s="13">
        <v>142220092</v>
      </c>
      <c r="B101" s="13" t="s">
        <v>115</v>
      </c>
      <c r="C101" s="13" t="s">
        <v>24</v>
      </c>
      <c r="D101" s="13" t="s">
        <v>25</v>
      </c>
      <c r="E101" s="13" t="s">
        <v>26</v>
      </c>
      <c r="F101" s="13" t="s">
        <v>24</v>
      </c>
      <c r="G101" s="13" t="s">
        <v>36</v>
      </c>
      <c r="H101" s="13" t="s">
        <v>36</v>
      </c>
      <c r="I101" s="13">
        <v>9</v>
      </c>
      <c r="J101" s="13">
        <v>29</v>
      </c>
      <c r="K101" s="13">
        <v>2023</v>
      </c>
      <c r="L101" s="47">
        <v>0.375</v>
      </c>
      <c r="M101" s="13" t="s">
        <v>38</v>
      </c>
      <c r="N101" s="13">
        <v>39.184030499999999</v>
      </c>
      <c r="O101" s="13">
        <v>-86.516978199999997</v>
      </c>
      <c r="P101" s="13">
        <v>20092</v>
      </c>
      <c r="Q101" s="46">
        <v>45243</v>
      </c>
      <c r="R101" s="46">
        <v>45245</v>
      </c>
      <c r="S101" s="11">
        <v>0.106</v>
      </c>
      <c r="T101" s="11">
        <f t="shared" si="77"/>
        <v>0.10095238095238095</v>
      </c>
      <c r="U101" s="11">
        <f t="shared" si="53"/>
        <v>49.528301886792455</v>
      </c>
      <c r="V101" s="30">
        <v>4.1559999999999997</v>
      </c>
      <c r="W101" s="33">
        <f t="shared" si="182"/>
        <v>205.83962264150944</v>
      </c>
      <c r="X101" s="34">
        <f t="shared" si="183"/>
        <v>20.583962264150944</v>
      </c>
      <c r="Y101" s="33">
        <f t="shared" si="184"/>
        <v>1.0291981132075472</v>
      </c>
      <c r="Z101" s="51">
        <v>4.2</v>
      </c>
      <c r="AA101" s="30">
        <v>83.388000000000005</v>
      </c>
      <c r="AB101" s="25">
        <f t="shared" si="185"/>
        <v>4130.0660377358499</v>
      </c>
      <c r="AC101" s="17">
        <f t="shared" si="186"/>
        <v>413.00660377358497</v>
      </c>
      <c r="AD101" s="35">
        <f t="shared" si="187"/>
        <v>20.650330188679249</v>
      </c>
      <c r="AE101" s="50">
        <v>1.4</v>
      </c>
      <c r="AF101" s="30">
        <v>0.15</v>
      </c>
      <c r="AG101" s="25">
        <f t="shared" si="188"/>
        <v>7.4292452830188678</v>
      </c>
      <c r="AH101" s="17">
        <f t="shared" si="189"/>
        <v>0.74292452830188682</v>
      </c>
      <c r="AI101" s="35">
        <f t="shared" si="190"/>
        <v>3.7146226415094345E-2</v>
      </c>
      <c r="AJ101" s="51">
        <v>22.4</v>
      </c>
      <c r="AK101" s="30">
        <v>7.4279999999999999</v>
      </c>
      <c r="AL101" s="25">
        <f t="shared" si="191"/>
        <v>367.89622641509436</v>
      </c>
      <c r="AM101" s="17">
        <f t="shared" si="192"/>
        <v>36.789622641509439</v>
      </c>
      <c r="AN101" s="35">
        <f t="shared" si="193"/>
        <v>1.839481132075472</v>
      </c>
      <c r="AO101" s="50">
        <v>38.700000000000003</v>
      </c>
      <c r="AP101" s="27">
        <v>0.80900000000000005</v>
      </c>
      <c r="AQ101" s="25">
        <f t="shared" si="194"/>
        <v>40.068396226415096</v>
      </c>
      <c r="AR101" s="17">
        <f t="shared" si="25"/>
        <v>4.0068396226415093</v>
      </c>
      <c r="AS101" s="35">
        <f t="shared" si="26"/>
        <v>0.20034198113207546</v>
      </c>
      <c r="AT101" s="50">
        <v>2.1</v>
      </c>
      <c r="AU101" s="49" t="s">
        <v>32</v>
      </c>
    </row>
    <row r="102" spans="1:47" ht="15.75" customHeight="1" x14ac:dyDescent="0.25">
      <c r="A102" s="13">
        <v>142220095</v>
      </c>
      <c r="B102" s="13" t="s">
        <v>115</v>
      </c>
      <c r="C102" s="13" t="s">
        <v>24</v>
      </c>
      <c r="D102" s="13" t="s">
        <v>29</v>
      </c>
      <c r="E102" s="13" t="s">
        <v>30</v>
      </c>
      <c r="F102" s="13" t="s">
        <v>24</v>
      </c>
      <c r="G102" s="13" t="s">
        <v>36</v>
      </c>
      <c r="H102" s="13" t="s">
        <v>36</v>
      </c>
      <c r="I102" s="13">
        <v>10</v>
      </c>
      <c r="J102" s="13">
        <v>14</v>
      </c>
      <c r="K102" s="13">
        <v>2023</v>
      </c>
      <c r="L102" s="47">
        <v>0.43055555555555558</v>
      </c>
      <c r="M102" s="13" t="s">
        <v>120</v>
      </c>
      <c r="N102" s="13">
        <v>39.182363100000003</v>
      </c>
      <c r="O102" s="13">
        <v>-86.521849900000007</v>
      </c>
      <c r="P102" s="13">
        <v>20095</v>
      </c>
      <c r="Q102" s="46">
        <v>45243</v>
      </c>
      <c r="R102" s="46">
        <v>45245</v>
      </c>
      <c r="S102" s="11">
        <v>9.7000000000000003E-2</v>
      </c>
      <c r="T102" s="11">
        <f t="shared" si="77"/>
        <v>9.2380952380952383E-2</v>
      </c>
      <c r="U102" s="11">
        <f t="shared" si="53"/>
        <v>54.123711340206185</v>
      </c>
      <c r="V102" s="30">
        <v>5.5389999999999997</v>
      </c>
      <c r="W102" s="33">
        <f t="shared" si="182"/>
        <v>299.79123711340202</v>
      </c>
      <c r="X102" s="34">
        <f t="shared" si="183"/>
        <v>29.9791237113402</v>
      </c>
      <c r="Y102" s="33">
        <f t="shared" si="184"/>
        <v>1.4989561855670102</v>
      </c>
      <c r="Z102" s="51">
        <v>1.9</v>
      </c>
      <c r="AA102" s="30">
        <v>90.376000000000005</v>
      </c>
      <c r="AB102" s="25">
        <f t="shared" si="185"/>
        <v>4891.4845360824747</v>
      </c>
      <c r="AC102" s="17">
        <f t="shared" si="186"/>
        <v>489.14845360824745</v>
      </c>
      <c r="AD102" s="35">
        <f t="shared" si="187"/>
        <v>24.457422680412375</v>
      </c>
      <c r="AE102" s="50">
        <v>1.8</v>
      </c>
      <c r="AF102" s="30">
        <v>0.16300000000000001</v>
      </c>
      <c r="AG102" s="25">
        <f t="shared" si="188"/>
        <v>8.822164948453608</v>
      </c>
      <c r="AH102" s="17">
        <f t="shared" si="189"/>
        <v>0.8822164948453608</v>
      </c>
      <c r="AI102" s="35">
        <f t="shared" si="190"/>
        <v>4.4110824742268046E-2</v>
      </c>
      <c r="AJ102" s="51">
        <v>23.3</v>
      </c>
      <c r="AK102" s="30">
        <v>6.5529999999999999</v>
      </c>
      <c r="AL102" s="25">
        <f t="shared" si="191"/>
        <v>354.67268041237111</v>
      </c>
      <c r="AM102" s="17">
        <f t="shared" si="192"/>
        <v>35.467268041237112</v>
      </c>
      <c r="AN102" s="35">
        <f t="shared" si="193"/>
        <v>1.7733634020618556</v>
      </c>
      <c r="AO102" s="50">
        <v>20.8</v>
      </c>
      <c r="AP102" s="27">
        <v>1.4950000000000001</v>
      </c>
      <c r="AQ102" s="25">
        <f t="shared" si="194"/>
        <v>80.914948453608247</v>
      </c>
      <c r="AR102" s="17">
        <f t="shared" si="25"/>
        <v>8.091494845360824</v>
      </c>
      <c r="AS102" s="35">
        <f t="shared" si="26"/>
        <v>0.40457474226804124</v>
      </c>
      <c r="AT102" s="50">
        <v>2.2999999999999998</v>
      </c>
      <c r="AU102" s="49" t="s">
        <v>33</v>
      </c>
    </row>
    <row r="103" spans="1:47" ht="15.75" customHeight="1" x14ac:dyDescent="0.25">
      <c r="A103" s="13">
        <v>142220091</v>
      </c>
      <c r="B103" s="13" t="s">
        <v>115</v>
      </c>
      <c r="C103" s="13" t="s">
        <v>24</v>
      </c>
      <c r="D103" s="13" t="s">
        <v>25</v>
      </c>
      <c r="E103" s="13" t="s">
        <v>30</v>
      </c>
      <c r="F103" s="13" t="s">
        <v>24</v>
      </c>
      <c r="G103" s="13" t="s">
        <v>36</v>
      </c>
      <c r="H103" s="13" t="s">
        <v>36</v>
      </c>
      <c r="I103" s="13">
        <v>9</v>
      </c>
      <c r="J103" s="13">
        <v>24</v>
      </c>
      <c r="K103" s="13">
        <v>2023</v>
      </c>
      <c r="L103" s="47">
        <v>0.38541666666666669</v>
      </c>
      <c r="M103" s="13" t="s">
        <v>116</v>
      </c>
      <c r="N103" s="13">
        <v>39.1652512</v>
      </c>
      <c r="O103" s="13">
        <v>-86.508253999999994</v>
      </c>
      <c r="P103" s="13">
        <v>20091</v>
      </c>
      <c r="Q103" s="46">
        <v>45243</v>
      </c>
      <c r="R103" s="46">
        <v>45245</v>
      </c>
      <c r="S103" s="11">
        <v>0.10199999999999999</v>
      </c>
      <c r="T103" s="11">
        <f t="shared" si="77"/>
        <v>9.7142857142857128E-2</v>
      </c>
      <c r="U103" s="11">
        <f t="shared" si="53"/>
        <v>51.470588235294123</v>
      </c>
      <c r="V103" s="30">
        <v>4.9710000000000001</v>
      </c>
      <c r="W103" s="33">
        <f t="shared" si="182"/>
        <v>255.8602941176471</v>
      </c>
      <c r="X103" s="34">
        <f t="shared" si="183"/>
        <v>25.586029411764709</v>
      </c>
      <c r="Y103" s="33">
        <f t="shared" si="184"/>
        <v>1.2793014705882355</v>
      </c>
      <c r="Z103" s="51">
        <v>2.7</v>
      </c>
      <c r="AA103" s="30">
        <v>85.105999999999995</v>
      </c>
      <c r="AB103" s="25">
        <f t="shared" si="185"/>
        <v>4380.4558823529414</v>
      </c>
      <c r="AC103" s="17">
        <f t="shared" si="186"/>
        <v>438.04558823529413</v>
      </c>
      <c r="AD103" s="35">
        <f t="shared" si="187"/>
        <v>21.902279411764709</v>
      </c>
      <c r="AE103" s="50">
        <v>1.9</v>
      </c>
      <c r="AF103" s="30">
        <v>9.1999999999999998E-2</v>
      </c>
      <c r="AG103" s="25">
        <f t="shared" si="188"/>
        <v>4.7352941176470589</v>
      </c>
      <c r="AH103" s="17">
        <f t="shared" si="189"/>
        <v>0.47352941176470587</v>
      </c>
      <c r="AI103" s="35">
        <f t="shared" si="190"/>
        <v>2.3676470588235295E-2</v>
      </c>
      <c r="AJ103" s="51">
        <v>30.8</v>
      </c>
      <c r="AK103" s="30">
        <v>3.6459999999999999</v>
      </c>
      <c r="AL103" s="25">
        <f t="shared" si="191"/>
        <v>187.66176470588238</v>
      </c>
      <c r="AM103" s="17">
        <f t="shared" si="192"/>
        <v>18.766176470588238</v>
      </c>
      <c r="AN103" s="35">
        <f t="shared" si="193"/>
        <v>0.93830882352941192</v>
      </c>
      <c r="AO103" s="50">
        <v>38.700000000000003</v>
      </c>
      <c r="AP103" s="27">
        <v>1.0620000000000001</v>
      </c>
      <c r="AQ103" s="25">
        <f t="shared" si="194"/>
        <v>54.661764705882362</v>
      </c>
      <c r="AR103" s="17">
        <f t="shared" si="25"/>
        <v>5.4661764705882359</v>
      </c>
      <c r="AS103" s="35">
        <f t="shared" si="26"/>
        <v>0.27330882352941183</v>
      </c>
      <c r="AT103" s="50">
        <v>2.8</v>
      </c>
      <c r="AU103" s="49" t="s">
        <v>33</v>
      </c>
    </row>
    <row r="104" spans="1:47" ht="15.75" customHeight="1" x14ac:dyDescent="0.25">
      <c r="A104" s="13">
        <v>142220100</v>
      </c>
      <c r="B104" s="13" t="s">
        <v>115</v>
      </c>
      <c r="C104" s="13" t="s">
        <v>24</v>
      </c>
      <c r="D104" s="13" t="s">
        <v>25</v>
      </c>
      <c r="E104" s="13" t="s">
        <v>35</v>
      </c>
      <c r="F104" s="13" t="s">
        <v>24</v>
      </c>
      <c r="G104" s="13" t="s">
        <v>36</v>
      </c>
      <c r="H104" s="13" t="s">
        <v>36</v>
      </c>
      <c r="I104" s="13">
        <v>10</v>
      </c>
      <c r="J104" s="13">
        <v>24</v>
      </c>
      <c r="K104" s="13">
        <v>2023</v>
      </c>
      <c r="L104" s="47">
        <v>0.3888888888888889</v>
      </c>
      <c r="M104" s="13" t="s">
        <v>120</v>
      </c>
      <c r="N104" s="13">
        <v>39.182363100000003</v>
      </c>
      <c r="O104" s="13">
        <v>-86.521849900000007</v>
      </c>
      <c r="P104" s="13">
        <v>20100</v>
      </c>
      <c r="Q104" s="46">
        <v>45243</v>
      </c>
      <c r="R104" s="46">
        <v>45245</v>
      </c>
      <c r="S104" s="11">
        <v>0.106</v>
      </c>
      <c r="T104" s="11">
        <f t="shared" si="77"/>
        <v>0.10095238095238095</v>
      </c>
      <c r="U104" s="11">
        <f t="shared" si="53"/>
        <v>49.528301886792455</v>
      </c>
      <c r="V104" s="30">
        <v>3.0430000000000001</v>
      </c>
      <c r="W104" s="33">
        <f t="shared" si="182"/>
        <v>150.71462264150944</v>
      </c>
      <c r="X104" s="34">
        <f t="shared" si="183"/>
        <v>15.071462264150943</v>
      </c>
      <c r="Y104" s="33">
        <f t="shared" si="184"/>
        <v>0.75357311320754716</v>
      </c>
      <c r="Z104" s="51">
        <v>2.1</v>
      </c>
      <c r="AA104" s="30">
        <v>80.218000000000004</v>
      </c>
      <c r="AB104" s="25">
        <f t="shared" si="185"/>
        <v>3973.0613207547171</v>
      </c>
      <c r="AC104" s="17">
        <f t="shared" si="186"/>
        <v>397.30613207547174</v>
      </c>
      <c r="AD104" s="35">
        <f t="shared" si="187"/>
        <v>19.86530660377359</v>
      </c>
      <c r="AE104" s="50">
        <v>1.7</v>
      </c>
      <c r="AF104" s="30">
        <v>0.124</v>
      </c>
      <c r="AG104" s="25">
        <f t="shared" si="188"/>
        <v>6.1415094339622645</v>
      </c>
      <c r="AH104" s="17">
        <f t="shared" si="189"/>
        <v>0.61415094339622645</v>
      </c>
      <c r="AI104" s="35">
        <f t="shared" si="190"/>
        <v>3.0707547169811323E-2</v>
      </c>
      <c r="AJ104" s="51">
        <v>20.2</v>
      </c>
      <c r="AK104" s="30">
        <v>4.2060000000000004</v>
      </c>
      <c r="AL104" s="25">
        <f t="shared" si="191"/>
        <v>208.31603773584908</v>
      </c>
      <c r="AM104" s="17">
        <f t="shared" si="192"/>
        <v>20.831603773584909</v>
      </c>
      <c r="AN104" s="35">
        <f t="shared" si="193"/>
        <v>1.0415801886792455</v>
      </c>
      <c r="AO104" s="50">
        <v>33.6</v>
      </c>
      <c r="AP104" s="27">
        <v>0.35</v>
      </c>
      <c r="AQ104" s="25">
        <f t="shared" si="194"/>
        <v>17.334905660377359</v>
      </c>
      <c r="AR104" s="17">
        <f t="shared" si="25"/>
        <v>1.733490566037736</v>
      </c>
      <c r="AS104" s="35">
        <f t="shared" si="26"/>
        <v>8.6674528301886808E-2</v>
      </c>
      <c r="AT104" s="50">
        <v>2.8</v>
      </c>
      <c r="AU104" s="49" t="s">
        <v>32</v>
      </c>
    </row>
    <row r="105" spans="1:47" ht="15.75" customHeight="1" x14ac:dyDescent="0.25">
      <c r="A105" s="13">
        <v>142220088</v>
      </c>
      <c r="B105" s="13" t="s">
        <v>115</v>
      </c>
      <c r="C105" s="13" t="s">
        <v>24</v>
      </c>
      <c r="D105" s="13" t="s">
        <v>25</v>
      </c>
      <c r="E105" s="13" t="s">
        <v>30</v>
      </c>
      <c r="F105" s="13" t="s">
        <v>24</v>
      </c>
      <c r="G105" s="13" t="s">
        <v>36</v>
      </c>
      <c r="H105" s="13" t="s">
        <v>36</v>
      </c>
      <c r="I105" s="13">
        <v>9</v>
      </c>
      <c r="J105" s="13">
        <v>15</v>
      </c>
      <c r="K105" s="13">
        <v>2023</v>
      </c>
      <c r="L105" s="47">
        <v>0.2986111111111111</v>
      </c>
      <c r="M105" s="13" t="s">
        <v>34</v>
      </c>
      <c r="N105" s="13">
        <v>39.153860899999998</v>
      </c>
      <c r="O105" s="13">
        <v>-86.520297600000006</v>
      </c>
      <c r="P105" s="13">
        <v>20088</v>
      </c>
      <c r="Q105" s="46">
        <v>45243</v>
      </c>
      <c r="R105" s="46">
        <v>45245</v>
      </c>
      <c r="S105" s="11">
        <v>0.106</v>
      </c>
      <c r="T105" s="11">
        <f t="shared" si="77"/>
        <v>0.10095238095238095</v>
      </c>
      <c r="U105" s="11">
        <f t="shared" si="53"/>
        <v>49.528301886792455</v>
      </c>
      <c r="V105" s="30">
        <v>4.4080000000000004</v>
      </c>
      <c r="W105" s="33">
        <f t="shared" si="182"/>
        <v>218.32075471698116</v>
      </c>
      <c r="X105" s="34">
        <f t="shared" si="183"/>
        <v>21.832075471698115</v>
      </c>
      <c r="Y105" s="33">
        <f t="shared" si="184"/>
        <v>1.0916037735849058</v>
      </c>
      <c r="Z105" s="51">
        <v>2.1</v>
      </c>
      <c r="AA105" s="30">
        <v>87.27</v>
      </c>
      <c r="AB105" s="25">
        <f t="shared" si="185"/>
        <v>4322.3349056603774</v>
      </c>
      <c r="AC105" s="17">
        <f t="shared" si="186"/>
        <v>432.23349056603774</v>
      </c>
      <c r="AD105" s="35">
        <f t="shared" si="187"/>
        <v>21.61167452830189</v>
      </c>
      <c r="AE105" s="50">
        <v>2.2999999999999998</v>
      </c>
      <c r="AF105" s="30">
        <v>0.14099999999999999</v>
      </c>
      <c r="AG105" s="25">
        <f t="shared" si="188"/>
        <v>6.9834905660377355</v>
      </c>
      <c r="AH105" s="17">
        <f t="shared" si="189"/>
        <v>0.69834905660377355</v>
      </c>
      <c r="AI105" s="35">
        <f t="shared" si="190"/>
        <v>3.4917452830188676E-2</v>
      </c>
      <c r="AJ105" s="51">
        <v>19.8</v>
      </c>
      <c r="AK105" s="30">
        <v>3.0830000000000002</v>
      </c>
      <c r="AL105" s="25">
        <f t="shared" si="191"/>
        <v>152.69575471698116</v>
      </c>
      <c r="AM105" s="17">
        <f t="shared" si="192"/>
        <v>15.269575471698115</v>
      </c>
      <c r="AN105" s="35">
        <f t="shared" si="193"/>
        <v>0.76347877358490579</v>
      </c>
      <c r="AO105" s="50">
        <v>46.9</v>
      </c>
      <c r="AP105" s="27">
        <v>1.21</v>
      </c>
      <c r="AQ105" s="25">
        <f t="shared" si="194"/>
        <v>59.929245283018872</v>
      </c>
      <c r="AR105" s="17">
        <f t="shared" si="25"/>
        <v>5.992924528301887</v>
      </c>
      <c r="AS105" s="35">
        <f t="shared" si="26"/>
        <v>0.29964622641509436</v>
      </c>
      <c r="AT105" s="50">
        <v>2.4</v>
      </c>
      <c r="AU105" s="49" t="s">
        <v>33</v>
      </c>
    </row>
    <row r="106" spans="1:47" ht="15.75" customHeight="1" x14ac:dyDescent="0.25">
      <c r="A106" s="13">
        <v>142220099</v>
      </c>
      <c r="B106" s="13" t="s">
        <v>115</v>
      </c>
      <c r="C106" s="13" t="s">
        <v>24</v>
      </c>
      <c r="D106" s="13" t="s">
        <v>25</v>
      </c>
      <c r="E106" s="13" t="s">
        <v>26</v>
      </c>
      <c r="F106" s="13" t="s">
        <v>24</v>
      </c>
      <c r="G106" s="13" t="s">
        <v>36</v>
      </c>
      <c r="H106" s="13" t="s">
        <v>36</v>
      </c>
      <c r="I106" s="13">
        <v>10</v>
      </c>
      <c r="J106" s="13">
        <v>24</v>
      </c>
      <c r="K106" s="13">
        <v>2023</v>
      </c>
      <c r="L106" s="47">
        <v>0.3888888888888889</v>
      </c>
      <c r="M106" s="13" t="s">
        <v>120</v>
      </c>
      <c r="N106" s="13">
        <v>39.182363100000003</v>
      </c>
      <c r="O106" s="13">
        <v>-86.521849900000007</v>
      </c>
      <c r="P106" s="13">
        <v>20099</v>
      </c>
      <c r="Q106" s="46">
        <v>45243</v>
      </c>
      <c r="R106" s="46">
        <v>45245</v>
      </c>
      <c r="S106" s="11">
        <v>0.104</v>
      </c>
      <c r="T106" s="11">
        <f t="shared" si="77"/>
        <v>9.9047619047619037E-2</v>
      </c>
      <c r="U106" s="11">
        <f t="shared" si="53"/>
        <v>50.480769230769234</v>
      </c>
      <c r="V106" s="30">
        <v>4.319</v>
      </c>
      <c r="W106" s="33">
        <f t="shared" si="182"/>
        <v>218.02644230769232</v>
      </c>
      <c r="X106" s="34">
        <f t="shared" si="183"/>
        <v>21.802644230769232</v>
      </c>
      <c r="Y106" s="33">
        <f t="shared" si="184"/>
        <v>1.0901322115384617</v>
      </c>
      <c r="Z106" s="51">
        <v>2.1</v>
      </c>
      <c r="AA106" s="30">
        <v>87.111999999999995</v>
      </c>
      <c r="AB106" s="25">
        <f t="shared" si="185"/>
        <v>4397.4807692307695</v>
      </c>
      <c r="AC106" s="17">
        <f t="shared" si="186"/>
        <v>439.74807692307695</v>
      </c>
      <c r="AD106" s="35">
        <f t="shared" si="187"/>
        <v>21.98740384615385</v>
      </c>
      <c r="AE106" s="50">
        <v>1.4</v>
      </c>
      <c r="AF106" s="30">
        <v>0.113</v>
      </c>
      <c r="AG106" s="25">
        <f t="shared" si="188"/>
        <v>5.7043269230769234</v>
      </c>
      <c r="AH106" s="17">
        <f t="shared" si="189"/>
        <v>0.57043269230769234</v>
      </c>
      <c r="AI106" s="35">
        <f t="shared" si="190"/>
        <v>2.8521634615384619E-2</v>
      </c>
      <c r="AJ106" s="51">
        <v>33.1</v>
      </c>
      <c r="AK106" s="30">
        <v>6.2130000000000001</v>
      </c>
      <c r="AL106" s="25">
        <f t="shared" si="191"/>
        <v>313.63701923076923</v>
      </c>
      <c r="AM106" s="17">
        <f t="shared" si="192"/>
        <v>31.363701923076924</v>
      </c>
      <c r="AN106" s="35">
        <f t="shared" si="193"/>
        <v>1.5681850961538464</v>
      </c>
      <c r="AO106" s="50">
        <v>29.7</v>
      </c>
      <c r="AP106" s="27">
        <v>0.51300000000000001</v>
      </c>
      <c r="AQ106" s="25">
        <f t="shared" si="194"/>
        <v>25.896634615384617</v>
      </c>
      <c r="AR106" s="17">
        <f t="shared" si="25"/>
        <v>2.5896634615384615</v>
      </c>
      <c r="AS106" s="35">
        <f t="shared" si="26"/>
        <v>0.12948317307692309</v>
      </c>
      <c r="AT106" s="50">
        <v>2.2000000000000002</v>
      </c>
      <c r="AU106" s="49" t="s">
        <v>32</v>
      </c>
    </row>
    <row r="107" spans="1:47" ht="15.75" customHeight="1" x14ac:dyDescent="0.25">
      <c r="A107" s="13">
        <v>142220094</v>
      </c>
      <c r="B107" s="13" t="s">
        <v>115</v>
      </c>
      <c r="C107" s="13" t="s">
        <v>24</v>
      </c>
      <c r="D107" s="13" t="s">
        <v>25</v>
      </c>
      <c r="E107" s="13" t="s">
        <v>26</v>
      </c>
      <c r="F107" s="13" t="s">
        <v>24</v>
      </c>
      <c r="G107" s="13" t="s">
        <v>36</v>
      </c>
      <c r="H107" s="13" t="s">
        <v>36</v>
      </c>
      <c r="I107" s="13">
        <v>10</v>
      </c>
      <c r="J107" s="13">
        <v>9</v>
      </c>
      <c r="K107" s="13">
        <v>2023</v>
      </c>
      <c r="L107" s="47">
        <v>0.46875</v>
      </c>
      <c r="M107" s="13" t="s">
        <v>121</v>
      </c>
      <c r="N107" s="13">
        <v>39.183767400000001</v>
      </c>
      <c r="O107" s="13">
        <v>-86.519188200000002</v>
      </c>
      <c r="P107" s="13">
        <v>20094</v>
      </c>
      <c r="Q107" s="46">
        <v>45243</v>
      </c>
      <c r="R107" s="46">
        <v>45245</v>
      </c>
      <c r="S107" s="11">
        <v>0.105</v>
      </c>
      <c r="T107" s="11">
        <f t="shared" si="77"/>
        <v>9.9999999999999992E-2</v>
      </c>
      <c r="U107" s="11">
        <f t="shared" si="53"/>
        <v>50.000000000000007</v>
      </c>
      <c r="V107" s="30">
        <v>5.3979999999999997</v>
      </c>
      <c r="W107" s="33">
        <f t="shared" si="182"/>
        <v>269.90000000000003</v>
      </c>
      <c r="X107" s="34">
        <f t="shared" si="183"/>
        <v>26.990000000000002</v>
      </c>
      <c r="Y107" s="33">
        <f t="shared" si="184"/>
        <v>1.3495000000000001</v>
      </c>
      <c r="Z107" s="51">
        <v>2.2999999999999998</v>
      </c>
      <c r="AA107" s="30">
        <v>91.067999999999998</v>
      </c>
      <c r="AB107" s="25">
        <f t="shared" si="185"/>
        <v>4553.4000000000005</v>
      </c>
      <c r="AC107" s="17">
        <f t="shared" si="186"/>
        <v>455.34000000000003</v>
      </c>
      <c r="AD107" s="35">
        <f t="shared" si="187"/>
        <v>22.767000000000003</v>
      </c>
      <c r="AE107" s="50">
        <v>2.1</v>
      </c>
      <c r="AF107" s="30">
        <v>0.105</v>
      </c>
      <c r="AG107" s="25">
        <f t="shared" si="188"/>
        <v>5.2500000000000009</v>
      </c>
      <c r="AH107" s="17">
        <f t="shared" si="189"/>
        <v>0.52500000000000013</v>
      </c>
      <c r="AI107" s="35">
        <f t="shared" si="190"/>
        <v>2.6250000000000009E-2</v>
      </c>
      <c r="AJ107" s="51">
        <v>26.2</v>
      </c>
      <c r="AK107" s="30">
        <v>8.4819999999999993</v>
      </c>
      <c r="AL107" s="25">
        <f t="shared" si="191"/>
        <v>424.1</v>
      </c>
      <c r="AM107" s="17">
        <f t="shared" si="192"/>
        <v>42.410000000000004</v>
      </c>
      <c r="AN107" s="35">
        <f t="shared" si="193"/>
        <v>2.1205000000000003</v>
      </c>
      <c r="AO107" s="50">
        <v>24.6</v>
      </c>
      <c r="AP107" s="27">
        <v>0.754</v>
      </c>
      <c r="AQ107" s="25">
        <f t="shared" si="194"/>
        <v>37.700000000000003</v>
      </c>
      <c r="AR107" s="17">
        <f t="shared" si="25"/>
        <v>3.7700000000000005</v>
      </c>
      <c r="AS107" s="35">
        <f t="shared" si="26"/>
        <v>0.18850000000000003</v>
      </c>
      <c r="AT107" s="50">
        <v>3.1</v>
      </c>
      <c r="AU107" s="49" t="s">
        <v>32</v>
      </c>
    </row>
    <row r="108" spans="1:47" ht="15.75" customHeight="1" x14ac:dyDescent="0.25">
      <c r="A108" s="13">
        <v>142220097</v>
      </c>
      <c r="B108" s="13" t="s">
        <v>115</v>
      </c>
      <c r="C108" s="13" t="s">
        <v>24</v>
      </c>
      <c r="D108" s="13" t="s">
        <v>25</v>
      </c>
      <c r="E108" s="13" t="s">
        <v>26</v>
      </c>
      <c r="F108" s="13" t="s">
        <v>31</v>
      </c>
      <c r="G108" s="13" t="s">
        <v>36</v>
      </c>
      <c r="H108" s="13" t="s">
        <v>36</v>
      </c>
      <c r="I108" s="13">
        <v>10</v>
      </c>
      <c r="J108" s="13">
        <v>14</v>
      </c>
      <c r="K108" s="13">
        <v>2023</v>
      </c>
      <c r="L108" s="47">
        <v>0.4513888888888889</v>
      </c>
      <c r="M108" s="13" t="s">
        <v>120</v>
      </c>
      <c r="N108" s="13">
        <v>39.182363100000003</v>
      </c>
      <c r="O108" s="13">
        <v>-86.521849900000007</v>
      </c>
      <c r="P108" s="13">
        <v>20097</v>
      </c>
      <c r="Q108" s="46">
        <v>45243</v>
      </c>
      <c r="R108" s="46">
        <v>45245</v>
      </c>
      <c r="S108" s="11">
        <v>0.10100000000000001</v>
      </c>
      <c r="T108" s="11">
        <f t="shared" si="77"/>
        <v>9.6190476190476187E-2</v>
      </c>
      <c r="U108" s="11">
        <f t="shared" si="53"/>
        <v>51.980198019801982</v>
      </c>
      <c r="V108" s="30">
        <v>3.7789999999999999</v>
      </c>
      <c r="W108" s="33">
        <f t="shared" si="182"/>
        <v>196.43316831683168</v>
      </c>
      <c r="X108" s="34">
        <f t="shared" si="183"/>
        <v>19.643316831683169</v>
      </c>
      <c r="Y108" s="33">
        <f t="shared" si="184"/>
        <v>0.98216584158415854</v>
      </c>
      <c r="Z108" s="51">
        <v>2.5</v>
      </c>
      <c r="AA108" s="30">
        <v>88.921000000000006</v>
      </c>
      <c r="AB108" s="25">
        <f t="shared" si="185"/>
        <v>4622.1311881188121</v>
      </c>
      <c r="AC108" s="17">
        <f t="shared" si="186"/>
        <v>462.2131188118812</v>
      </c>
      <c r="AD108" s="35">
        <f t="shared" si="187"/>
        <v>23.110655940594061</v>
      </c>
      <c r="AE108" s="50">
        <v>1.9</v>
      </c>
      <c r="AF108" s="30">
        <v>0.14599999999999999</v>
      </c>
      <c r="AG108" s="25">
        <f t="shared" si="188"/>
        <v>7.5891089108910892</v>
      </c>
      <c r="AH108" s="17">
        <f t="shared" si="189"/>
        <v>0.75891089108910892</v>
      </c>
      <c r="AI108" s="35">
        <f t="shared" si="190"/>
        <v>3.7945544554455451E-2</v>
      </c>
      <c r="AJ108" s="51">
        <v>37.6</v>
      </c>
      <c r="AK108" s="30">
        <v>8.2129999999999992</v>
      </c>
      <c r="AL108" s="25">
        <f t="shared" si="191"/>
        <v>426.91336633663366</v>
      </c>
      <c r="AM108" s="17">
        <f t="shared" si="192"/>
        <v>42.691336633663369</v>
      </c>
      <c r="AN108" s="35">
        <f t="shared" si="193"/>
        <v>2.1345668316831685</v>
      </c>
      <c r="AO108" s="50">
        <v>21.5</v>
      </c>
      <c r="AP108" s="27">
        <v>0.373</v>
      </c>
      <c r="AQ108" s="25">
        <f t="shared" si="194"/>
        <v>19.388613861386141</v>
      </c>
      <c r="AR108" s="17">
        <f t="shared" si="25"/>
        <v>1.9388613861386141</v>
      </c>
      <c r="AS108" s="35">
        <f t="shared" si="26"/>
        <v>9.694306930693071E-2</v>
      </c>
      <c r="AT108" s="50">
        <v>2.2000000000000002</v>
      </c>
      <c r="AU108" s="49" t="s">
        <v>32</v>
      </c>
    </row>
    <row r="109" spans="1:47" ht="15.75" customHeight="1" x14ac:dyDescent="0.25">
      <c r="A109" s="13">
        <v>142220098</v>
      </c>
      <c r="B109" s="13" t="s">
        <v>115</v>
      </c>
      <c r="C109" s="13" t="s">
        <v>24</v>
      </c>
      <c r="D109" s="13" t="s">
        <v>25</v>
      </c>
      <c r="E109" s="13" t="s">
        <v>26</v>
      </c>
      <c r="F109" s="13" t="s">
        <v>24</v>
      </c>
      <c r="G109" s="13" t="s">
        <v>36</v>
      </c>
      <c r="H109" s="13" t="s">
        <v>36</v>
      </c>
      <c r="I109" s="13">
        <v>10</v>
      </c>
      <c r="J109" s="13">
        <v>14</v>
      </c>
      <c r="K109" s="13">
        <v>2023</v>
      </c>
      <c r="L109" s="47">
        <v>0.47222222222222227</v>
      </c>
      <c r="M109" s="13" t="s">
        <v>120</v>
      </c>
      <c r="N109" s="13">
        <v>39.182363100000003</v>
      </c>
      <c r="O109" s="13">
        <v>-86.521849900000007</v>
      </c>
      <c r="P109" s="13">
        <v>20098</v>
      </c>
      <c r="Q109" s="46">
        <v>45243</v>
      </c>
      <c r="R109" s="46">
        <v>45245</v>
      </c>
      <c r="S109" s="11">
        <v>0.105</v>
      </c>
      <c r="T109" s="11">
        <f t="shared" si="77"/>
        <v>9.9999999999999992E-2</v>
      </c>
      <c r="U109" s="11">
        <f t="shared" si="53"/>
        <v>50.000000000000007</v>
      </c>
      <c r="V109" s="30">
        <v>5.5789999999999997</v>
      </c>
      <c r="W109" s="33">
        <f t="shared" si="182"/>
        <v>278.95000000000005</v>
      </c>
      <c r="X109" s="34">
        <f t="shared" si="183"/>
        <v>27.895000000000003</v>
      </c>
      <c r="Y109" s="33">
        <f t="shared" si="184"/>
        <v>1.3947500000000002</v>
      </c>
      <c r="Z109" s="51">
        <v>2.5</v>
      </c>
      <c r="AA109" s="30">
        <v>78.891000000000005</v>
      </c>
      <c r="AB109" s="25">
        <f t="shared" si="185"/>
        <v>3944.5500000000006</v>
      </c>
      <c r="AC109" s="17">
        <f t="shared" si="186"/>
        <v>394.45500000000004</v>
      </c>
      <c r="AD109" s="35">
        <f t="shared" si="187"/>
        <v>19.722750000000005</v>
      </c>
      <c r="AE109" s="50">
        <v>1.5</v>
      </c>
      <c r="AF109" s="30">
        <v>0.17199999999999999</v>
      </c>
      <c r="AG109" s="25">
        <f t="shared" si="188"/>
        <v>8.6000000000000014</v>
      </c>
      <c r="AH109" s="17">
        <f t="shared" si="189"/>
        <v>0.8600000000000001</v>
      </c>
      <c r="AI109" s="35">
        <f t="shared" si="190"/>
        <v>4.300000000000001E-2</v>
      </c>
      <c r="AJ109" s="51">
        <v>27</v>
      </c>
      <c r="AK109" s="30">
        <v>12.273999999999999</v>
      </c>
      <c r="AL109" s="25">
        <f t="shared" si="191"/>
        <v>613.70000000000005</v>
      </c>
      <c r="AM109" s="17">
        <f t="shared" si="192"/>
        <v>61.370000000000005</v>
      </c>
      <c r="AN109" s="35">
        <f t="shared" si="193"/>
        <v>3.0685000000000002</v>
      </c>
      <c r="AO109" s="50">
        <v>33.5</v>
      </c>
      <c r="AP109" s="27">
        <v>0.59</v>
      </c>
      <c r="AQ109" s="25">
        <f t="shared" si="194"/>
        <v>29.500000000000004</v>
      </c>
      <c r="AR109" s="17">
        <f t="shared" si="25"/>
        <v>2.95</v>
      </c>
      <c r="AS109" s="35">
        <f t="shared" si="26"/>
        <v>0.14750000000000002</v>
      </c>
      <c r="AT109" s="50">
        <v>1.7</v>
      </c>
      <c r="AU109" s="49" t="s">
        <v>32</v>
      </c>
    </row>
    <row r="110" spans="1:47" ht="15.75" customHeight="1" x14ac:dyDescent="0.25">
      <c r="A110" s="13">
        <v>142220096</v>
      </c>
      <c r="B110" s="13" t="s">
        <v>115</v>
      </c>
      <c r="C110" s="13" t="s">
        <v>24</v>
      </c>
      <c r="D110" s="13" t="s">
        <v>25</v>
      </c>
      <c r="E110" s="13" t="s">
        <v>26</v>
      </c>
      <c r="F110" s="13" t="s">
        <v>24</v>
      </c>
      <c r="G110" s="13" t="s">
        <v>36</v>
      </c>
      <c r="H110" s="13" t="s">
        <v>36</v>
      </c>
      <c r="I110" s="13">
        <v>10</v>
      </c>
      <c r="J110" s="13">
        <v>14</v>
      </c>
      <c r="K110" s="13">
        <v>2023</v>
      </c>
      <c r="L110" s="47">
        <v>0.43055555555555558</v>
      </c>
      <c r="M110" s="13" t="s">
        <v>120</v>
      </c>
      <c r="N110" s="13">
        <v>39.182363100000003</v>
      </c>
      <c r="O110" s="13">
        <v>-86.521849900000007</v>
      </c>
      <c r="P110" s="13">
        <v>20096</v>
      </c>
      <c r="Q110" s="46">
        <v>45243</v>
      </c>
      <c r="R110" s="46">
        <v>45245</v>
      </c>
      <c r="S110" s="11">
        <v>6.9000000000000006E-2</v>
      </c>
      <c r="T110" s="11">
        <f t="shared" si="77"/>
        <v>6.5714285714285711E-2</v>
      </c>
      <c r="U110" s="11">
        <f t="shared" si="53"/>
        <v>76.08695652173914</v>
      </c>
      <c r="V110" s="30">
        <v>2.4500000000000002</v>
      </c>
      <c r="W110" s="33">
        <f t="shared" si="182"/>
        <v>186.4130434782609</v>
      </c>
      <c r="X110" s="34">
        <f t="shared" si="183"/>
        <v>18.64130434782609</v>
      </c>
      <c r="Y110" s="33">
        <f t="shared" si="184"/>
        <v>0.93206521739130455</v>
      </c>
      <c r="Z110" s="51">
        <v>3</v>
      </c>
      <c r="AA110" s="30">
        <v>67.055000000000007</v>
      </c>
      <c r="AB110" s="25">
        <f t="shared" si="185"/>
        <v>5102.0108695652189</v>
      </c>
      <c r="AC110" s="17">
        <f t="shared" si="186"/>
        <v>510.20108695652186</v>
      </c>
      <c r="AD110" s="35">
        <f t="shared" si="187"/>
        <v>25.510054347826095</v>
      </c>
      <c r="AE110" s="50">
        <v>2.1</v>
      </c>
      <c r="AF110" s="30">
        <v>0.13</v>
      </c>
      <c r="AG110" s="25">
        <f t="shared" si="188"/>
        <v>9.8913043478260878</v>
      </c>
      <c r="AH110" s="17">
        <f t="shared" si="189"/>
        <v>0.98913043478260876</v>
      </c>
      <c r="AI110" s="35">
        <f t="shared" si="190"/>
        <v>4.9456521739130441E-2</v>
      </c>
      <c r="AJ110" s="51">
        <v>14.9</v>
      </c>
      <c r="AK110" s="30">
        <v>2.9910000000000001</v>
      </c>
      <c r="AL110" s="25">
        <f t="shared" si="191"/>
        <v>227.57608695652178</v>
      </c>
      <c r="AM110" s="17">
        <f t="shared" si="192"/>
        <v>22.757608695652177</v>
      </c>
      <c r="AN110" s="35">
        <f t="shared" si="193"/>
        <v>1.1378804347826088</v>
      </c>
      <c r="AO110" s="50">
        <v>27.7</v>
      </c>
      <c r="AP110" s="27">
        <v>0.437</v>
      </c>
      <c r="AQ110" s="25">
        <f t="shared" si="194"/>
        <v>33.250000000000007</v>
      </c>
      <c r="AR110" s="17">
        <f t="shared" si="25"/>
        <v>3.3250000000000006</v>
      </c>
      <c r="AS110" s="35">
        <f t="shared" si="26"/>
        <v>0.16625000000000004</v>
      </c>
      <c r="AT110" s="50">
        <v>3.4</v>
      </c>
      <c r="AU110" s="49" t="s">
        <v>32</v>
      </c>
    </row>
    <row r="111" spans="1:47" ht="15.75" customHeight="1" x14ac:dyDescent="0.25">
      <c r="A111" s="13">
        <v>142220093</v>
      </c>
      <c r="B111" s="13" t="s">
        <v>115</v>
      </c>
      <c r="C111" s="13" t="s">
        <v>24</v>
      </c>
      <c r="D111" s="13" t="s">
        <v>30</v>
      </c>
      <c r="E111" s="13" t="s">
        <v>30</v>
      </c>
      <c r="F111" s="13" t="s">
        <v>31</v>
      </c>
      <c r="G111" s="13" t="s">
        <v>36</v>
      </c>
      <c r="H111" s="13" t="s">
        <v>36</v>
      </c>
      <c r="I111" s="13">
        <v>10</v>
      </c>
      <c r="J111" s="13">
        <v>9</v>
      </c>
      <c r="K111" s="13">
        <v>2023</v>
      </c>
      <c r="L111" s="47">
        <v>0.46875</v>
      </c>
      <c r="M111" s="13" t="s">
        <v>121</v>
      </c>
      <c r="N111" s="13">
        <v>39.183767400000001</v>
      </c>
      <c r="O111" s="13">
        <v>-86.519188200000002</v>
      </c>
      <c r="P111" s="13">
        <v>20093</v>
      </c>
      <c r="Q111" s="46">
        <v>45243</v>
      </c>
      <c r="R111" s="46">
        <v>45245</v>
      </c>
      <c r="S111" s="11">
        <v>0.106</v>
      </c>
      <c r="T111" s="11">
        <f t="shared" si="77"/>
        <v>0.10095238095238095</v>
      </c>
      <c r="U111" s="11">
        <f t="shared" si="53"/>
        <v>49.528301886792455</v>
      </c>
      <c r="V111" s="30">
        <v>4.4980000000000002</v>
      </c>
      <c r="W111" s="33">
        <f t="shared" si="182"/>
        <v>222.77830188679246</v>
      </c>
      <c r="X111" s="34">
        <f t="shared" si="183"/>
        <v>22.277830188679246</v>
      </c>
      <c r="Y111" s="33">
        <f t="shared" si="184"/>
        <v>1.1138915094339623</v>
      </c>
      <c r="Z111" s="51">
        <v>1</v>
      </c>
      <c r="AA111" s="30">
        <v>77.930000000000007</v>
      </c>
      <c r="AB111" s="25">
        <f t="shared" si="185"/>
        <v>3859.7405660377362</v>
      </c>
      <c r="AC111" s="17">
        <f t="shared" si="186"/>
        <v>385.97405660377365</v>
      </c>
      <c r="AD111" s="35">
        <f t="shared" si="187"/>
        <v>19.298702830188684</v>
      </c>
      <c r="AE111" s="50">
        <v>2</v>
      </c>
      <c r="AF111" s="30">
        <v>0.111</v>
      </c>
      <c r="AG111" s="25">
        <f t="shared" si="188"/>
        <v>5.4976415094339623</v>
      </c>
      <c r="AH111" s="17">
        <f t="shared" si="189"/>
        <v>0.54976415094339626</v>
      </c>
      <c r="AI111" s="35">
        <f t="shared" si="190"/>
        <v>2.7488207547169814E-2</v>
      </c>
      <c r="AJ111" s="51">
        <v>22.6</v>
      </c>
      <c r="AK111" s="30">
        <v>5.665</v>
      </c>
      <c r="AL111" s="25">
        <f t="shared" si="191"/>
        <v>280.57783018867929</v>
      </c>
      <c r="AM111" s="17">
        <f t="shared" si="192"/>
        <v>28.05778301886793</v>
      </c>
      <c r="AN111" s="35">
        <f t="shared" si="193"/>
        <v>1.4028891509433965</v>
      </c>
      <c r="AO111" s="50">
        <v>44.6</v>
      </c>
      <c r="AP111" s="27">
        <v>0.26300000000000001</v>
      </c>
      <c r="AQ111" s="25">
        <f t="shared" si="194"/>
        <v>13.025943396226417</v>
      </c>
      <c r="AR111" s="17">
        <f t="shared" si="25"/>
        <v>1.3025943396226416</v>
      </c>
      <c r="AS111" s="35">
        <f t="shared" si="26"/>
        <v>6.5129716981132083E-2</v>
      </c>
      <c r="AT111" s="50">
        <v>2.2000000000000002</v>
      </c>
      <c r="AU111" s="49" t="s">
        <v>32</v>
      </c>
    </row>
    <row r="112" spans="1:47" ht="15.75" customHeight="1" x14ac:dyDescent="0.25">
      <c r="A112" s="13">
        <v>142247801</v>
      </c>
      <c r="B112" s="13" t="s">
        <v>115</v>
      </c>
      <c r="C112" s="13" t="s">
        <v>24</v>
      </c>
      <c r="D112" s="13" t="s">
        <v>29</v>
      </c>
      <c r="E112" s="13" t="s">
        <v>30</v>
      </c>
      <c r="F112" s="13" t="s">
        <v>24</v>
      </c>
      <c r="G112" s="13" t="s">
        <v>36</v>
      </c>
      <c r="H112" s="13" t="s">
        <v>36</v>
      </c>
      <c r="I112" s="13">
        <v>10</v>
      </c>
      <c r="J112" s="13">
        <v>27</v>
      </c>
      <c r="K112" s="13">
        <v>2023</v>
      </c>
      <c r="L112" s="47">
        <v>0.43055555555555558</v>
      </c>
      <c r="M112" s="13" t="s">
        <v>120</v>
      </c>
      <c r="N112" s="13">
        <v>39.182363100000003</v>
      </c>
      <c r="O112" s="13">
        <v>-86.521849900000007</v>
      </c>
      <c r="P112" s="13">
        <v>47802</v>
      </c>
      <c r="Q112" s="46">
        <v>45243</v>
      </c>
      <c r="R112" s="46">
        <v>45245</v>
      </c>
      <c r="S112" s="11">
        <v>0.107</v>
      </c>
      <c r="T112" s="11">
        <f t="shared" si="77"/>
        <v>0.1019047619047619</v>
      </c>
      <c r="U112" s="11">
        <f t="shared" si="53"/>
        <v>49.065420560747668</v>
      </c>
      <c r="V112" s="30">
        <v>4.7830000000000004</v>
      </c>
      <c r="W112" s="33">
        <f t="shared" si="182"/>
        <v>234.6799065420561</v>
      </c>
      <c r="X112" s="34">
        <f t="shared" si="183"/>
        <v>23.467990654205611</v>
      </c>
      <c r="Y112" s="33">
        <f t="shared" si="184"/>
        <v>1.1733995327102806</v>
      </c>
      <c r="Z112" s="51">
        <v>2.2000000000000002</v>
      </c>
      <c r="AA112" s="30">
        <v>88.793000000000006</v>
      </c>
      <c r="AB112" s="25">
        <f t="shared" si="185"/>
        <v>4356.6658878504677</v>
      </c>
      <c r="AC112" s="17">
        <f t="shared" si="186"/>
        <v>435.66658878504677</v>
      </c>
      <c r="AD112" s="35">
        <f t="shared" si="187"/>
        <v>21.783329439252341</v>
      </c>
      <c r="AE112" s="50">
        <v>1.8</v>
      </c>
      <c r="AF112" s="30">
        <v>0.111</v>
      </c>
      <c r="AG112" s="25">
        <f t="shared" si="188"/>
        <v>5.4462616822429917</v>
      </c>
      <c r="AH112" s="17">
        <f t="shared" si="189"/>
        <v>0.54462616822429921</v>
      </c>
      <c r="AI112" s="35">
        <f t="shared" si="190"/>
        <v>2.7231308411214961E-2</v>
      </c>
      <c r="AJ112" s="51">
        <v>31.3</v>
      </c>
      <c r="AK112" s="30">
        <v>4.0670000000000002</v>
      </c>
      <c r="AL112" s="25">
        <f t="shared" si="191"/>
        <v>199.54906542056077</v>
      </c>
      <c r="AM112" s="17">
        <f t="shared" si="192"/>
        <v>19.954906542056076</v>
      </c>
      <c r="AN112" s="35">
        <f t="shared" si="193"/>
        <v>0.99774532710280384</v>
      </c>
      <c r="AO112" s="50">
        <v>18.100000000000001</v>
      </c>
      <c r="AP112" s="27">
        <v>0.35499999999999998</v>
      </c>
      <c r="AQ112" s="25">
        <f t="shared" si="194"/>
        <v>17.418224299065422</v>
      </c>
      <c r="AR112" s="17">
        <f t="shared" si="25"/>
        <v>1.7418224299065421</v>
      </c>
      <c r="AS112" s="35">
        <f t="shared" si="26"/>
        <v>8.7091121495327106E-2</v>
      </c>
      <c r="AT112" s="50">
        <v>1.8</v>
      </c>
      <c r="AU112" s="49" t="s">
        <v>32</v>
      </c>
    </row>
    <row r="113" spans="1:47" ht="15.75" customHeight="1" x14ac:dyDescent="0.25">
      <c r="A113" s="13" t="s">
        <v>122</v>
      </c>
      <c r="B113" s="13" t="s">
        <v>115</v>
      </c>
      <c r="C113" s="13" t="s">
        <v>24</v>
      </c>
      <c r="D113" s="13" t="s">
        <v>25</v>
      </c>
      <c r="E113" s="13" t="s">
        <v>26</v>
      </c>
      <c r="F113" s="13" t="s">
        <v>123</v>
      </c>
      <c r="G113" s="13" t="s">
        <v>36</v>
      </c>
      <c r="H113" s="13">
        <v>90.2</v>
      </c>
      <c r="I113" s="13">
        <v>3</v>
      </c>
      <c r="J113" s="13">
        <v>26</v>
      </c>
      <c r="K113" s="13">
        <v>2023</v>
      </c>
      <c r="L113" s="13" t="s">
        <v>36</v>
      </c>
      <c r="M113" s="13" t="s">
        <v>118</v>
      </c>
      <c r="N113" s="13">
        <v>39.183211999999997</v>
      </c>
      <c r="O113" s="13">
        <v>-86.522772000000003</v>
      </c>
      <c r="P113" s="13" t="s">
        <v>124</v>
      </c>
      <c r="Q113" s="46">
        <v>45243</v>
      </c>
      <c r="R113" s="46">
        <v>45245</v>
      </c>
      <c r="S113" s="11">
        <v>0.05</v>
      </c>
      <c r="T113" s="11">
        <f t="shared" si="77"/>
        <v>4.7619047619047616E-2</v>
      </c>
      <c r="U113" s="11">
        <f t="shared" si="53"/>
        <v>105</v>
      </c>
      <c r="V113" s="30">
        <v>2.0470000000000002</v>
      </c>
      <c r="W113" s="33">
        <f t="shared" si="182"/>
        <v>214.935</v>
      </c>
      <c r="X113" s="34">
        <f t="shared" si="183"/>
        <v>21.493500000000001</v>
      </c>
      <c r="Y113" s="33">
        <f t="shared" si="184"/>
        <v>1.074675</v>
      </c>
      <c r="Z113" s="51">
        <v>3.9</v>
      </c>
      <c r="AA113" s="30">
        <v>72.581000000000003</v>
      </c>
      <c r="AB113" s="25">
        <f t="shared" si="185"/>
        <v>7621.0050000000001</v>
      </c>
      <c r="AC113" s="17">
        <f t="shared" si="186"/>
        <v>762.10050000000001</v>
      </c>
      <c r="AD113" s="35">
        <f t="shared" si="187"/>
        <v>38.105025000000005</v>
      </c>
      <c r="AE113" s="50">
        <v>1.3</v>
      </c>
      <c r="AF113" s="30">
        <v>0.35</v>
      </c>
      <c r="AG113" s="25">
        <f t="shared" si="188"/>
        <v>36.75</v>
      </c>
      <c r="AH113" s="17">
        <f t="shared" si="189"/>
        <v>3.6749999999999998</v>
      </c>
      <c r="AI113" s="35">
        <f t="shared" si="190"/>
        <v>0.18375</v>
      </c>
      <c r="AJ113" s="51">
        <v>25.4</v>
      </c>
      <c r="AK113" s="30">
        <v>23.109000000000002</v>
      </c>
      <c r="AL113" s="25">
        <f t="shared" si="191"/>
        <v>2426.4450000000002</v>
      </c>
      <c r="AM113" s="17">
        <f t="shared" si="192"/>
        <v>242.64450000000002</v>
      </c>
      <c r="AN113" s="35">
        <f t="shared" si="193"/>
        <v>12.132225000000002</v>
      </c>
      <c r="AO113" s="50">
        <v>14.1</v>
      </c>
      <c r="AP113" s="27">
        <v>0.315</v>
      </c>
      <c r="AQ113" s="25">
        <f t="shared" si="194"/>
        <v>33.075000000000003</v>
      </c>
      <c r="AR113" s="17">
        <f t="shared" si="25"/>
        <v>3.3075000000000001</v>
      </c>
      <c r="AS113" s="35">
        <f t="shared" si="26"/>
        <v>0.16537500000000002</v>
      </c>
      <c r="AT113" s="50">
        <v>1</v>
      </c>
      <c r="AU113" s="49" t="s">
        <v>32</v>
      </c>
    </row>
    <row r="114" spans="1:47" ht="15.75" customHeight="1" x14ac:dyDescent="0.25">
      <c r="A114" s="13">
        <v>142220089</v>
      </c>
      <c r="B114" s="13" t="s">
        <v>115</v>
      </c>
      <c r="C114" s="13" t="s">
        <v>24</v>
      </c>
      <c r="D114" s="13" t="s">
        <v>25</v>
      </c>
      <c r="E114" s="13" t="s">
        <v>26</v>
      </c>
      <c r="F114" s="13" t="s">
        <v>24</v>
      </c>
      <c r="G114" s="13" t="s">
        <v>36</v>
      </c>
      <c r="H114" s="13" t="s">
        <v>36</v>
      </c>
      <c r="I114" s="13">
        <v>9</v>
      </c>
      <c r="J114" s="13">
        <v>19</v>
      </c>
      <c r="K114" s="13">
        <v>2023</v>
      </c>
      <c r="L114" s="47">
        <v>0.43055555555555558</v>
      </c>
      <c r="M114" s="13" t="s">
        <v>38</v>
      </c>
      <c r="N114" s="13">
        <v>39.184030499999999</v>
      </c>
      <c r="O114" s="13">
        <v>-86.516978199999997</v>
      </c>
      <c r="P114" s="13">
        <v>20089</v>
      </c>
      <c r="Q114" s="46">
        <v>45243</v>
      </c>
      <c r="R114" s="46">
        <v>45245</v>
      </c>
      <c r="S114" s="11">
        <v>7.2999999999999995E-2</v>
      </c>
      <c r="T114" s="11">
        <f t="shared" si="77"/>
        <v>6.9523809523809516E-2</v>
      </c>
      <c r="U114" s="11">
        <f t="shared" si="53"/>
        <v>71.917808219178085</v>
      </c>
      <c r="V114" s="30">
        <v>7.0979999999999999</v>
      </c>
      <c r="W114" s="33">
        <f t="shared" si="182"/>
        <v>510.47260273972603</v>
      </c>
      <c r="X114" s="34">
        <f t="shared" si="183"/>
        <v>51.047260273972604</v>
      </c>
      <c r="Y114" s="33">
        <f t="shared" si="184"/>
        <v>2.5523630136986304</v>
      </c>
      <c r="Z114" s="51">
        <v>1.7</v>
      </c>
      <c r="AA114" s="30">
        <v>61.497999999999998</v>
      </c>
      <c r="AB114" s="25">
        <f t="shared" si="185"/>
        <v>4422.8013698630139</v>
      </c>
      <c r="AC114" s="17">
        <f t="shared" si="186"/>
        <v>442.28013698630139</v>
      </c>
      <c r="AD114" s="35">
        <f t="shared" si="187"/>
        <v>22.114006849315071</v>
      </c>
      <c r="AE114" s="50">
        <v>1.4</v>
      </c>
      <c r="AF114" s="30">
        <v>0.11</v>
      </c>
      <c r="AG114" s="25">
        <f t="shared" si="188"/>
        <v>7.9109589041095889</v>
      </c>
      <c r="AH114" s="17">
        <f t="shared" si="189"/>
        <v>0.79109589041095885</v>
      </c>
      <c r="AI114" s="35">
        <f t="shared" si="190"/>
        <v>3.9554794520547942E-2</v>
      </c>
      <c r="AJ114" s="51">
        <v>31.2</v>
      </c>
      <c r="AK114" s="30">
        <v>4.6820000000000004</v>
      </c>
      <c r="AL114" s="25">
        <f t="shared" si="191"/>
        <v>336.71917808219183</v>
      </c>
      <c r="AM114" s="17">
        <f t="shared" si="192"/>
        <v>33.671917808219185</v>
      </c>
      <c r="AN114" s="35">
        <f t="shared" si="193"/>
        <v>1.6835958904109594</v>
      </c>
      <c r="AO114" s="50">
        <v>24.8</v>
      </c>
      <c r="AP114" s="27">
        <v>0.63700000000000001</v>
      </c>
      <c r="AQ114" s="25">
        <f t="shared" si="194"/>
        <v>45.811643835616444</v>
      </c>
      <c r="AR114" s="17">
        <f t="shared" si="25"/>
        <v>4.581164383561644</v>
      </c>
      <c r="AS114" s="35">
        <f t="shared" si="26"/>
        <v>0.22905821917808222</v>
      </c>
      <c r="AT114" s="50">
        <v>0.7</v>
      </c>
      <c r="AU114" s="49" t="s">
        <v>32</v>
      </c>
    </row>
    <row r="115" spans="1:47" ht="15.75" customHeight="1" x14ac:dyDescent="0.25">
      <c r="A115" s="13">
        <v>142247801</v>
      </c>
      <c r="B115" s="13" t="s">
        <v>115</v>
      </c>
      <c r="C115" s="13" t="s">
        <v>24</v>
      </c>
      <c r="D115" s="13" t="s">
        <v>25</v>
      </c>
      <c r="E115" s="13" t="s">
        <v>26</v>
      </c>
      <c r="F115" s="13" t="s">
        <v>24</v>
      </c>
      <c r="G115" s="13" t="s">
        <v>36</v>
      </c>
      <c r="H115" s="13" t="s">
        <v>36</v>
      </c>
      <c r="I115" s="13">
        <v>10</v>
      </c>
      <c r="J115" s="13">
        <v>27</v>
      </c>
      <c r="K115" s="13">
        <v>2023</v>
      </c>
      <c r="L115" s="47">
        <v>0.43055555555555558</v>
      </c>
      <c r="M115" s="13" t="s">
        <v>120</v>
      </c>
      <c r="N115" s="13">
        <v>39.182363100000003</v>
      </c>
      <c r="O115" s="13">
        <v>-86.521849900000007</v>
      </c>
      <c r="P115" s="13">
        <v>47801</v>
      </c>
      <c r="Q115" s="46">
        <v>45243</v>
      </c>
      <c r="R115" s="46">
        <v>45245</v>
      </c>
      <c r="S115" s="11">
        <v>0.10100000000000001</v>
      </c>
      <c r="T115" s="11">
        <f t="shared" si="77"/>
        <v>9.6190476190476187E-2</v>
      </c>
      <c r="U115" s="11">
        <f t="shared" si="53"/>
        <v>51.980198019801982</v>
      </c>
      <c r="V115" s="30">
        <v>5.9379999999999997</v>
      </c>
      <c r="W115" s="33">
        <f t="shared" si="182"/>
        <v>308.65841584158414</v>
      </c>
      <c r="X115" s="34">
        <f t="shared" si="183"/>
        <v>30.865841584158414</v>
      </c>
      <c r="Y115" s="33">
        <f t="shared" si="184"/>
        <v>1.5432920792079208</v>
      </c>
      <c r="Z115" s="51">
        <v>2.2999999999999998</v>
      </c>
      <c r="AA115" s="30">
        <v>89.686000000000007</v>
      </c>
      <c r="AB115" s="25">
        <f t="shared" si="185"/>
        <v>4661.8960396039611</v>
      </c>
      <c r="AC115" s="17">
        <f t="shared" si="186"/>
        <v>466.18960396039608</v>
      </c>
      <c r="AD115" s="35">
        <f t="shared" si="187"/>
        <v>23.309480198019806</v>
      </c>
      <c r="AE115" s="50">
        <v>0.6</v>
      </c>
      <c r="AF115" s="30">
        <v>0.24199999999999999</v>
      </c>
      <c r="AG115" s="25">
        <f t="shared" si="188"/>
        <v>12.579207920792079</v>
      </c>
      <c r="AH115" s="17">
        <f t="shared" si="189"/>
        <v>1.2579207920792079</v>
      </c>
      <c r="AI115" s="35">
        <f t="shared" si="190"/>
        <v>6.2896039603960396E-2</v>
      </c>
      <c r="AJ115" s="51">
        <v>19.8</v>
      </c>
      <c r="AK115" s="30">
        <v>6.6769999999999996</v>
      </c>
      <c r="AL115" s="25">
        <f t="shared" si="191"/>
        <v>347.0717821782178</v>
      </c>
      <c r="AM115" s="17">
        <f t="shared" si="192"/>
        <v>34.707178217821777</v>
      </c>
      <c r="AN115" s="35">
        <f t="shared" si="193"/>
        <v>1.735358910891089</v>
      </c>
      <c r="AO115" s="50">
        <v>29.3</v>
      </c>
      <c r="AP115" s="27">
        <v>1.429</v>
      </c>
      <c r="AQ115" s="25">
        <f t="shared" si="194"/>
        <v>74.279702970297038</v>
      </c>
      <c r="AR115" s="17">
        <f t="shared" si="25"/>
        <v>7.4279702970297041</v>
      </c>
      <c r="AS115" s="35">
        <f t="shared" si="26"/>
        <v>0.37139851485148523</v>
      </c>
      <c r="AT115" s="50">
        <v>1.8</v>
      </c>
      <c r="AU115" s="49" t="s">
        <v>33</v>
      </c>
    </row>
    <row r="116" spans="1:47" ht="15.75" customHeight="1" x14ac:dyDescent="0.25">
      <c r="A116" s="13">
        <v>142220090</v>
      </c>
      <c r="B116" s="13" t="s">
        <v>115</v>
      </c>
      <c r="C116" s="13" t="s">
        <v>24</v>
      </c>
      <c r="D116" s="13" t="s">
        <v>25</v>
      </c>
      <c r="E116" s="13" t="s">
        <v>26</v>
      </c>
      <c r="F116" s="13" t="s">
        <v>24</v>
      </c>
      <c r="G116" s="13" t="s">
        <v>36</v>
      </c>
      <c r="H116" s="13" t="s">
        <v>36</v>
      </c>
      <c r="I116" s="13">
        <v>9</v>
      </c>
      <c r="J116" s="13">
        <v>23</v>
      </c>
      <c r="K116" s="13">
        <v>2023</v>
      </c>
      <c r="L116" s="47">
        <v>0.48958333333333331</v>
      </c>
      <c r="M116" s="13" t="s">
        <v>125</v>
      </c>
      <c r="N116" s="13">
        <v>39.184128000000001</v>
      </c>
      <c r="O116" s="13">
        <v>-86.516417000000004</v>
      </c>
      <c r="P116" s="13">
        <v>20090</v>
      </c>
      <c r="Q116" s="46">
        <v>45243</v>
      </c>
      <c r="R116" s="46">
        <v>45245</v>
      </c>
      <c r="S116" s="11">
        <v>0.10100000000000001</v>
      </c>
      <c r="T116" s="11">
        <f t="shared" si="77"/>
        <v>9.6190476190476187E-2</v>
      </c>
      <c r="U116" s="11">
        <f t="shared" si="53"/>
        <v>51.980198019801982</v>
      </c>
      <c r="V116" s="30">
        <v>5.5179999999999998</v>
      </c>
      <c r="W116" s="33">
        <f t="shared" si="182"/>
        <v>286.82673267326732</v>
      </c>
      <c r="X116" s="34">
        <f t="shared" si="183"/>
        <v>28.682673267326731</v>
      </c>
      <c r="Y116" s="33">
        <f t="shared" si="184"/>
        <v>1.4341336633663366</v>
      </c>
      <c r="Z116" s="51">
        <v>1.1000000000000001</v>
      </c>
      <c r="AA116" s="30">
        <v>86.216999999999999</v>
      </c>
      <c r="AB116" s="25">
        <f t="shared" si="185"/>
        <v>4481.5767326732675</v>
      </c>
      <c r="AC116" s="17">
        <f t="shared" si="186"/>
        <v>448.15767326732674</v>
      </c>
      <c r="AD116" s="35">
        <f t="shared" si="187"/>
        <v>22.407883663366338</v>
      </c>
      <c r="AE116" s="50">
        <v>1.5</v>
      </c>
      <c r="AF116" s="30">
        <v>0.17599999999999999</v>
      </c>
      <c r="AG116" s="25">
        <f t="shared" si="188"/>
        <v>9.1485148514851478</v>
      </c>
      <c r="AH116" s="17">
        <f t="shared" si="189"/>
        <v>0.91485148514851478</v>
      </c>
      <c r="AI116" s="35">
        <f t="shared" si="190"/>
        <v>4.5742574257425742E-2</v>
      </c>
      <c r="AJ116" s="51">
        <v>37.4</v>
      </c>
      <c r="AK116" s="30">
        <v>5.7770000000000001</v>
      </c>
      <c r="AL116" s="25">
        <f t="shared" si="191"/>
        <v>300.28960396039605</v>
      </c>
      <c r="AM116" s="17">
        <f t="shared" si="192"/>
        <v>30.028960396039604</v>
      </c>
      <c r="AN116" s="35">
        <f t="shared" si="193"/>
        <v>1.5014480198019804</v>
      </c>
      <c r="AO116" s="50">
        <v>13.7</v>
      </c>
      <c r="AP116" s="27">
        <v>1.486</v>
      </c>
      <c r="AQ116" s="25">
        <f t="shared" si="194"/>
        <v>77.242574257425744</v>
      </c>
      <c r="AR116" s="17">
        <f t="shared" si="25"/>
        <v>7.7242574257425742</v>
      </c>
      <c r="AS116" s="35">
        <f t="shared" si="26"/>
        <v>0.38621287128712872</v>
      </c>
      <c r="AT116" s="50">
        <v>1.5</v>
      </c>
      <c r="AU116" s="49" t="s">
        <v>33</v>
      </c>
    </row>
    <row r="117" spans="1:47" ht="15.75" customHeight="1" x14ac:dyDescent="0.2"/>
    <row r="118" spans="1:47" ht="15.75" customHeight="1" x14ac:dyDescent="0.2">
      <c r="AQ118" s="36" t="s">
        <v>146</v>
      </c>
      <c r="AR118" s="11">
        <f>AVERAGE(AR2:AR116)</f>
        <v>4.6043758691263967</v>
      </c>
    </row>
    <row r="119" spans="1:47" ht="15.75" customHeight="1" x14ac:dyDescent="0.2">
      <c r="AQ119" s="36" t="s">
        <v>147</v>
      </c>
      <c r="AR119" s="11">
        <f>_xlfn.STDEV.P(AR2:AR116)</f>
        <v>4.4410479451103493</v>
      </c>
    </row>
    <row r="120" spans="1:47" ht="15.75" customHeight="1" x14ac:dyDescent="0.2">
      <c r="AP120" s="54" t="s">
        <v>148</v>
      </c>
      <c r="AQ120" s="54"/>
      <c r="AR120" s="11">
        <f>PERCENTILE(AR2:AR116,0.9)</f>
        <v>8.4565979381443341</v>
      </c>
      <c r="AS120" s="11">
        <f>COUNTIF(AR2:AR116, "&gt;8.4565979")</f>
        <v>12</v>
      </c>
    </row>
    <row r="121" spans="1:47" ht="15.75" customHeight="1" x14ac:dyDescent="0.2">
      <c r="AQ121" s="36" t="s">
        <v>149</v>
      </c>
      <c r="AR121" s="11">
        <f>COUNTIF(AR2:AR116, "&gt;20")</f>
        <v>3</v>
      </c>
    </row>
    <row r="122" spans="1:47" ht="15.75" customHeight="1" x14ac:dyDescent="0.2">
      <c r="AQ122" s="11" t="s">
        <v>150</v>
      </c>
      <c r="AR122" s="11">
        <f>COUNTIFS(AR2:AR116,"&gt;10",AR2:AR116,"&lt;19.9")</f>
        <v>5</v>
      </c>
    </row>
    <row r="123" spans="1:47" ht="15.75" customHeight="1" x14ac:dyDescent="0.2"/>
    <row r="124" spans="1:47" ht="15.75" customHeight="1" x14ac:dyDescent="0.2"/>
    <row r="125" spans="1:47" ht="15.75" customHeight="1" x14ac:dyDescent="0.2"/>
    <row r="126" spans="1:47" ht="15.75" customHeight="1" x14ac:dyDescent="0.2"/>
    <row r="127" spans="1:47" ht="15.75" customHeight="1" x14ac:dyDescent="0.2"/>
    <row r="128" spans="1:4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AP120:AQ120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DAC3-4C41-4BD4-9434-2917EBC1EEB1}">
  <dimension ref="A1:G14"/>
  <sheetViews>
    <sheetView workbookViewId="0">
      <selection activeCell="G31" sqref="G31"/>
    </sheetView>
  </sheetViews>
  <sheetFormatPr defaultRowHeight="12.75" x14ac:dyDescent="0.2"/>
  <cols>
    <col min="1" max="1" width="9.140625" style="42"/>
    <col min="2" max="2" width="10.5703125" style="42" customWidth="1"/>
    <col min="3" max="16384" width="9.140625" style="42"/>
  </cols>
  <sheetData>
    <row r="1" spans="1:7" ht="15" x14ac:dyDescent="0.25">
      <c r="A1" s="40" t="s">
        <v>89</v>
      </c>
      <c r="B1" s="41"/>
      <c r="C1" s="41"/>
      <c r="F1" s="43" t="s">
        <v>2</v>
      </c>
    </row>
    <row r="2" spans="1:7" ht="15" x14ac:dyDescent="0.25">
      <c r="A2" s="41">
        <v>0</v>
      </c>
      <c r="B2" s="41" t="s">
        <v>24</v>
      </c>
      <c r="C2" s="41" t="s">
        <v>90</v>
      </c>
      <c r="F2" s="42" t="s">
        <v>29</v>
      </c>
      <c r="G2" s="42" t="s">
        <v>100</v>
      </c>
    </row>
    <row r="3" spans="1:7" ht="15" x14ac:dyDescent="0.25">
      <c r="A3" s="41">
        <v>1</v>
      </c>
      <c r="B3" s="41" t="s">
        <v>31</v>
      </c>
      <c r="C3" s="41" t="s">
        <v>91</v>
      </c>
      <c r="F3" s="42" t="s">
        <v>25</v>
      </c>
      <c r="G3" s="42" t="s">
        <v>101</v>
      </c>
    </row>
    <row r="4" spans="1:7" ht="15" x14ac:dyDescent="0.25">
      <c r="A4" s="41">
        <v>2</v>
      </c>
      <c r="B4" s="41" t="s">
        <v>37</v>
      </c>
      <c r="C4" s="41" t="s">
        <v>92</v>
      </c>
    </row>
    <row r="5" spans="1:7" ht="15" x14ac:dyDescent="0.25">
      <c r="A5" s="41">
        <v>3</v>
      </c>
      <c r="B5" s="41" t="s">
        <v>42</v>
      </c>
      <c r="C5" s="41" t="s">
        <v>93</v>
      </c>
      <c r="F5" s="43" t="s">
        <v>3</v>
      </c>
    </row>
    <row r="6" spans="1:7" ht="15" x14ac:dyDescent="0.25">
      <c r="A6" s="41">
        <v>4</v>
      </c>
      <c r="B6" s="41" t="s">
        <v>26</v>
      </c>
      <c r="C6" s="41" t="s">
        <v>94</v>
      </c>
      <c r="F6" s="44" t="s">
        <v>30</v>
      </c>
      <c r="G6" s="44" t="s">
        <v>105</v>
      </c>
    </row>
    <row r="7" spans="1:7" ht="15" x14ac:dyDescent="0.25">
      <c r="A7" s="41">
        <v>5</v>
      </c>
      <c r="B7" s="41" t="s">
        <v>95</v>
      </c>
      <c r="C7" s="41" t="s">
        <v>96</v>
      </c>
      <c r="F7" s="44" t="s">
        <v>26</v>
      </c>
      <c r="G7" s="44" t="s">
        <v>106</v>
      </c>
    </row>
    <row r="8" spans="1:7" ht="15" x14ac:dyDescent="0.25">
      <c r="A8" s="41">
        <v>6</v>
      </c>
      <c r="B8" s="41" t="s">
        <v>32</v>
      </c>
      <c r="C8" s="41" t="s">
        <v>97</v>
      </c>
      <c r="F8" s="44" t="s">
        <v>35</v>
      </c>
      <c r="G8" s="44" t="s">
        <v>107</v>
      </c>
    </row>
    <row r="9" spans="1:7" ht="15" x14ac:dyDescent="0.25">
      <c r="A9" s="41">
        <v>7</v>
      </c>
      <c r="B9" s="41" t="s">
        <v>98</v>
      </c>
      <c r="C9" s="41" t="s">
        <v>99</v>
      </c>
    </row>
    <row r="10" spans="1:7" x14ac:dyDescent="0.2">
      <c r="F10" s="43" t="s">
        <v>23</v>
      </c>
    </row>
    <row r="11" spans="1:7" x14ac:dyDescent="0.2">
      <c r="A11" s="43" t="s">
        <v>102</v>
      </c>
      <c r="F11" s="45" t="s">
        <v>32</v>
      </c>
      <c r="G11" s="44" t="s">
        <v>110</v>
      </c>
    </row>
    <row r="12" spans="1:7" ht="15" x14ac:dyDescent="0.25">
      <c r="A12" s="45" t="s">
        <v>24</v>
      </c>
      <c r="B12" s="41" t="s">
        <v>103</v>
      </c>
      <c r="F12" s="45" t="s">
        <v>33</v>
      </c>
      <c r="G12" s="44" t="s">
        <v>111</v>
      </c>
    </row>
    <row r="13" spans="1:7" ht="15" x14ac:dyDescent="0.25">
      <c r="A13" s="45" t="s">
        <v>41</v>
      </c>
      <c r="B13" s="41" t="s">
        <v>104</v>
      </c>
      <c r="F13" s="45" t="s">
        <v>28</v>
      </c>
      <c r="G13" s="44" t="s">
        <v>112</v>
      </c>
    </row>
    <row r="14" spans="1:7" x14ac:dyDescent="0.2">
      <c r="F14" s="45" t="s">
        <v>41</v>
      </c>
      <c r="G14" s="4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3"/>
  <sheetViews>
    <sheetView workbookViewId="0"/>
  </sheetViews>
  <sheetFormatPr defaultColWidth="12.5703125" defaultRowHeight="15" customHeight="1" x14ac:dyDescent="0.2"/>
  <sheetData>
    <row r="1" spans="1:3" ht="12.75" x14ac:dyDescent="0.2">
      <c r="A1" s="2" t="s">
        <v>48</v>
      </c>
      <c r="B1" s="2" t="s">
        <v>49</v>
      </c>
      <c r="C1" s="2" t="s">
        <v>50</v>
      </c>
    </row>
    <row r="2" spans="1:3" ht="12.75" x14ac:dyDescent="0.2">
      <c r="A2" s="2">
        <v>2.756535992753856</v>
      </c>
      <c r="B2" s="2">
        <f t="shared" ref="B2:B33" si="0">A2/100</f>
        <v>2.7565359927538561E-2</v>
      </c>
      <c r="C2" s="2" t="s">
        <v>38</v>
      </c>
    </row>
    <row r="3" spans="1:3" ht="12.75" x14ac:dyDescent="0.2">
      <c r="A3" s="2">
        <v>2.079710044458452</v>
      </c>
      <c r="B3" s="2">
        <f t="shared" si="0"/>
        <v>2.0797100444584521E-2</v>
      </c>
      <c r="C3" s="2" t="s">
        <v>38</v>
      </c>
    </row>
    <row r="4" spans="1:3" ht="12.75" x14ac:dyDescent="0.2">
      <c r="A4" s="2">
        <v>6.4008477830939539</v>
      </c>
      <c r="B4" s="2">
        <f t="shared" si="0"/>
        <v>6.4008477830939534E-2</v>
      </c>
      <c r="C4" s="2" t="s">
        <v>38</v>
      </c>
    </row>
    <row r="5" spans="1:3" ht="12.75" x14ac:dyDescent="0.2">
      <c r="A5" s="2">
        <v>6.2703579998196428</v>
      </c>
      <c r="B5" s="2">
        <f t="shared" si="0"/>
        <v>6.2703579998196424E-2</v>
      </c>
      <c r="C5" s="2" t="s">
        <v>38</v>
      </c>
    </row>
    <row r="6" spans="1:3" ht="12.75" x14ac:dyDescent="0.2">
      <c r="A6" s="2">
        <v>2.350568288662195</v>
      </c>
      <c r="B6" s="2">
        <f t="shared" si="0"/>
        <v>2.3505682886621949E-2</v>
      </c>
      <c r="C6" s="2" t="s">
        <v>38</v>
      </c>
    </row>
    <row r="7" spans="1:3" ht="12.75" x14ac:dyDescent="0.2">
      <c r="A7" s="2">
        <v>1.4889217244381219</v>
      </c>
      <c r="B7" s="2">
        <f t="shared" si="0"/>
        <v>1.4889217244381218E-2</v>
      </c>
      <c r="C7" s="2" t="s">
        <v>38</v>
      </c>
    </row>
    <row r="8" spans="1:3" ht="12.75" x14ac:dyDescent="0.2">
      <c r="A8" s="2">
        <v>1.5708190322106299</v>
      </c>
      <c r="B8" s="2">
        <f t="shared" si="0"/>
        <v>1.57081903221063E-2</v>
      </c>
      <c r="C8" s="2" t="s">
        <v>38</v>
      </c>
    </row>
    <row r="9" spans="1:3" ht="12.75" x14ac:dyDescent="0.2">
      <c r="A9" s="2">
        <v>2.1409574088482728</v>
      </c>
      <c r="B9" s="2">
        <f t="shared" si="0"/>
        <v>2.1409574088482729E-2</v>
      </c>
      <c r="C9" s="2" t="s">
        <v>38</v>
      </c>
    </row>
    <row r="10" spans="1:3" ht="12.75" x14ac:dyDescent="0.2">
      <c r="A10" s="2">
        <v>5.6168119204796989</v>
      </c>
      <c r="B10" s="2">
        <f t="shared" si="0"/>
        <v>5.6168119204796987E-2</v>
      </c>
      <c r="C10" s="2" t="s">
        <v>38</v>
      </c>
    </row>
    <row r="11" spans="1:3" ht="12.75" x14ac:dyDescent="0.2">
      <c r="A11" s="2">
        <v>1.3432960143410049</v>
      </c>
      <c r="B11" s="2">
        <f t="shared" si="0"/>
        <v>1.3432960143410048E-2</v>
      </c>
      <c r="C11" s="2" t="s">
        <v>38</v>
      </c>
    </row>
    <row r="12" spans="1:3" ht="12.75" x14ac:dyDescent="0.2">
      <c r="A12" s="2">
        <v>0.97350998212797923</v>
      </c>
      <c r="B12" s="2">
        <f t="shared" si="0"/>
        <v>9.735099821279793E-3</v>
      </c>
      <c r="C12" s="2" t="s">
        <v>38</v>
      </c>
    </row>
    <row r="13" spans="1:3" ht="12.75" x14ac:dyDescent="0.2">
      <c r="A13" s="2">
        <v>1.9090909300009962</v>
      </c>
      <c r="B13" s="2">
        <f t="shared" si="0"/>
        <v>1.9090909300009961E-2</v>
      </c>
      <c r="C13" s="2" t="s">
        <v>38</v>
      </c>
    </row>
    <row r="14" spans="1:3" ht="12.75" x14ac:dyDescent="0.2">
      <c r="A14" s="2">
        <v>3.2376239226546497</v>
      </c>
      <c r="B14" s="2">
        <f t="shared" si="0"/>
        <v>3.2376239226546498E-2</v>
      </c>
      <c r="C14" s="2" t="s">
        <v>38</v>
      </c>
    </row>
    <row r="15" spans="1:3" ht="12.75" x14ac:dyDescent="0.2">
      <c r="A15" s="2">
        <v>1.8849253098345979</v>
      </c>
      <c r="B15" s="2">
        <f t="shared" si="0"/>
        <v>1.8849253098345981E-2</v>
      </c>
      <c r="C15" s="2" t="s">
        <v>38</v>
      </c>
    </row>
    <row r="16" spans="1:3" ht="12.75" x14ac:dyDescent="0.2">
      <c r="A16" s="2">
        <v>19.390383869600623</v>
      </c>
      <c r="B16" s="2">
        <f t="shared" si="0"/>
        <v>0.19390383869600622</v>
      </c>
      <c r="C16" s="2" t="s">
        <v>38</v>
      </c>
    </row>
    <row r="17" spans="1:3" ht="15" customHeight="1" x14ac:dyDescent="0.25">
      <c r="A17" s="1">
        <v>3.731927751718815</v>
      </c>
      <c r="B17" s="2">
        <f t="shared" si="0"/>
        <v>3.7319277517188151E-2</v>
      </c>
      <c r="C17" s="2" t="s">
        <v>39</v>
      </c>
    </row>
    <row r="18" spans="1:3" ht="15" customHeight="1" x14ac:dyDescent="0.25">
      <c r="A18" s="1">
        <v>5.9958700770697693</v>
      </c>
      <c r="B18" s="2">
        <f t="shared" si="0"/>
        <v>5.995870077069769E-2</v>
      </c>
      <c r="C18" s="2" t="s">
        <v>39</v>
      </c>
    </row>
    <row r="19" spans="1:3" ht="15" customHeight="1" x14ac:dyDescent="0.25">
      <c r="A19" s="1">
        <v>2.5909090909090908</v>
      </c>
      <c r="B19" s="2">
        <f t="shared" si="0"/>
        <v>2.5909090909090909E-2</v>
      </c>
      <c r="C19" s="2" t="s">
        <v>39</v>
      </c>
    </row>
    <row r="20" spans="1:3" ht="15" customHeight="1" x14ac:dyDescent="0.25">
      <c r="A20" s="1">
        <v>11.057776681903359</v>
      </c>
      <c r="B20" s="2">
        <f t="shared" si="0"/>
        <v>0.11057776681903358</v>
      </c>
      <c r="C20" s="2" t="s">
        <v>39</v>
      </c>
    </row>
    <row r="21" spans="1:3" ht="15" customHeight="1" x14ac:dyDescent="0.25">
      <c r="A21" s="1">
        <v>14.280292976333323</v>
      </c>
      <c r="B21" s="2">
        <f t="shared" si="0"/>
        <v>0.14280292976333323</v>
      </c>
      <c r="C21" s="2" t="s">
        <v>39</v>
      </c>
    </row>
    <row r="22" spans="1:3" ht="12.75" x14ac:dyDescent="0.2">
      <c r="A22" s="2">
        <v>30.872869001561025</v>
      </c>
      <c r="B22" s="2">
        <f t="shared" si="0"/>
        <v>0.30872869001561026</v>
      </c>
      <c r="C22" s="2" t="s">
        <v>40</v>
      </c>
    </row>
    <row r="23" spans="1:3" ht="12.75" x14ac:dyDescent="0.2">
      <c r="A23" s="2">
        <v>3.8886761062508084</v>
      </c>
      <c r="B23" s="2">
        <f t="shared" si="0"/>
        <v>3.8886761062508081E-2</v>
      </c>
      <c r="C23" s="2" t="s">
        <v>40</v>
      </c>
    </row>
    <row r="24" spans="1:3" ht="12.75" x14ac:dyDescent="0.2">
      <c r="A24" s="2">
        <v>2.4496035685254003</v>
      </c>
      <c r="B24" s="2">
        <f t="shared" si="0"/>
        <v>2.4496035685254002E-2</v>
      </c>
      <c r="C24" s="2" t="s">
        <v>40</v>
      </c>
    </row>
    <row r="25" spans="1:3" ht="12.75" x14ac:dyDescent="0.2">
      <c r="A25" s="2">
        <v>9.4230761982249085</v>
      </c>
      <c r="B25" s="2">
        <f t="shared" si="0"/>
        <v>9.4230761982249084E-2</v>
      </c>
      <c r="C25" s="2" t="s">
        <v>40</v>
      </c>
    </row>
    <row r="26" spans="1:3" ht="12.75" x14ac:dyDescent="0.2">
      <c r="A26" s="2">
        <v>2.3591056670017689</v>
      </c>
      <c r="B26" s="2">
        <f t="shared" si="0"/>
        <v>2.359105667001769E-2</v>
      </c>
      <c r="C26" s="2" t="s">
        <v>40</v>
      </c>
    </row>
    <row r="27" spans="1:3" ht="12.75" x14ac:dyDescent="0.2">
      <c r="A27" s="2">
        <v>1.5720339782390158</v>
      </c>
      <c r="B27" s="2">
        <f t="shared" si="0"/>
        <v>1.5720339782390159E-2</v>
      </c>
      <c r="C27" s="2" t="s">
        <v>43</v>
      </c>
    </row>
    <row r="28" spans="1:3" ht="12.75" x14ac:dyDescent="0.2">
      <c r="A28" s="2">
        <v>1.5050001003333402</v>
      </c>
      <c r="B28" s="2">
        <f t="shared" si="0"/>
        <v>1.5050001003333402E-2</v>
      </c>
      <c r="C28" s="2" t="s">
        <v>44</v>
      </c>
    </row>
    <row r="29" spans="1:3" ht="12.75" x14ac:dyDescent="0.2">
      <c r="A29" s="2">
        <v>2.6921266952978931</v>
      </c>
      <c r="B29" s="2">
        <f t="shared" si="0"/>
        <v>2.6921266952978931E-2</v>
      </c>
      <c r="C29" s="2" t="s">
        <v>45</v>
      </c>
    </row>
    <row r="30" spans="1:3" ht="12.75" x14ac:dyDescent="0.2">
      <c r="A30" s="2">
        <v>1.6424580088012288</v>
      </c>
      <c r="B30" s="2">
        <f t="shared" si="0"/>
        <v>1.642458008801229E-2</v>
      </c>
      <c r="C30" s="2" t="s">
        <v>46</v>
      </c>
    </row>
    <row r="31" spans="1:3" ht="12.75" x14ac:dyDescent="0.2">
      <c r="A31" s="2">
        <v>2.9359502919028801</v>
      </c>
      <c r="B31" s="2">
        <f t="shared" si="0"/>
        <v>2.93595029190288E-2</v>
      </c>
      <c r="C31" s="2" t="s">
        <v>47</v>
      </c>
    </row>
    <row r="32" spans="1:3" ht="12.75" x14ac:dyDescent="0.2">
      <c r="A32" s="2">
        <v>1.7868419171745349</v>
      </c>
      <c r="B32" s="2">
        <f t="shared" si="0"/>
        <v>1.7868419171745351E-2</v>
      </c>
      <c r="C32" s="2" t="s">
        <v>47</v>
      </c>
    </row>
    <row r="33" spans="1:3" ht="12.75" x14ac:dyDescent="0.2">
      <c r="A33" s="2">
        <v>1.2271084189505008</v>
      </c>
      <c r="B33" s="2">
        <f t="shared" si="0"/>
        <v>1.2271084189505009E-2</v>
      </c>
      <c r="C33" s="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5703125" defaultRowHeight="15" customHeight="1" x14ac:dyDescent="0.2"/>
  <cols>
    <col min="1" max="73" width="7.5703125" customWidth="1"/>
  </cols>
  <sheetData>
    <row r="1" spans="1:9" ht="12.75" customHeight="1" x14ac:dyDescent="0.2">
      <c r="A1" s="2" t="s">
        <v>51</v>
      </c>
    </row>
    <row r="2" spans="1:9" ht="12.75" customHeight="1" x14ac:dyDescent="0.2"/>
    <row r="3" spans="1:9" ht="12.75" customHeight="1" x14ac:dyDescent="0.2">
      <c r="A3" s="52" t="s">
        <v>52</v>
      </c>
      <c r="B3" s="53"/>
    </row>
    <row r="4" spans="1:9" ht="12.75" customHeight="1" x14ac:dyDescent="0.2">
      <c r="A4" s="4" t="s">
        <v>53</v>
      </c>
      <c r="B4" s="4">
        <v>0.12041146306667287</v>
      </c>
    </row>
    <row r="5" spans="1:9" ht="12.75" customHeight="1" x14ac:dyDescent="0.2">
      <c r="A5" s="4" t="s">
        <v>54</v>
      </c>
      <c r="B5" s="4">
        <v>1.4498920437856725E-2</v>
      </c>
    </row>
    <row r="6" spans="1:9" ht="12.75" customHeight="1" x14ac:dyDescent="0.2">
      <c r="A6" s="4" t="s">
        <v>55</v>
      </c>
      <c r="B6" s="4">
        <v>-4.0954395538818269E-3</v>
      </c>
    </row>
    <row r="7" spans="1:9" ht="12.75" customHeight="1" x14ac:dyDescent="0.2">
      <c r="A7" s="4" t="s">
        <v>56</v>
      </c>
      <c r="B7" s="4">
        <v>4.6091619721026849</v>
      </c>
    </row>
    <row r="8" spans="1:9" ht="12.75" customHeight="1" x14ac:dyDescent="0.2">
      <c r="A8" s="5" t="s">
        <v>57</v>
      </c>
      <c r="B8" s="5">
        <v>55</v>
      </c>
    </row>
    <row r="9" spans="1:9" ht="12.75" customHeight="1" x14ac:dyDescent="0.2"/>
    <row r="10" spans="1:9" ht="12.75" customHeight="1" x14ac:dyDescent="0.2">
      <c r="A10" s="2" t="s">
        <v>58</v>
      </c>
    </row>
    <row r="11" spans="1:9" ht="12.75" customHeight="1" x14ac:dyDescent="0.2">
      <c r="A11" s="3"/>
      <c r="B11" s="3" t="s">
        <v>59</v>
      </c>
      <c r="C11" s="3" t="s">
        <v>60</v>
      </c>
      <c r="D11" s="3" t="s">
        <v>61</v>
      </c>
      <c r="E11" s="3" t="s">
        <v>26</v>
      </c>
      <c r="F11" s="3" t="s">
        <v>62</v>
      </c>
    </row>
    <row r="12" spans="1:9" ht="12.75" customHeight="1" x14ac:dyDescent="0.2">
      <c r="A12" s="4" t="s">
        <v>63</v>
      </c>
      <c r="B12" s="4">
        <v>1</v>
      </c>
      <c r="C12" s="4">
        <v>16.565264399982425</v>
      </c>
      <c r="D12" s="4">
        <v>16.565264399982425</v>
      </c>
      <c r="E12" s="4">
        <v>0.77974829164857384</v>
      </c>
      <c r="F12" s="4">
        <v>0.38120598323481447</v>
      </c>
    </row>
    <row r="13" spans="1:9" ht="12.75" customHeight="1" x14ac:dyDescent="0.2">
      <c r="A13" s="4" t="s">
        <v>64</v>
      </c>
      <c r="B13" s="4">
        <v>53</v>
      </c>
      <c r="C13" s="4">
        <v>1125.9518265091083</v>
      </c>
      <c r="D13" s="4">
        <v>21.244374085077514</v>
      </c>
      <c r="E13" s="4"/>
      <c r="F13" s="4"/>
    </row>
    <row r="14" spans="1:9" ht="12.75" customHeight="1" x14ac:dyDescent="0.2">
      <c r="A14" s="5" t="s">
        <v>65</v>
      </c>
      <c r="B14" s="5">
        <v>54</v>
      </c>
      <c r="C14" s="5">
        <v>1142.5170909090907</v>
      </c>
      <c r="D14" s="5"/>
      <c r="E14" s="5"/>
      <c r="F14" s="5"/>
    </row>
    <row r="15" spans="1:9" ht="12.75" customHeight="1" x14ac:dyDescent="0.2"/>
    <row r="16" spans="1:9" ht="12.75" customHeight="1" x14ac:dyDescent="0.2">
      <c r="A16" s="3"/>
      <c r="B16" s="3" t="s">
        <v>66</v>
      </c>
      <c r="C16" s="3" t="s">
        <v>56</v>
      </c>
      <c r="D16" s="3" t="s">
        <v>67</v>
      </c>
      <c r="E16" s="3" t="s">
        <v>68</v>
      </c>
      <c r="F16" s="3" t="s">
        <v>69</v>
      </c>
      <c r="G16" s="3" t="s">
        <v>70</v>
      </c>
      <c r="H16" s="3" t="s">
        <v>71</v>
      </c>
      <c r="I16" s="3" t="s">
        <v>72</v>
      </c>
    </row>
    <row r="17" spans="1:9" ht="12.75" customHeight="1" x14ac:dyDescent="0.2">
      <c r="A17" s="4" t="s">
        <v>73</v>
      </c>
      <c r="B17" s="4">
        <v>78.154323638812826</v>
      </c>
      <c r="C17" s="4">
        <v>0.84197873097930431</v>
      </c>
      <c r="D17" s="4">
        <v>92.822206503852698</v>
      </c>
      <c r="E17" s="4">
        <v>2.3780401299683424E-60</v>
      </c>
      <c r="F17" s="4">
        <v>76.465528171008259</v>
      </c>
      <c r="G17" s="4">
        <v>79.843119106617394</v>
      </c>
      <c r="H17" s="4">
        <v>76.465528171008259</v>
      </c>
      <c r="I17" s="4">
        <v>79.843119106617394</v>
      </c>
    </row>
    <row r="18" spans="1:9" ht="12.75" customHeight="1" x14ac:dyDescent="0.2">
      <c r="A18" s="5" t="s">
        <v>18</v>
      </c>
      <c r="B18" s="5">
        <v>-1.0476393156335102E-2</v>
      </c>
      <c r="C18" s="5">
        <v>1.1864093815469717E-2</v>
      </c>
      <c r="D18" s="5">
        <v>-0.88303357334167587</v>
      </c>
      <c r="E18" s="5">
        <v>0.38120598323481603</v>
      </c>
      <c r="F18" s="5">
        <v>-3.427275181478899E-2</v>
      </c>
      <c r="G18" s="5">
        <v>1.3319965502118787E-2</v>
      </c>
      <c r="H18" s="5">
        <v>-3.427275181478899E-2</v>
      </c>
      <c r="I18" s="5">
        <v>1.3319965502118787E-2</v>
      </c>
    </row>
    <row r="19" spans="1:9" ht="12.75" customHeight="1" x14ac:dyDescent="0.2"/>
    <row r="20" spans="1:9" ht="12.75" customHeight="1" x14ac:dyDescent="0.2"/>
    <row r="21" spans="1:9" ht="12.75" customHeight="1" x14ac:dyDescent="0.2"/>
    <row r="22" spans="1:9" ht="12.75" customHeight="1" x14ac:dyDescent="0.2">
      <c r="A22" s="2" t="s">
        <v>74</v>
      </c>
    </row>
    <row r="23" spans="1:9" ht="12.75" customHeight="1" x14ac:dyDescent="0.2"/>
    <row r="24" spans="1:9" ht="12.75" customHeight="1" x14ac:dyDescent="0.2">
      <c r="A24" s="3" t="s">
        <v>75</v>
      </c>
      <c r="B24" s="3" t="s">
        <v>76</v>
      </c>
      <c r="C24" s="3" t="s">
        <v>77</v>
      </c>
    </row>
    <row r="25" spans="1:9" ht="12.75" customHeight="1" x14ac:dyDescent="0.2">
      <c r="A25" s="4">
        <v>1</v>
      </c>
      <c r="B25" s="4">
        <v>76.995764639539615</v>
      </c>
      <c r="C25" s="4">
        <v>1.104235360460379</v>
      </c>
    </row>
    <row r="26" spans="1:9" ht="12.75" customHeight="1" x14ac:dyDescent="0.2">
      <c r="A26" s="4">
        <v>2</v>
      </c>
      <c r="B26" s="4">
        <v>76.593729287690067</v>
      </c>
      <c r="C26" s="4">
        <v>-3.6937292876900614</v>
      </c>
    </row>
    <row r="27" spans="1:9" ht="12.75" customHeight="1" x14ac:dyDescent="0.2">
      <c r="A27" s="4">
        <v>3</v>
      </c>
      <c r="B27" s="4">
        <v>77.654964032189895</v>
      </c>
      <c r="C27" s="4">
        <v>-8.2549640321898892</v>
      </c>
    </row>
    <row r="28" spans="1:9" ht="12.75" customHeight="1" x14ac:dyDescent="0.2">
      <c r="A28" s="4">
        <v>4</v>
      </c>
      <c r="B28" s="4">
        <v>77.70102468573775</v>
      </c>
      <c r="C28" s="4">
        <v>-5.1010246857377552</v>
      </c>
    </row>
    <row r="29" spans="1:9" ht="12.75" customHeight="1" x14ac:dyDescent="0.2">
      <c r="A29" s="4">
        <v>5</v>
      </c>
      <c r="B29" s="4">
        <v>77.117887402566154</v>
      </c>
      <c r="C29" s="4">
        <v>-7.5178874025661599</v>
      </c>
    </row>
    <row r="30" spans="1:9" ht="12.75" customHeight="1" x14ac:dyDescent="0.2">
      <c r="A30" s="4">
        <v>6</v>
      </c>
      <c r="B30" s="4">
        <v>77.621055148386063</v>
      </c>
      <c r="C30" s="4">
        <v>-2.0210551483860684</v>
      </c>
    </row>
    <row r="31" spans="1:9" ht="12.75" customHeight="1" x14ac:dyDescent="0.2">
      <c r="A31" s="4">
        <v>7</v>
      </c>
      <c r="B31" s="4">
        <v>77.399224284621042</v>
      </c>
      <c r="C31" s="4">
        <v>0.30077571537896119</v>
      </c>
    </row>
    <row r="32" spans="1:9" ht="12.75" customHeight="1" x14ac:dyDescent="0.2">
      <c r="A32" s="4">
        <v>8</v>
      </c>
      <c r="B32" s="4">
        <v>77.360692465724014</v>
      </c>
      <c r="C32" s="4">
        <v>-3.4606924657240086</v>
      </c>
    </row>
    <row r="33" spans="1:3" ht="12.75" customHeight="1" x14ac:dyDescent="0.2">
      <c r="A33" s="4">
        <v>9</v>
      </c>
      <c r="B33" s="4">
        <v>77.990527366501794</v>
      </c>
      <c r="C33" s="4">
        <v>-0.29052736650179156</v>
      </c>
    </row>
    <row r="34" spans="1:3" ht="12.75" customHeight="1" x14ac:dyDescent="0.2">
      <c r="A34" s="4">
        <v>10</v>
      </c>
      <c r="B34" s="4">
        <v>77.803197882318699</v>
      </c>
      <c r="C34" s="4">
        <v>1.8968021176813039</v>
      </c>
    </row>
    <row r="35" spans="1:3" ht="12.75" customHeight="1" x14ac:dyDescent="0.2">
      <c r="A35" s="4">
        <v>11</v>
      </c>
      <c r="B35" s="4">
        <v>77.478398612433807</v>
      </c>
      <c r="C35" s="4">
        <v>-0.77839861243380426</v>
      </c>
    </row>
    <row r="36" spans="1:3" ht="12.75" customHeight="1" x14ac:dyDescent="0.2">
      <c r="A36" s="4">
        <v>12</v>
      </c>
      <c r="B36" s="4">
        <v>77.678458078952005</v>
      </c>
      <c r="C36" s="4">
        <v>-4.6784580789520049</v>
      </c>
    </row>
    <row r="37" spans="1:3" ht="12.75" customHeight="1" x14ac:dyDescent="0.2">
      <c r="A37" s="4">
        <v>13</v>
      </c>
      <c r="B37" s="4">
        <v>77.919804379797924</v>
      </c>
      <c r="C37" s="4">
        <v>-2.1198043797979267</v>
      </c>
    </row>
    <row r="38" spans="1:3" ht="12.75" customHeight="1" x14ac:dyDescent="0.2">
      <c r="A38" s="4">
        <v>14</v>
      </c>
      <c r="B38" s="4">
        <v>77.941969410625958</v>
      </c>
      <c r="C38" s="4">
        <v>0.95803058937404728</v>
      </c>
    </row>
    <row r="39" spans="1:3" ht="12.75" customHeight="1" x14ac:dyDescent="0.2">
      <c r="A39" s="4">
        <v>15</v>
      </c>
      <c r="B39" s="4">
        <v>77.762994228930069</v>
      </c>
      <c r="C39" s="4">
        <v>3.6370057710699371</v>
      </c>
    </row>
    <row r="40" spans="1:3" ht="12.75" customHeight="1" x14ac:dyDescent="0.2">
      <c r="A40" s="4">
        <v>16</v>
      </c>
      <c r="B40" s="4">
        <v>78.010428963081765</v>
      </c>
      <c r="C40" s="4">
        <v>-6.2104289630817675</v>
      </c>
    </row>
    <row r="41" spans="1:3" ht="12.75" customHeight="1" x14ac:dyDescent="0.2">
      <c r="A41" s="4">
        <v>17</v>
      </c>
      <c r="B41" s="4">
        <v>77.951722316615928</v>
      </c>
      <c r="C41" s="4">
        <v>-3.7517223166159255</v>
      </c>
    </row>
    <row r="42" spans="1:3" ht="12.75" customHeight="1" x14ac:dyDescent="0.2">
      <c r="A42" s="4">
        <v>18</v>
      </c>
      <c r="B42" s="4">
        <v>77.987753700896661</v>
      </c>
      <c r="C42" s="4">
        <v>2.6122462991033331</v>
      </c>
    </row>
    <row r="43" spans="1:3" ht="12.75" customHeight="1" x14ac:dyDescent="0.2">
      <c r="A43" s="4">
        <v>19</v>
      </c>
      <c r="B43" s="4">
        <v>78.047118179488692</v>
      </c>
      <c r="C43" s="4">
        <v>-2.4471181794886974</v>
      </c>
    </row>
    <row r="44" spans="1:3" ht="12.75" customHeight="1" x14ac:dyDescent="0.2">
      <c r="A44" s="4">
        <v>20</v>
      </c>
      <c r="B44" s="4">
        <v>77.704581445674549</v>
      </c>
      <c r="C44" s="4">
        <v>8.3954185543254454</v>
      </c>
    </row>
    <row r="45" spans="1:3" ht="12.75" customHeight="1" x14ac:dyDescent="0.2">
      <c r="A45" s="4">
        <v>21</v>
      </c>
      <c r="B45" s="4">
        <v>78.06530798027336</v>
      </c>
      <c r="C45" s="4">
        <v>-0.26530798027336289</v>
      </c>
    </row>
    <row r="46" spans="1:3" ht="12.75" customHeight="1" x14ac:dyDescent="0.2">
      <c r="A46" s="4">
        <v>22</v>
      </c>
      <c r="B46" s="4">
        <v>78.016972921347758</v>
      </c>
      <c r="C46" s="4">
        <v>-5.7169729213477609</v>
      </c>
    </row>
    <row r="47" spans="1:3" ht="12.75" customHeight="1" x14ac:dyDescent="0.2">
      <c r="A47" s="4">
        <v>23</v>
      </c>
      <c r="B47" s="4">
        <v>77.860159310261892</v>
      </c>
      <c r="C47" s="4">
        <v>1.3398406897381108</v>
      </c>
    </row>
    <row r="48" spans="1:3" ht="12.75" customHeight="1" x14ac:dyDescent="0.2">
      <c r="A48" s="4">
        <v>24</v>
      </c>
      <c r="B48" s="4">
        <v>77.865538090716043</v>
      </c>
      <c r="C48" s="4">
        <v>1.4344619092839537</v>
      </c>
    </row>
    <row r="49" spans="1:3" ht="12.75" customHeight="1" x14ac:dyDescent="0.2">
      <c r="A49" s="4">
        <v>25</v>
      </c>
      <c r="B49" s="4">
        <v>77.936445038043573</v>
      </c>
      <c r="C49" s="4">
        <v>10.963554961956433</v>
      </c>
    </row>
    <row r="50" spans="1:3" ht="12.75" customHeight="1" x14ac:dyDescent="0.2">
      <c r="A50" s="4">
        <v>26</v>
      </c>
      <c r="B50" s="4">
        <v>77.483745659717343</v>
      </c>
      <c r="C50" s="4">
        <v>6.0162543402826572</v>
      </c>
    </row>
    <row r="51" spans="1:3" ht="12.75" customHeight="1" x14ac:dyDescent="0.2">
      <c r="A51" s="4">
        <v>27</v>
      </c>
      <c r="B51" s="4">
        <v>77.497416282442018</v>
      </c>
      <c r="C51" s="4">
        <v>8.0025837175579824</v>
      </c>
    </row>
    <row r="52" spans="1:3" ht="12.75" customHeight="1" x14ac:dyDescent="0.2">
      <c r="A52" s="4">
        <v>28</v>
      </c>
      <c r="B52" s="4">
        <v>77.908068863484431</v>
      </c>
      <c r="C52" s="4">
        <v>-4.3080688634844364</v>
      </c>
    </row>
    <row r="53" spans="1:3" ht="12.75" customHeight="1" x14ac:dyDescent="0.2">
      <c r="A53" s="4">
        <v>29</v>
      </c>
      <c r="B53" s="4">
        <v>77.998338345170609</v>
      </c>
      <c r="C53" s="4">
        <v>10.601661654829385</v>
      </c>
    </row>
    <row r="54" spans="1:3" ht="12.75" customHeight="1" x14ac:dyDescent="0.2">
      <c r="A54" s="4">
        <v>30</v>
      </c>
      <c r="B54" s="4">
        <v>77.763352215232388</v>
      </c>
      <c r="C54" s="4">
        <v>-3.4633522152323906</v>
      </c>
    </row>
    <row r="55" spans="1:3" ht="12.75" customHeight="1" x14ac:dyDescent="0.2">
      <c r="A55" s="4">
        <v>31</v>
      </c>
      <c r="B55" s="4">
        <v>77.526172716395948</v>
      </c>
      <c r="C55" s="4">
        <v>-3.5261727163959478</v>
      </c>
    </row>
    <row r="56" spans="1:3" ht="12.75" customHeight="1" x14ac:dyDescent="0.2">
      <c r="A56" s="4">
        <v>32</v>
      </c>
      <c r="B56" s="4">
        <v>77.882889816125967</v>
      </c>
      <c r="C56" s="4">
        <v>-0.88288981612596729</v>
      </c>
    </row>
    <row r="57" spans="1:3" ht="12.75" customHeight="1" x14ac:dyDescent="0.2">
      <c r="A57" s="4">
        <v>33</v>
      </c>
      <c r="B57" s="4">
        <v>76.995867479267091</v>
      </c>
      <c r="C57" s="4">
        <v>4.1041325207329038</v>
      </c>
    </row>
    <row r="58" spans="1:3" ht="12.75" customHeight="1" x14ac:dyDescent="0.2">
      <c r="A58" s="4">
        <v>34</v>
      </c>
      <c r="B58" s="4">
        <v>76.658264002735635</v>
      </c>
      <c r="C58" s="4">
        <v>-0.95826400273563195</v>
      </c>
    </row>
    <row r="59" spans="1:3" ht="12.75" customHeight="1" x14ac:dyDescent="0.2">
      <c r="A59" s="4">
        <v>35</v>
      </c>
      <c r="B59" s="4">
        <v>77.9897584612239</v>
      </c>
      <c r="C59" s="4">
        <v>-1.3897584612239058</v>
      </c>
    </row>
    <row r="60" spans="1:3" ht="12.75" customHeight="1" x14ac:dyDescent="0.2">
      <c r="A60" s="4">
        <v>36</v>
      </c>
      <c r="B60" s="4">
        <v>77.930028523352192</v>
      </c>
      <c r="C60" s="4">
        <v>-4.230028523352189</v>
      </c>
    </row>
    <row r="61" spans="1:3" ht="12.75" customHeight="1" x14ac:dyDescent="0.2">
      <c r="A61" s="4">
        <v>37</v>
      </c>
      <c r="B61" s="4">
        <v>77.565884339171475</v>
      </c>
      <c r="C61" s="4">
        <v>-4.5658843391714754</v>
      </c>
    </row>
    <row r="62" spans="1:3" ht="12.75" customHeight="1" x14ac:dyDescent="0.2">
      <c r="A62" s="4">
        <v>38</v>
      </c>
      <c r="B62" s="4">
        <v>78.013594667097081</v>
      </c>
      <c r="C62" s="4">
        <v>9.986405332902919</v>
      </c>
    </row>
    <row r="63" spans="1:3" ht="12.75" customHeight="1" x14ac:dyDescent="0.2">
      <c r="A63" s="4">
        <v>39</v>
      </c>
      <c r="B63" s="4">
        <v>78.052334905668928</v>
      </c>
      <c r="C63" s="4">
        <v>-3.0523349056689284</v>
      </c>
    </row>
    <row r="64" spans="1:3" ht="12.75" customHeight="1" x14ac:dyDescent="0.2">
      <c r="A64" s="4">
        <v>40</v>
      </c>
      <c r="B64" s="4">
        <v>77.954319767273986</v>
      </c>
      <c r="C64" s="4">
        <v>2.9456802327260192</v>
      </c>
    </row>
    <row r="65" spans="1:3" ht="12.75" customHeight="1" x14ac:dyDescent="0.2">
      <c r="A65" s="4">
        <v>41</v>
      </c>
      <c r="B65" s="4">
        <v>74.919960503568987</v>
      </c>
      <c r="C65" s="4">
        <v>2.5800394964310129</v>
      </c>
    </row>
    <row r="66" spans="1:3" ht="12.75" customHeight="1" x14ac:dyDescent="0.2">
      <c r="A66" s="4">
        <v>42</v>
      </c>
      <c r="B66" s="4">
        <v>77.746930641345529</v>
      </c>
      <c r="C66" s="4">
        <v>0.15306935865447713</v>
      </c>
    </row>
    <row r="67" spans="1:3" ht="12.75" customHeight="1" x14ac:dyDescent="0.2">
      <c r="A67" s="4">
        <v>43</v>
      </c>
      <c r="B67" s="4">
        <v>77.897693538202489</v>
      </c>
      <c r="C67" s="4">
        <v>-1.0976935382024919</v>
      </c>
    </row>
    <row r="68" spans="1:3" ht="12.75" customHeight="1" x14ac:dyDescent="0.2">
      <c r="A68" s="4">
        <v>44</v>
      </c>
      <c r="B68" s="4">
        <v>77.167125128865749</v>
      </c>
      <c r="C68" s="4">
        <v>-7.1671251288657487</v>
      </c>
    </row>
    <row r="69" spans="1:3" ht="12.75" customHeight="1" x14ac:dyDescent="0.2">
      <c r="A69" s="4">
        <v>45</v>
      </c>
      <c r="B69" s="4">
        <v>77.907174454164334</v>
      </c>
      <c r="C69" s="4">
        <v>4.7928255458356688</v>
      </c>
    </row>
    <row r="70" spans="1:3" ht="12.75" customHeight="1" x14ac:dyDescent="0.2">
      <c r="A70" s="4">
        <v>46</v>
      </c>
      <c r="B70" s="4">
        <v>77.815137427751964</v>
      </c>
      <c r="C70" s="4">
        <v>-3.1151374277519608</v>
      </c>
    </row>
    <row r="71" spans="1:3" ht="12.75" customHeight="1" x14ac:dyDescent="0.2">
      <c r="A71" s="4">
        <v>47</v>
      </c>
      <c r="B71" s="4">
        <v>77.956851452651293</v>
      </c>
      <c r="C71" s="4">
        <v>4.5431485473487072</v>
      </c>
    </row>
    <row r="72" spans="1:3" ht="12.75" customHeight="1" x14ac:dyDescent="0.2">
      <c r="A72" s="4">
        <v>48</v>
      </c>
      <c r="B72" s="4">
        <v>76.122910790110879</v>
      </c>
      <c r="C72" s="4">
        <v>4.4770892098891153</v>
      </c>
    </row>
    <row r="73" spans="1:3" ht="12.75" customHeight="1" x14ac:dyDescent="0.2">
      <c r="A73" s="4">
        <v>49</v>
      </c>
      <c r="B73" s="4">
        <v>77.98963117870133</v>
      </c>
      <c r="C73" s="4">
        <v>4.0103688212986697</v>
      </c>
    </row>
    <row r="74" spans="1:3" ht="12.75" customHeight="1" x14ac:dyDescent="0.2">
      <c r="A74" s="4">
        <v>50</v>
      </c>
      <c r="B74" s="4">
        <v>77.996653911298665</v>
      </c>
      <c r="C74" s="4">
        <v>-1.3966539112986709</v>
      </c>
    </row>
    <row r="75" spans="1:3" ht="12.75" customHeight="1" x14ac:dyDescent="0.2">
      <c r="A75" s="4">
        <v>51</v>
      </c>
      <c r="B75" s="4">
        <v>77.872285861946764</v>
      </c>
      <c r="C75" s="4">
        <v>-2.6722858619467615</v>
      </c>
    </row>
    <row r="76" spans="1:3" ht="12.75" customHeight="1" x14ac:dyDescent="0.2">
      <c r="A76" s="4">
        <v>52</v>
      </c>
      <c r="B76" s="4">
        <v>77.982253280383091</v>
      </c>
      <c r="C76" s="4">
        <v>1.3177467196169061</v>
      </c>
    </row>
    <row r="77" spans="1:3" ht="12.75" customHeight="1" x14ac:dyDescent="0.2">
      <c r="A77" s="4">
        <v>53</v>
      </c>
      <c r="B77" s="4">
        <v>77.846741943358509</v>
      </c>
      <c r="C77" s="4">
        <v>-0.74674194335851496</v>
      </c>
    </row>
    <row r="78" spans="1:3" ht="12.75" customHeight="1" x14ac:dyDescent="0.2">
      <c r="A78" s="4">
        <v>54</v>
      </c>
      <c r="B78" s="4">
        <v>77.96712705448742</v>
      </c>
      <c r="C78" s="4">
        <v>3.6328729455125739</v>
      </c>
    </row>
    <row r="79" spans="1:3" ht="12.75" customHeight="1" x14ac:dyDescent="0.2">
      <c r="A79" s="5">
        <v>55</v>
      </c>
      <c r="B79" s="5">
        <v>78.02576693638909</v>
      </c>
      <c r="C79" s="5">
        <v>-0.92576693638909546</v>
      </c>
    </row>
    <row r="80" spans="1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3:B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Codes</vt:lpstr>
      <vt:lpstr>Blood Pb PPM vs Soil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Makayla Ohrberg</cp:lastModifiedBy>
  <dcterms:modified xsi:type="dcterms:W3CDTF">2023-12-13T22:50:21Z</dcterms:modified>
</cp:coreProperties>
</file>