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-MSI\Documentos\GitHub\spacer-hb-framework\"/>
    </mc:Choice>
  </mc:AlternateContent>
  <xr:revisionPtr revIDLastSave="0" documentId="13_ncr:1_{952970F0-26BC-4DB2-BE50-6C617FA00F90}" xr6:coauthVersionLast="47" xr6:coauthVersionMax="47" xr10:uidLastSave="{00000000-0000-0000-0000-000000000000}"/>
  <bookViews>
    <workbookView xWindow="-108" yWindow="-108" windowWidth="23256" windowHeight="12576" tabRatio="742" xr2:uid="{00000000-000D-0000-FFFF-FFFF00000000}"/>
  </bookViews>
  <sheets>
    <sheet name="file_names" sheetId="20" r:id="rId1"/>
    <sheet name="panel_pars" sheetId="19" r:id="rId2"/>
    <sheet name="economic_fixed" sheetId="14" r:id="rId3"/>
    <sheet name="factors" sheetId="18" r:id="rId4"/>
    <sheet name="scenario_combs" sheetId="16" r:id="rId5"/>
    <sheet name="HDemReductionCoeffs" sheetId="17" r:id="rId6"/>
    <sheet name="sel-cons_%_fixed" sheetId="15" r:id="rId7"/>
    <sheet name="cost_facade" sheetId="10" r:id="rId8"/>
    <sheet name="cost_electricity" sheetId="11" r:id="rId9"/>
    <sheet name="cost_pv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9" l="1"/>
  <c r="D11" i="19"/>
  <c r="C8" i="14"/>
  <c r="H5" i="17" l="1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<sst xmlns="http://schemas.openxmlformats.org/spreadsheetml/2006/main" count="349" uniqueCount="176">
  <si>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</si>
  <si>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</si>
  <si>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</si>
  <si>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</si>
  <si>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</si>
  <si>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</si>
  <si>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</si>
  <si>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</si>
  <si>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</si>
  <si>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</si>
  <si>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</si>
  <si>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</si>
  <si>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</si>
  <si>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</si>
  <si>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-</t>
  </si>
  <si>
    <t>id</t>
  </si>
  <si>
    <t>€/kWh</t>
  </si>
  <si>
    <t>PV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</si>
  <si>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</si>
  <si>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</si>
  <si>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</si>
  <si>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</si>
  <si>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</si>
  <si>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</si>
  <si>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</si>
  <si>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</si>
  <si>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</si>
  <si>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</si>
  <si>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</si>
  <si>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</si>
  <si>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</si>
  <si>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</si>
  <si>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</si>
  <si>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</si>
  <si>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</si>
  <si>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</si>
  <si>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</si>
  <si>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</si>
  <si>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</si>
  <si>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</si>
  <si>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</si>
  <si>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</si>
  <si>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</si>
  <si>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</si>
  <si>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</si>
  <si>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</si>
  <si>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</si>
  <si>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</si>
  <si>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</si>
  <si>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</si>
  <si>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</si>
  <si>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</si>
  <si>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</si>
  <si>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</si>
  <si>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</si>
  <si>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</si>
  <si>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</si>
  <si>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</si>
  <si>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</si>
  <si>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</si>
  <si>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</si>
  <si>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</si>
  <si>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</si>
  <si>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</si>
  <si>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</si>
  <si>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</si>
  <si>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</si>
  <si>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</si>
  <si>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</si>
  <si>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</si>
  <si>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</si>
  <si>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</si>
  <si>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</si>
  <si>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</si>
  <si>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</si>
  <si>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</si>
  <si>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</si>
  <si>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</si>
  <si>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</si>
  <si>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</si>
  <si>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</si>
  <si>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</si>
  <si>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</si>
  <si>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</si>
  <si>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</si>
  <si>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</si>
  <si>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</si>
  <si>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</si>
  <si>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</si>
  <si>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</si>
  <si>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</si>
  <si>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</si>
  <si>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</si>
  <si>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</si>
  <si>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</si>
  <si>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</si>
  <si>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</si>
  <si>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</si>
  <si>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</si>
  <si>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</si>
  <si>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</si>
  <si>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</si>
  <si>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</si>
  <si>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</si>
  <si>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</si>
  <si>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</si>
  <si>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</si>
  <si>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</si>
  <si>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</si>
  <si>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</si>
  <si>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</si>
  <si>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</si>
  <si>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</si>
  <si>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</si>
  <si>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</si>
  <si>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</si>
  <si>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</si>
  <si>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</si>
  <si>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</si>
  <si>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</si>
  <si>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</si>
  <si>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</si>
  <si>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</si>
  <si>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</si>
  <si>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</si>
  <si>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</si>
  <si>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</si>
  <si>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</si>
  <si>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</si>
  <si>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</si>
  <si>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</si>
  <si>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</si>
  <si>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</si>
  <si>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pv</t>
  </si>
  <si>
    <t>Otxarkoaga</t>
  </si>
  <si>
    <t>heat</t>
  </si>
  <si>
    <t>Altitude (m)</t>
  </si>
  <si>
    <t>Efficiency</t>
  </si>
  <si>
    <t>s_panel</t>
  </si>
  <si>
    <t>Panel area (m²)</t>
  </si>
  <si>
    <t>kWp_limit</t>
  </si>
  <si>
    <t>kWp limit</t>
  </si>
  <si>
    <t>s_panel_limit</t>
  </si>
  <si>
    <t>Panel area limit (m²)</t>
  </si>
  <si>
    <t>lon</t>
  </si>
  <si>
    <t>Longitude</t>
  </si>
  <si>
    <t>lat</t>
  </si>
  <si>
    <t>Latitude</t>
  </si>
  <si>
    <t>altitude</t>
  </si>
  <si>
    <t>name</t>
  </si>
  <si>
    <t>Location name</t>
  </si>
  <si>
    <t>description</t>
  </si>
  <si>
    <t>variable</t>
  </si>
  <si>
    <t>nominal_power</t>
  </si>
  <si>
    <t>nominal output in kWp</t>
  </si>
  <si>
    <t>plain</t>
  </si>
  <si>
    <t>slopy</t>
  </si>
  <si>
    <t>k_panel_density_plain</t>
  </si>
  <si>
    <t>k_panel_density_slopy</t>
  </si>
  <si>
    <t>Variable_name</t>
  </si>
  <si>
    <t>File</t>
  </si>
  <si>
    <t>PATH</t>
  </si>
  <si>
    <t>BASE_DIR</t>
  </si>
  <si>
    <t>spacer-hb-framework</t>
  </si>
  <si>
    <t>LIDAR_FILE</t>
  </si>
  <si>
    <t>otxarkoaga_lidar_cliped.las</t>
  </si>
  <si>
    <t>BUILDING_FOOTPRINT_FILE</t>
  </si>
  <si>
    <t>otxarkoaga_pv.shp</t>
  </si>
  <si>
    <t>STATISTICAL_CENSUS_FILE</t>
  </si>
  <si>
    <t>Otxarkoaga.shp</t>
  </si>
  <si>
    <t>BUILDING_HEIGHT_RASTER</t>
  </si>
  <si>
    <t>NDSM-EDIFICIOS-H30-0061-COB2_cliped.tif</t>
  </si>
  <si>
    <t>HEATMAPS_HDEM_RASTER</t>
  </si>
  <si>
    <t>heat_res_curr_density_clip.tif</t>
  </si>
  <si>
    <t>WHITEBOX_RT_ANALYSIS_FILE</t>
  </si>
  <si>
    <t>wb_rt_analysis_bilbao_otxarkoaga_segments.shp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</si>
</sst>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9" xfId="0" applyBorder="1"/>
    <xf numFmtId="0" fontId="2" fillId="0" borderId="10" xfId="0" applyFon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7" xfId="0" applyBorder="1"/>
    <xf numFmtId="0" fontId="3" fillId="0" borderId="18" xfId="0" applyFont="1" applyBorder="1" applyAlignment="1">
      <alignment horizontal="right" vertical="center" wrapText="1"/>
    </xf>
    <xf numFmtId="0" fontId="0" fillId="0" borderId="19" xfId="0" applyBorder="1"/>
    <xf numFmtId="0" fontId="3" fillId="0" borderId="20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wrapText="1"/>
    </xf>
    <xf numFmtId="0" fontId="0" fillId="0" borderId="15" xfId="0" applyBorder="1"/>
    <xf numFmtId="0" fontId="3" fillId="0" borderId="1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9" fontId="8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6" xfId="0" applyBorder="1"/>
    <xf numFmtId="0" fontId="1" fillId="0" borderId="26" xfId="0" applyFont="1" applyBorder="1"/>
    <xf numFmtId="0" fontId="0" fillId="0" borderId="27" xfId="0" applyBorder="1"/>
    <xf numFmtId="0" fontId="0" fillId="0" borderId="25" xfId="0" applyBorder="1"/>
    <xf numFmtId="0" fontId="7" fillId="0" borderId="0" xfId="0" applyFont="1"/>
    <xf numFmtId="0" fontId="1" fillId="0" borderId="0" xfId="0" applyFont="1" applyAlignment="1">
      <alignment horizontal="centerContinuous" wrapText="1"/>
    </xf>
    <xf numFmtId="0" fontId="1" fillId="3" borderId="4" xfId="0" applyFont="1" applyFill="1" applyBorder="1"/>
    <xf numFmtId="0" fontId="3" fillId="3" borderId="2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24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2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AD79-7D9C-48B5-8A2A-918396B0173F}">
  <dimension ref="A1:B9"/>
  <sheetViews>
    <sheetView tabSelected="1" workbookViewId="0">
      <selection activeCell="C23" sqref="C23"/>
    </sheetView>
  </sheetViews>
  <sheetFormatPr defaultRowHeight="14.4"/>
  <cols>
    <col min="1" max="1" width="27.44140625" customWidth="1"/>
  </cols>
  <sheetData>
    <row r="1" spans="1:2">
      <c r="A1" s="2" t="s">
        <v>159</v>
      </c>
      <c r="B1" s="2" t="s">
        <v>160</v>
      </c>
    </row>
    <row r="2" spans="1:2">
      <c r="A2" t="s">
        <v>161</v>
      </c>
    </row>
    <row r="3" spans="1:2">
      <c r="A3" t="s">
        <v>162</v>
      </c>
      <c r="B3" t="s">
        <v>163</v>
      </c>
    </row>
    <row r="4" spans="1:2">
      <c r="A4" t="s">
        <v>164</v>
      </c>
      <c r="B4" t="s">
        <v>165</v>
      </c>
    </row>
    <row r="5" spans="1:2">
      <c r="A5" t="s">
        <v>166</v>
      </c>
      <c r="B5" t="s">
        <v>167</v>
      </c>
    </row>
    <row r="6" spans="1:2">
      <c r="A6" t="s">
        <v>168</v>
      </c>
      <c r="B6" t="s">
        <v>169</v>
      </c>
    </row>
    <row r="7" spans="1:2">
      <c r="A7" t="s">
        <v>170</v>
      </c>
      <c r="B7" t="s">
        <v>171</v>
      </c>
    </row>
    <row r="8" spans="1:2">
      <c r="A8" t="s">
        <v>172</v>
      </c>
      <c r="B8" t="s">
        <v>173</v>
      </c>
    </row>
    <row r="9" spans="1:2">
      <c r="A9" s="55" t="s">
        <v>174</v>
      </c>
      <c r="B9" s="55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zoomScale="70" zoomScaleNormal="70" workbookViewId="0">
      <selection activeCell="N30" sqref="N30"/>
    </sheetView>
  </sheetViews>
  <sheetFormatPr defaultRowHeight="14.4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>
      <c r="A2" t="s">
        <v>85</v>
      </c>
    </row>
    <row r="3" spans="1:18">
      <c r="A3" t="s">
        <v>53</v>
      </c>
      <c r="B3" t="s">
        <v>54</v>
      </c>
      <c r="C3" t="s">
        <v>62</v>
      </c>
      <c r="D3" t="s">
        <v>55</v>
      </c>
    </row>
    <row r="4" spans="1:18">
      <c r="A4">
        <v>4.2</v>
      </c>
      <c r="B4">
        <v>3356</v>
      </c>
      <c r="C4">
        <f>B4/A4</f>
        <v>799.04761904761904</v>
      </c>
      <c r="D4" s="36" t="s">
        <v>56</v>
      </c>
      <c r="E4" t="s">
        <v>57</v>
      </c>
    </row>
    <row r="5" spans="1:18">
      <c r="A5">
        <v>3</v>
      </c>
      <c r="B5">
        <v>2531</v>
      </c>
      <c r="C5">
        <f>B5/A5</f>
        <v>843.66666666666663</v>
      </c>
      <c r="D5" t="s">
        <v>60</v>
      </c>
    </row>
    <row r="6" spans="1:18">
      <c r="A6">
        <v>6</v>
      </c>
      <c r="B6">
        <v>4080</v>
      </c>
      <c r="C6">
        <f>B6/A6</f>
        <v>680</v>
      </c>
      <c r="D6" s="36" t="s">
        <v>60</v>
      </c>
    </row>
    <row r="7" spans="1:18">
      <c r="A7">
        <v>5</v>
      </c>
      <c r="B7">
        <v>5093</v>
      </c>
      <c r="C7">
        <f t="shared" ref="C7:C9" si="0">B7/A7</f>
        <v>1018.6</v>
      </c>
      <c r="D7" t="s">
        <v>58</v>
      </c>
    </row>
    <row r="8" spans="1:18">
      <c r="A8">
        <v>10</v>
      </c>
      <c r="B8">
        <v>7000</v>
      </c>
      <c r="C8">
        <f t="shared" si="0"/>
        <v>700</v>
      </c>
      <c r="D8" t="s">
        <v>59</v>
      </c>
    </row>
    <row r="9" spans="1:18">
      <c r="A9">
        <v>2.8</v>
      </c>
      <c r="B9">
        <v>2073</v>
      </c>
      <c r="C9">
        <f t="shared" si="0"/>
        <v>740.35714285714289</v>
      </c>
      <c r="D9" t="s">
        <v>61</v>
      </c>
    </row>
    <row r="10" spans="1:18">
      <c r="C10">
        <f>AVERAGE(C4:C9)</f>
        <v>796.9452380952381</v>
      </c>
    </row>
    <row r="11" spans="1:18" ht="15" thickBot="1"/>
    <row r="12" spans="1:18" ht="15" thickBot="1">
      <c r="A12" s="44" t="s">
        <v>92</v>
      </c>
      <c r="B12" s="45"/>
      <c r="C12" s="45" t="s">
        <v>67</v>
      </c>
      <c r="D12" s="45"/>
      <c r="E12" s="45" t="s">
        <v>13</v>
      </c>
      <c r="F12" s="45"/>
      <c r="G12" s="45"/>
      <c r="H12" s="45"/>
      <c r="I12" s="46"/>
    </row>
    <row r="13" spans="1:18">
      <c r="A13" s="17" t="s">
        <v>65</v>
      </c>
      <c r="B13" t="s">
        <v>91</v>
      </c>
      <c r="C13" t="s">
        <v>66</v>
      </c>
      <c r="I13" s="42"/>
      <c r="K13" t="s">
        <v>99</v>
      </c>
    </row>
    <row r="14" spans="1:18">
      <c r="A14" s="17" t="s">
        <v>63</v>
      </c>
      <c r="B14" t="s">
        <v>64</v>
      </c>
      <c r="C14" t="s">
        <v>64</v>
      </c>
      <c r="E14" s="2" t="s">
        <v>80</v>
      </c>
      <c r="F14" s="39" t="s">
        <v>64</v>
      </c>
      <c r="G14" s="2"/>
      <c r="H14" s="2"/>
      <c r="I14" s="41" t="s">
        <v>84</v>
      </c>
      <c r="K14" s="2" t="s">
        <v>93</v>
      </c>
      <c r="L14" s="2" t="s">
        <v>97</v>
      </c>
      <c r="M14" s="2" t="s">
        <v>94</v>
      </c>
      <c r="N14" s="2" t="s">
        <v>88</v>
      </c>
      <c r="O14" s="2" t="s">
        <v>98</v>
      </c>
      <c r="P14" s="2" t="s">
        <v>90</v>
      </c>
      <c r="Q14" s="2" t="s">
        <v>89</v>
      </c>
      <c r="R14" s="2" t="s">
        <v>62</v>
      </c>
    </row>
    <row r="15" spans="1:18">
      <c r="A15" s="17">
        <v>1.5</v>
      </c>
      <c r="B15">
        <v>701</v>
      </c>
      <c r="E15">
        <v>365</v>
      </c>
      <c r="F15">
        <v>161</v>
      </c>
      <c r="G15" s="40" t="s">
        <v>81</v>
      </c>
      <c r="I15" s="42">
        <v>19</v>
      </c>
      <c r="K15">
        <f t="shared" ref="K15:K23" si="1">ROUNDDOWN(A15*1000/E15,0)</f>
        <v>4</v>
      </c>
      <c r="L15" s="38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>
      <c r="A16" s="17">
        <v>2</v>
      </c>
      <c r="B16">
        <v>826</v>
      </c>
      <c r="E16">
        <v>370</v>
      </c>
      <c r="F16">
        <v>164</v>
      </c>
      <c r="G16" s="40" t="s">
        <v>81</v>
      </c>
      <c r="I16" s="42">
        <v>19</v>
      </c>
      <c r="K16">
        <f t="shared" si="1"/>
        <v>5</v>
      </c>
      <c r="L16" s="37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>
      <c r="A17" s="17">
        <v>2.5</v>
      </c>
      <c r="B17">
        <v>939</v>
      </c>
      <c r="E17">
        <v>445</v>
      </c>
      <c r="F17">
        <v>194</v>
      </c>
      <c r="G17" s="40" t="s">
        <v>81</v>
      </c>
      <c r="I17" s="42">
        <v>19</v>
      </c>
      <c r="K17">
        <f t="shared" si="1"/>
        <v>5</v>
      </c>
      <c r="L17" s="37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>
      <c r="A18" s="17">
        <v>3</v>
      </c>
      <c r="B18">
        <v>1132</v>
      </c>
      <c r="C18">
        <v>1352</v>
      </c>
      <c r="E18">
        <v>540</v>
      </c>
      <c r="F18">
        <v>233</v>
      </c>
      <c r="G18" s="40" t="s">
        <v>82</v>
      </c>
      <c r="I18" s="42">
        <v>19</v>
      </c>
      <c r="K18">
        <f t="shared" si="1"/>
        <v>5</v>
      </c>
      <c r="L18" s="37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>
      <c r="A19" s="17">
        <v>3.6</v>
      </c>
      <c r="B19">
        <v>1206</v>
      </c>
      <c r="E19">
        <v>545</v>
      </c>
      <c r="F19">
        <v>235</v>
      </c>
      <c r="G19" s="40" t="s">
        <v>82</v>
      </c>
      <c r="I19" s="42">
        <v>21</v>
      </c>
      <c r="K19">
        <f t="shared" si="1"/>
        <v>6</v>
      </c>
      <c r="L19" s="37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>
      <c r="A20" s="17">
        <v>4</v>
      </c>
      <c r="B20">
        <v>1263</v>
      </c>
      <c r="C20">
        <v>1454</v>
      </c>
      <c r="E20">
        <v>660</v>
      </c>
      <c r="F20">
        <v>281</v>
      </c>
      <c r="G20" s="40" t="s">
        <v>82</v>
      </c>
      <c r="I20" s="42">
        <v>21</v>
      </c>
      <c r="K20">
        <f t="shared" si="1"/>
        <v>6</v>
      </c>
      <c r="L20" s="37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>
      <c r="A21" s="17">
        <v>5</v>
      </c>
      <c r="B21">
        <v>1353</v>
      </c>
      <c r="C21">
        <v>1544</v>
      </c>
      <c r="E21">
        <v>665</v>
      </c>
      <c r="F21">
        <v>283</v>
      </c>
      <c r="G21" s="40" t="s">
        <v>82</v>
      </c>
      <c r="I21" s="42">
        <v>21</v>
      </c>
      <c r="K21">
        <f t="shared" si="1"/>
        <v>7</v>
      </c>
      <c r="L21" s="37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>
      <c r="A22" s="17">
        <v>6</v>
      </c>
      <c r="B22">
        <v>1454</v>
      </c>
      <c r="C22">
        <v>1727</v>
      </c>
      <c r="E22">
        <v>310</v>
      </c>
      <c r="F22">
        <v>138</v>
      </c>
      <c r="G22" s="40" t="s">
        <v>83</v>
      </c>
      <c r="I22" s="42">
        <v>19</v>
      </c>
      <c r="K22">
        <f t="shared" si="1"/>
        <v>19</v>
      </c>
      <c r="L22" s="37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>
      <c r="A23" s="17">
        <v>8</v>
      </c>
      <c r="C23">
        <v>2051</v>
      </c>
      <c r="E23">
        <v>315</v>
      </c>
      <c r="F23">
        <v>140</v>
      </c>
      <c r="G23" s="40" t="s">
        <v>83</v>
      </c>
      <c r="I23" s="42">
        <v>19</v>
      </c>
      <c r="K23">
        <f t="shared" si="1"/>
        <v>25</v>
      </c>
      <c r="L23" s="37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>
      <c r="A24" s="17">
        <v>10</v>
      </c>
      <c r="C24">
        <v>2306</v>
      </c>
      <c r="I24" s="42"/>
      <c r="K24">
        <f>ROUNDDOWN(A24*1000/$E18,0)</f>
        <v>18</v>
      </c>
      <c r="L24" s="37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>
      <c r="A25" s="18">
        <v>50</v>
      </c>
      <c r="B25" s="26"/>
      <c r="C25" s="26">
        <v>4796</v>
      </c>
      <c r="D25" s="26"/>
      <c r="E25" s="26"/>
      <c r="F25" s="26"/>
      <c r="G25" s="26"/>
      <c r="H25" s="26"/>
      <c r="I25" s="43"/>
      <c r="K25">
        <f>ROUNDDOWN(A25*1000/$E19,0)</f>
        <v>91</v>
      </c>
      <c r="L25" s="37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>
      <c r="A28" s="35" t="s">
        <v>75</v>
      </c>
      <c r="D28" t="s">
        <v>79</v>
      </c>
    </row>
    <row r="29" spans="1:18" ht="51">
      <c r="A29" s="31" t="s">
        <v>68</v>
      </c>
      <c r="B29" s="31" t="s">
        <v>69</v>
      </c>
    </row>
    <row r="30" spans="1:18" ht="20.399999999999999">
      <c r="A30" s="32" t="s">
        <v>70</v>
      </c>
      <c r="B30" s="33">
        <v>0.315</v>
      </c>
      <c r="D30" s="2" t="s">
        <v>96</v>
      </c>
      <c r="E30" s="2" t="s">
        <v>87</v>
      </c>
    </row>
    <row r="31" spans="1:18" ht="41.4" customHeight="1">
      <c r="A31" s="32" t="s">
        <v>71</v>
      </c>
      <c r="B31" s="34">
        <v>0.17</v>
      </c>
      <c r="C31" s="1"/>
      <c r="D31" s="48" t="s">
        <v>86</v>
      </c>
      <c r="E31">
        <v>17</v>
      </c>
    </row>
    <row r="32" spans="1:18">
      <c r="A32" s="32" t="s">
        <v>72</v>
      </c>
      <c r="B32" s="33">
        <v>0.215</v>
      </c>
      <c r="D32" s="47" t="s">
        <v>34</v>
      </c>
      <c r="E32" s="47">
        <v>21</v>
      </c>
      <c r="F32" t="s">
        <v>95</v>
      </c>
    </row>
    <row r="33" spans="1:4">
      <c r="A33" s="32" t="s">
        <v>73</v>
      </c>
      <c r="B33" s="34">
        <v>0.13</v>
      </c>
    </row>
    <row r="34" spans="1:4" ht="30.6">
      <c r="A34" s="32" t="s">
        <v>74</v>
      </c>
      <c r="B34" s="34">
        <v>0.17</v>
      </c>
    </row>
    <row r="36" spans="1:4">
      <c r="A36" s="35" t="s">
        <v>76</v>
      </c>
    </row>
    <row r="37" spans="1:4" ht="61.2">
      <c r="A37" s="31" t="s">
        <v>68</v>
      </c>
      <c r="B37" s="31" t="s">
        <v>77</v>
      </c>
    </row>
    <row r="38" spans="1:4" ht="20.399999999999999">
      <c r="A38" s="32" t="s">
        <v>70</v>
      </c>
      <c r="B38" s="34">
        <v>0.18</v>
      </c>
    </row>
    <row r="39" spans="1:4">
      <c r="A39" s="32" t="s">
        <v>71</v>
      </c>
      <c r="B39" s="34">
        <v>0.1</v>
      </c>
    </row>
    <row r="40" spans="1:4">
      <c r="A40" s="32" t="s">
        <v>78</v>
      </c>
      <c r="B40" s="33">
        <v>0.35499999999999998</v>
      </c>
    </row>
    <row r="41" spans="1:4" ht="30.6">
      <c r="A41" s="32" t="s">
        <v>74</v>
      </c>
      <c r="B41" s="33">
        <v>0.108</v>
      </c>
    </row>
    <row r="42" spans="1:4">
      <c r="A42" s="32" t="s">
        <v>72</v>
      </c>
      <c r="B42" s="34">
        <v>0.18</v>
      </c>
    </row>
    <row r="43" spans="1:4">
      <c r="A43" s="32" t="s">
        <v>73</v>
      </c>
      <c r="B43" s="33">
        <v>7.6999999999999999E-2</v>
      </c>
    </row>
    <row r="45" spans="1:4">
      <c r="A45" t="s">
        <v>37</v>
      </c>
      <c r="B45" t="s">
        <v>38</v>
      </c>
      <c r="C45" t="s">
        <v>22</v>
      </c>
      <c r="D45" t="s">
        <v>52</v>
      </c>
    </row>
    <row r="46" spans="1:4">
      <c r="A46" t="s">
        <v>50</v>
      </c>
      <c r="C46" t="s">
        <v>28</v>
      </c>
    </row>
    <row r="47" spans="1:4">
      <c r="A47" t="s">
        <v>51</v>
      </c>
      <c r="C47" t="s">
        <v>28</v>
      </c>
    </row>
    <row r="48" spans="1:4">
      <c r="A48" t="s">
        <v>39</v>
      </c>
      <c r="B48">
        <v>1070</v>
      </c>
      <c r="C48" t="s">
        <v>48</v>
      </c>
    </row>
    <row r="49" spans="1:3">
      <c r="A49" t="s">
        <v>40</v>
      </c>
      <c r="B49">
        <v>12.8</v>
      </c>
      <c r="C49" t="s">
        <v>41</v>
      </c>
    </row>
    <row r="50" spans="1:3">
      <c r="A50" t="s">
        <v>42</v>
      </c>
      <c r="B50">
        <v>0</v>
      </c>
      <c r="C50" t="s">
        <v>43</v>
      </c>
    </row>
    <row r="51" spans="1:3">
      <c r="A51" t="s">
        <v>49</v>
      </c>
      <c r="B51">
        <v>19</v>
      </c>
      <c r="C51" t="s">
        <v>44</v>
      </c>
    </row>
    <row r="52" spans="1:3">
      <c r="A52" t="s">
        <v>45</v>
      </c>
      <c r="B52">
        <v>0.84</v>
      </c>
      <c r="C52" t="s">
        <v>14</v>
      </c>
    </row>
    <row r="53" spans="1:3">
      <c r="A53" t="s">
        <v>46</v>
      </c>
      <c r="B53">
        <v>0.8</v>
      </c>
      <c r="C53" t="s">
        <v>14</v>
      </c>
    </row>
    <row r="54" spans="1:3">
      <c r="A54" t="s">
        <v>47</v>
      </c>
      <c r="B54">
        <v>1</v>
      </c>
      <c r="C54" t="s">
        <v>14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F2B-215E-4E51-B67B-DA89072556EA}">
  <dimension ref="A1:I12"/>
  <sheetViews>
    <sheetView workbookViewId="0">
      <selection activeCell="A11" sqref="A11"/>
    </sheetView>
  </sheetViews>
  <sheetFormatPr defaultRowHeight="14.4"/>
  <cols>
    <col min="1" max="1" width="14.88671875" customWidth="1"/>
    <col min="2" max="2" width="21.109375" customWidth="1"/>
    <col min="3" max="3" width="16" customWidth="1"/>
    <col min="4" max="4" width="13" customWidth="1"/>
    <col min="5" max="5" width="8.6640625" bestFit="1" customWidth="1"/>
    <col min="6" max="6" width="9.21875" bestFit="1" customWidth="1"/>
    <col min="7" max="7" width="9.5546875" bestFit="1" customWidth="1"/>
    <col min="8" max="8" width="6.6640625" bestFit="1" customWidth="1"/>
    <col min="9" max="9" width="8.5546875" bestFit="1" customWidth="1"/>
  </cols>
  <sheetData>
    <row r="1" spans="1:9">
      <c r="A1" s="3" t="s">
        <v>152</v>
      </c>
      <c r="B1" s="3" t="s">
        <v>151</v>
      </c>
      <c r="C1" s="3" t="s">
        <v>133</v>
      </c>
      <c r="D1" s="3" t="s">
        <v>135</v>
      </c>
      <c r="E1" s="3"/>
      <c r="F1" s="3"/>
      <c r="G1" s="3"/>
      <c r="H1" s="3"/>
      <c r="I1" s="3"/>
    </row>
    <row r="2" spans="1:9">
      <c r="A2" s="70" t="s">
        <v>127</v>
      </c>
      <c r="B2" s="4" t="s">
        <v>137</v>
      </c>
      <c r="C2" s="4">
        <v>0.15</v>
      </c>
      <c r="D2" s="4">
        <v>0.7</v>
      </c>
      <c r="E2" s="4"/>
      <c r="F2" s="4"/>
      <c r="G2" s="4"/>
      <c r="H2" s="4"/>
      <c r="I2" s="4"/>
    </row>
    <row r="3" spans="1:9">
      <c r="A3" s="70" t="s">
        <v>138</v>
      </c>
      <c r="B3" s="4" t="s">
        <v>139</v>
      </c>
      <c r="C3" s="4">
        <v>1.9305000000000001</v>
      </c>
      <c r="D3" s="4">
        <v>4.0500999999999996</v>
      </c>
      <c r="E3" s="4"/>
      <c r="F3" s="4"/>
      <c r="G3" s="4"/>
      <c r="H3" s="4"/>
      <c r="I3" s="4"/>
    </row>
    <row r="4" spans="1:9">
      <c r="A4" s="70" t="s">
        <v>153</v>
      </c>
      <c r="B4" s="4" t="s">
        <v>154</v>
      </c>
      <c r="C4" s="4">
        <v>0.3</v>
      </c>
      <c r="D4" s="4"/>
      <c r="E4" s="4"/>
      <c r="F4" s="4"/>
      <c r="G4" s="4"/>
      <c r="H4" s="4"/>
      <c r="I4" s="4"/>
    </row>
    <row r="5" spans="1:9">
      <c r="A5" s="70" t="s">
        <v>140</v>
      </c>
      <c r="B5" s="4" t="s">
        <v>141</v>
      </c>
      <c r="C5" s="4"/>
      <c r="D5" s="4"/>
    </row>
    <row r="6" spans="1:9">
      <c r="A6" s="70" t="s">
        <v>142</v>
      </c>
      <c r="B6" s="4" t="s">
        <v>143</v>
      </c>
      <c r="C6" s="4"/>
      <c r="D6" s="4"/>
    </row>
    <row r="7" spans="1:9">
      <c r="A7" s="70" t="s">
        <v>144</v>
      </c>
      <c r="B7" s="4" t="s">
        <v>145</v>
      </c>
      <c r="C7" s="4">
        <v>-2.8977909999999998</v>
      </c>
      <c r="D7" s="4">
        <v>-2.8977909999999998</v>
      </c>
    </row>
    <row r="8" spans="1:9">
      <c r="A8" s="70" t="s">
        <v>146</v>
      </c>
      <c r="B8" s="4" t="s">
        <v>147</v>
      </c>
      <c r="C8" s="4">
        <v>43.257928</v>
      </c>
      <c r="D8" s="4">
        <v>43.257928</v>
      </c>
    </row>
    <row r="9" spans="1:9">
      <c r="A9" s="70" t="s">
        <v>148</v>
      </c>
      <c r="B9" s="4" t="s">
        <v>136</v>
      </c>
      <c r="C9" s="4">
        <v>79</v>
      </c>
      <c r="D9" s="4">
        <v>79</v>
      </c>
    </row>
    <row r="10" spans="1:9">
      <c r="A10" s="70" t="s">
        <v>149</v>
      </c>
      <c r="B10" s="4" t="s">
        <v>150</v>
      </c>
      <c r="C10" s="4" t="s">
        <v>134</v>
      </c>
      <c r="D10" s="4" t="s">
        <v>134</v>
      </c>
    </row>
    <row r="11" spans="1:9" ht="28.8">
      <c r="A11" s="4" t="s">
        <v>157</v>
      </c>
      <c r="B11" s="4" t="s">
        <v>155</v>
      </c>
      <c r="C11" s="4">
        <v>0.75</v>
      </c>
      <c r="D11" s="71">
        <f>C11</f>
        <v>0.75</v>
      </c>
    </row>
    <row r="12" spans="1:9" ht="28.8">
      <c r="A12" s="4" t="s">
        <v>158</v>
      </c>
      <c r="B12" s="4" t="s">
        <v>156</v>
      </c>
      <c r="C12" s="4">
        <v>0.65</v>
      </c>
      <c r="D12" s="71">
        <f>C12</f>
        <v>0.65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H9" sqref="H9"/>
    </sheetView>
  </sheetViews>
  <sheetFormatPr defaultRowHeight="14.4"/>
  <cols>
    <col min="1" max="1" width="33.33203125" customWidth="1"/>
    <col min="2" max="2" width="16.21875" customWidth="1"/>
    <col min="4" max="4" width="16.109375" customWidth="1"/>
  </cols>
  <sheetData>
    <row r="1" spans="1:4">
      <c r="B1" s="2" t="s">
        <v>130</v>
      </c>
      <c r="C1" s="2" t="s">
        <v>17</v>
      </c>
      <c r="D1" s="2" t="s">
        <v>105</v>
      </c>
    </row>
    <row r="2" spans="1:4">
      <c r="A2" t="s">
        <v>129</v>
      </c>
      <c r="B2">
        <v>0.01</v>
      </c>
      <c r="C2" s="68"/>
      <c r="D2" s="68"/>
    </row>
    <row r="3" spans="1:4">
      <c r="A3" t="s">
        <v>128</v>
      </c>
      <c r="B3">
        <v>0.1</v>
      </c>
      <c r="C3" s="68"/>
      <c r="D3" s="68"/>
    </row>
    <row r="4" spans="1:4">
      <c r="A4" t="s">
        <v>110</v>
      </c>
      <c r="B4">
        <v>0.03</v>
      </c>
      <c r="C4" s="68"/>
      <c r="D4" s="68"/>
    </row>
    <row r="5" spans="1:4">
      <c r="A5" t="s">
        <v>109</v>
      </c>
      <c r="B5" s="67"/>
      <c r="C5">
        <v>0.01</v>
      </c>
      <c r="D5" s="68"/>
    </row>
    <row r="6" spans="1:4">
      <c r="A6" t="s">
        <v>104</v>
      </c>
      <c r="B6" s="67"/>
      <c r="C6">
        <v>20</v>
      </c>
      <c r="D6">
        <v>30</v>
      </c>
    </row>
    <row r="7" spans="1:4">
      <c r="A7" t="s">
        <v>111</v>
      </c>
      <c r="B7" s="67"/>
      <c r="C7">
        <v>2.5000000000000001E-2</v>
      </c>
      <c r="D7" s="68"/>
    </row>
    <row r="8" spans="1:4">
      <c r="A8" t="s">
        <v>126</v>
      </c>
      <c r="B8" s="67"/>
      <c r="C8">
        <f>0.99*1.95</f>
        <v>1.9304999999999999</v>
      </c>
      <c r="D8" s="68"/>
    </row>
    <row r="9" spans="1:4">
      <c r="A9" t="s">
        <v>127</v>
      </c>
      <c r="B9" s="67"/>
      <c r="C9">
        <v>0.15</v>
      </c>
      <c r="D9" s="6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/>
  <cols>
    <col min="1" max="1" width="12.33203125" customWidth="1"/>
    <col min="2" max="2" width="11.6640625" bestFit="1" customWidth="1"/>
    <col min="3" max="3" width="9.21875" bestFit="1" customWidth="1"/>
  </cols>
  <sheetData>
    <row r="1" spans="1:4">
      <c r="B1" t="s">
        <v>120</v>
      </c>
      <c r="C1" t="s">
        <v>121</v>
      </c>
      <c r="D1" t="s">
        <v>125</v>
      </c>
    </row>
    <row r="2" spans="1:4">
      <c r="A2" t="s">
        <v>122</v>
      </c>
      <c r="B2">
        <v>2.0070000000000001</v>
      </c>
      <c r="C2">
        <v>2.403</v>
      </c>
      <c r="D2">
        <v>0.35699999999999998</v>
      </c>
    </row>
    <row r="3" spans="1:4">
      <c r="A3" t="s">
        <v>123</v>
      </c>
      <c r="B3">
        <v>8.5000000000000006E-2</v>
      </c>
      <c r="C3">
        <v>1.113</v>
      </c>
      <c r="D3">
        <v>0.02</v>
      </c>
    </row>
    <row r="4" spans="1:4">
      <c r="A4" t="s">
        <v>124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/>
  <cols>
    <col min="1" max="1" width="6.5546875" customWidth="1"/>
    <col min="2" max="2" width="14.21875" customWidth="1"/>
    <col min="4" max="4" width="10.109375" customWidth="1"/>
  </cols>
  <sheetData>
    <row r="1" spans="1:7">
      <c r="A1" s="66" t="s">
        <v>119</v>
      </c>
      <c r="B1" s="66" t="s">
        <v>118</v>
      </c>
      <c r="C1" s="66" t="s">
        <v>117</v>
      </c>
      <c r="D1" s="66" t="s">
        <v>18</v>
      </c>
      <c r="E1" s="66" t="s">
        <v>19</v>
      </c>
      <c r="F1" s="66" t="s">
        <v>20</v>
      </c>
      <c r="G1" s="66" t="s">
        <v>17</v>
      </c>
    </row>
    <row r="2" spans="1:7">
      <c r="B2" s="2">
        <v>1</v>
      </c>
      <c r="C2" t="s">
        <v>100</v>
      </c>
      <c r="D2" s="2">
        <v>1</v>
      </c>
      <c r="E2" s="2"/>
      <c r="F2" s="2"/>
      <c r="G2" s="2"/>
    </row>
    <row r="3" spans="1:7">
      <c r="B3" s="2">
        <v>2</v>
      </c>
      <c r="C3" t="s">
        <v>101</v>
      </c>
      <c r="D3" s="2">
        <v>1</v>
      </c>
      <c r="E3" s="2"/>
      <c r="F3" s="2"/>
      <c r="G3" s="2"/>
    </row>
    <row r="4" spans="1:7">
      <c r="B4" s="2">
        <v>3</v>
      </c>
      <c r="C4" t="s">
        <v>102</v>
      </c>
      <c r="D4" s="2"/>
      <c r="E4" s="2"/>
      <c r="F4" s="2"/>
      <c r="G4" s="2"/>
    </row>
    <row r="5" spans="1:7">
      <c r="B5" s="2">
        <v>4</v>
      </c>
      <c r="C5" t="s">
        <v>103</v>
      </c>
      <c r="D5" s="2"/>
      <c r="E5" s="2"/>
      <c r="F5" s="2"/>
      <c r="G5" s="2"/>
    </row>
    <row r="6" spans="1:7">
      <c r="A6">
        <v>1</v>
      </c>
      <c r="B6" s="2">
        <v>5</v>
      </c>
      <c r="C6" t="s">
        <v>100</v>
      </c>
      <c r="D6">
        <v>1</v>
      </c>
      <c r="E6">
        <v>1</v>
      </c>
      <c r="G6">
        <v>1</v>
      </c>
    </row>
    <row r="7" spans="1:7">
      <c r="A7">
        <v>1</v>
      </c>
      <c r="B7" s="2">
        <v>6</v>
      </c>
      <c r="C7" t="s">
        <v>101</v>
      </c>
      <c r="D7">
        <v>1</v>
      </c>
      <c r="E7">
        <v>1</v>
      </c>
      <c r="G7">
        <v>1</v>
      </c>
    </row>
    <row r="8" spans="1:7">
      <c r="B8" s="2">
        <v>7</v>
      </c>
      <c r="C8" t="s">
        <v>102</v>
      </c>
    </row>
    <row r="9" spans="1:7">
      <c r="B9" s="2">
        <v>8</v>
      </c>
      <c r="C9" t="s">
        <v>103</v>
      </c>
    </row>
    <row r="10" spans="1:7">
      <c r="A10">
        <v>1</v>
      </c>
      <c r="B10" s="2">
        <v>9</v>
      </c>
      <c r="C10" t="s">
        <v>100</v>
      </c>
      <c r="D10">
        <v>1</v>
      </c>
      <c r="E10">
        <v>1</v>
      </c>
      <c r="F10">
        <v>1</v>
      </c>
      <c r="G10">
        <v>1</v>
      </c>
    </row>
    <row r="11" spans="1:7">
      <c r="A11">
        <v>1</v>
      </c>
      <c r="B11" s="2">
        <v>10</v>
      </c>
      <c r="C11" t="s">
        <v>101</v>
      </c>
      <c r="D11">
        <v>1</v>
      </c>
      <c r="E11">
        <v>1</v>
      </c>
      <c r="F11">
        <v>1</v>
      </c>
      <c r="G11">
        <v>1</v>
      </c>
    </row>
    <row r="12" spans="1:7">
      <c r="B12" s="2">
        <v>11</v>
      </c>
      <c r="C12" t="s">
        <v>102</v>
      </c>
    </row>
    <row r="13" spans="1:7">
      <c r="B13" s="2">
        <v>12</v>
      </c>
      <c r="C13" t="s">
        <v>103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>
      <c r="A1" s="2" t="s">
        <v>116</v>
      </c>
      <c r="B1" s="2" t="s">
        <v>23</v>
      </c>
      <c r="C1" s="2" t="s">
        <v>32</v>
      </c>
      <c r="D1" s="2" t="s">
        <v>15</v>
      </c>
      <c r="E1" s="2" t="s">
        <v>31</v>
      </c>
      <c r="F1" s="2" t="s">
        <v>22</v>
      </c>
      <c r="G1" s="49" t="s">
        <v>100</v>
      </c>
      <c r="H1" s="60" t="s">
        <v>101</v>
      </c>
      <c r="I1" s="2" t="s">
        <v>102</v>
      </c>
      <c r="J1" s="2" t="s">
        <v>103</v>
      </c>
    </row>
    <row r="2" spans="1:10">
      <c r="A2" t="s">
        <v>114</v>
      </c>
      <c r="B2" t="s">
        <v>112</v>
      </c>
      <c r="C2" t="s">
        <v>113</v>
      </c>
      <c r="D2">
        <v>1</v>
      </c>
      <c r="E2" s="66" t="s">
        <v>18</v>
      </c>
      <c r="F2" s="66" t="s">
        <v>44</v>
      </c>
      <c r="G2" s="66">
        <v>0.2</v>
      </c>
      <c r="H2" s="66">
        <v>0.27</v>
      </c>
      <c r="I2" s="66"/>
    </row>
    <row r="3" spans="1:10">
      <c r="A3" t="s">
        <v>114</v>
      </c>
      <c r="B3" t="s">
        <v>112</v>
      </c>
      <c r="C3" t="s">
        <v>113</v>
      </c>
      <c r="D3">
        <v>2</v>
      </c>
      <c r="E3" s="66" t="s">
        <v>19</v>
      </c>
      <c r="F3" s="66" t="s">
        <v>44</v>
      </c>
      <c r="G3" s="66">
        <v>0.09</v>
      </c>
      <c r="H3" s="66">
        <v>0.11</v>
      </c>
      <c r="I3" s="66"/>
    </row>
    <row r="4" spans="1:10">
      <c r="A4" t="s">
        <v>114</v>
      </c>
      <c r="B4" t="s">
        <v>112</v>
      </c>
      <c r="C4" t="s">
        <v>113</v>
      </c>
      <c r="D4">
        <v>3</v>
      </c>
      <c r="E4" s="66" t="s">
        <v>20</v>
      </c>
      <c r="F4" s="66" t="s">
        <v>44</v>
      </c>
      <c r="G4" s="66">
        <v>0.33</v>
      </c>
      <c r="H4" s="66">
        <v>0.36</v>
      </c>
      <c r="I4" s="66"/>
    </row>
    <row r="5" spans="1:10">
      <c r="A5" t="s">
        <v>114</v>
      </c>
      <c r="B5" t="s">
        <v>112</v>
      </c>
      <c r="C5" t="s">
        <v>113</v>
      </c>
      <c r="D5">
        <v>0</v>
      </c>
      <c r="E5" s="66" t="s">
        <v>115</v>
      </c>
      <c r="F5" s="66" t="s">
        <v>44</v>
      </c>
      <c r="G5" s="66">
        <f>SUM(G2:G4)</f>
        <v>0.62000000000000011</v>
      </c>
      <c r="H5" s="66">
        <f>SUM(H2:H4)</f>
        <v>0.74</v>
      </c>
      <c r="I5" s="66"/>
    </row>
    <row r="6" spans="1:10">
      <c r="E6" s="66"/>
      <c r="F6" s="66"/>
      <c r="G6" s="66"/>
      <c r="H6" s="66"/>
      <c r="I6" s="66"/>
    </row>
    <row r="7" spans="1:10">
      <c r="E7" s="66"/>
    </row>
    <row r="8" spans="1:10">
      <c r="E8" s="66"/>
    </row>
    <row r="9" spans="1:10">
      <c r="E9" s="66"/>
    </row>
    <row r="10" spans="1:10">
      <c r="E10" s="66"/>
    </row>
    <row r="11" spans="1:10">
      <c r="E11" s="66"/>
    </row>
    <row r="12" spans="1:10">
      <c r="E12" s="66"/>
    </row>
    <row r="13" spans="1:10">
      <c r="E13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/>
  <cols>
    <col min="1" max="1" width="4.44140625" customWidth="1"/>
    <col min="2" max="2" width="10.109375" customWidth="1"/>
  </cols>
  <sheetData>
    <row r="1" spans="1:5">
      <c r="A1" s="3" t="s">
        <v>15</v>
      </c>
      <c r="B1" s="3" t="s">
        <v>0</v>
      </c>
      <c r="C1" s="3" t="s">
        <v>22</v>
      </c>
      <c r="D1" s="3" t="s">
        <v>106</v>
      </c>
      <c r="E1" s="3"/>
    </row>
    <row r="2" spans="1:5">
      <c r="A2">
        <v>1</v>
      </c>
      <c r="B2" s="4" t="s">
        <v>1</v>
      </c>
      <c r="C2" t="s">
        <v>44</v>
      </c>
      <c r="D2" s="4">
        <v>0.25</v>
      </c>
      <c r="E2" s="4"/>
    </row>
    <row r="3" spans="1:5">
      <c r="A3">
        <v>2</v>
      </c>
      <c r="B3" s="4" t="s">
        <v>2</v>
      </c>
      <c r="C3" t="s">
        <v>44</v>
      </c>
      <c r="D3" s="4">
        <v>0.25</v>
      </c>
      <c r="E3" s="4"/>
    </row>
    <row r="4" spans="1:5">
      <c r="A4">
        <v>3</v>
      </c>
      <c r="B4" s="4" t="s">
        <v>3</v>
      </c>
      <c r="C4" t="s">
        <v>44</v>
      </c>
      <c r="D4" s="4">
        <v>0.25</v>
      </c>
      <c r="E4" s="4"/>
    </row>
    <row r="5" spans="1:5">
      <c r="A5">
        <v>4</v>
      </c>
      <c r="B5" s="4" t="s">
        <v>4</v>
      </c>
      <c r="C5" t="s">
        <v>44</v>
      </c>
      <c r="D5" s="4">
        <v>0.25</v>
      </c>
      <c r="E5" s="4"/>
    </row>
    <row r="6" spans="1:5">
      <c r="A6">
        <v>5</v>
      </c>
      <c r="B6" s="4" t="s">
        <v>5</v>
      </c>
      <c r="C6" t="s">
        <v>44</v>
      </c>
      <c r="D6" s="4">
        <v>0.25</v>
      </c>
      <c r="E6" s="4"/>
    </row>
    <row r="7" spans="1:5">
      <c r="A7">
        <v>6</v>
      </c>
      <c r="B7" s="4" t="s">
        <v>6</v>
      </c>
      <c r="C7" t="s">
        <v>44</v>
      </c>
      <c r="D7" s="4">
        <v>0.25</v>
      </c>
      <c r="E7" s="4"/>
    </row>
    <row r="8" spans="1:5">
      <c r="A8">
        <v>7</v>
      </c>
      <c r="B8" s="4" t="s">
        <v>7</v>
      </c>
      <c r="C8" t="s">
        <v>44</v>
      </c>
      <c r="D8" s="4">
        <v>0.25</v>
      </c>
      <c r="E8" s="4"/>
    </row>
    <row r="9" spans="1:5">
      <c r="A9">
        <v>8</v>
      </c>
      <c r="B9" s="4" t="s">
        <v>8</v>
      </c>
      <c r="C9" t="s">
        <v>44</v>
      </c>
      <c r="D9" s="4">
        <v>0.25</v>
      </c>
      <c r="E9" s="4"/>
    </row>
    <row r="10" spans="1:5">
      <c r="A10">
        <v>9</v>
      </c>
      <c r="B10" s="4" t="s">
        <v>9</v>
      </c>
      <c r="C10" t="s">
        <v>44</v>
      </c>
      <c r="D10" s="4">
        <v>0.25</v>
      </c>
      <c r="E10" s="4"/>
    </row>
    <row r="11" spans="1:5">
      <c r="A11">
        <v>10</v>
      </c>
      <c r="B11" s="4" t="s">
        <v>10</v>
      </c>
      <c r="C11" t="s">
        <v>44</v>
      </c>
      <c r="D11" s="4">
        <v>0.25</v>
      </c>
      <c r="E11" s="4"/>
    </row>
    <row r="12" spans="1:5">
      <c r="A12">
        <v>11</v>
      </c>
      <c r="B12" s="4" t="s">
        <v>11</v>
      </c>
      <c r="C12" t="s">
        <v>44</v>
      </c>
      <c r="D12" s="4">
        <v>0.25</v>
      </c>
      <c r="E12" s="4"/>
    </row>
    <row r="13" spans="1:5">
      <c r="A13">
        <v>12</v>
      </c>
      <c r="B13" s="4" t="s">
        <v>12</v>
      </c>
      <c r="C13" t="s">
        <v>44</v>
      </c>
      <c r="D13" s="4">
        <v>0.25</v>
      </c>
      <c r="E13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/>
  <cols>
    <col min="2" max="2" width="11.5546875" customWidth="1"/>
    <col min="3" max="3" width="17.6640625" customWidth="1"/>
    <col min="4" max="4" width="12.88671875" customWidth="1"/>
    <col min="5" max="5" width="9.21875" style="55" customWidth="1"/>
    <col min="6" max="6" width="10" style="55" customWidth="1"/>
    <col min="7" max="7" width="10.109375" customWidth="1"/>
  </cols>
  <sheetData>
    <row r="1" spans="1:8" ht="15" thickBot="1">
      <c r="A1" s="2" t="s">
        <v>23</v>
      </c>
      <c r="B1" s="2" t="s">
        <v>32</v>
      </c>
      <c r="C1" s="2" t="s">
        <v>31</v>
      </c>
      <c r="D1" s="2" t="s">
        <v>22</v>
      </c>
      <c r="E1" s="49" t="s">
        <v>100</v>
      </c>
      <c r="F1" s="60" t="s">
        <v>101</v>
      </c>
      <c r="G1" s="2" t="s">
        <v>102</v>
      </c>
      <c r="H1" s="2" t="s">
        <v>103</v>
      </c>
    </row>
    <row r="2" spans="1:8">
      <c r="A2" s="15" t="s">
        <v>24</v>
      </c>
      <c r="B2" s="27" t="s">
        <v>18</v>
      </c>
      <c r="C2" s="16" t="s">
        <v>22</v>
      </c>
      <c r="D2" s="9" t="s">
        <v>35</v>
      </c>
      <c r="E2" s="50">
        <v>5.88</v>
      </c>
      <c r="F2" s="61">
        <v>10.7</v>
      </c>
      <c r="G2" s="56">
        <v>15.54</v>
      </c>
      <c r="H2" s="10">
        <v>20.36</v>
      </c>
    </row>
    <row r="3" spans="1:8">
      <c r="A3" s="17" t="s">
        <v>24</v>
      </c>
      <c r="B3" s="28" t="s">
        <v>18</v>
      </c>
      <c r="C3" s="14" t="s">
        <v>34</v>
      </c>
      <c r="D3" s="5" t="s">
        <v>35</v>
      </c>
      <c r="E3" s="51">
        <v>5.95</v>
      </c>
      <c r="F3" s="62">
        <v>5.95</v>
      </c>
      <c r="G3" s="6">
        <v>5.95</v>
      </c>
      <c r="H3" s="11">
        <v>5.95</v>
      </c>
    </row>
    <row r="4" spans="1:8">
      <c r="A4" s="21" t="s">
        <v>24</v>
      </c>
      <c r="B4" s="29" t="s">
        <v>18</v>
      </c>
      <c r="C4" s="20" t="s">
        <v>33</v>
      </c>
      <c r="D4" s="8" t="s">
        <v>36</v>
      </c>
      <c r="E4" s="52">
        <v>2.4E-2</v>
      </c>
      <c r="F4" s="63">
        <v>0.03</v>
      </c>
      <c r="G4" s="57">
        <v>4.3999999999999997E-2</v>
      </c>
      <c r="H4" s="22">
        <v>5.2999999999999999E-2</v>
      </c>
    </row>
    <row r="5" spans="1:8" ht="15">
      <c r="A5" s="23" t="s">
        <v>25</v>
      </c>
      <c r="B5" s="23" t="s">
        <v>18</v>
      </c>
      <c r="C5" s="19" t="s">
        <v>26</v>
      </c>
      <c r="D5" s="7" t="s">
        <v>27</v>
      </c>
      <c r="E5" s="53">
        <v>0.49</v>
      </c>
      <c r="F5" s="64">
        <v>0.28999999999999998</v>
      </c>
      <c r="G5" s="58"/>
      <c r="H5" s="24"/>
    </row>
    <row r="6" spans="1:8" ht="24">
      <c r="A6" s="17" t="s">
        <v>25</v>
      </c>
      <c r="B6" s="28" t="s">
        <v>18</v>
      </c>
      <c r="C6" s="14" t="s">
        <v>30</v>
      </c>
      <c r="D6" s="5" t="s">
        <v>28</v>
      </c>
      <c r="E6" s="51">
        <v>0.04</v>
      </c>
      <c r="F6" s="62">
        <v>0.08</v>
      </c>
      <c r="G6" s="6">
        <v>0.12</v>
      </c>
      <c r="H6" s="11">
        <v>0.16</v>
      </c>
    </row>
    <row r="7" spans="1:8" ht="15.6" thickBot="1">
      <c r="A7" s="18" t="s">
        <v>25</v>
      </c>
      <c r="B7" s="29" t="s">
        <v>18</v>
      </c>
      <c r="C7" s="25" t="s">
        <v>29</v>
      </c>
      <c r="D7" s="12" t="s">
        <v>27</v>
      </c>
      <c r="E7" s="54">
        <v>0.43</v>
      </c>
      <c r="F7" s="65">
        <v>0.28999999999999998</v>
      </c>
      <c r="G7" s="59">
        <v>0.23</v>
      </c>
      <c r="H7" s="13">
        <v>0.19</v>
      </c>
    </row>
    <row r="8" spans="1:8">
      <c r="A8" s="15" t="s">
        <v>24</v>
      </c>
      <c r="B8" s="27" t="s">
        <v>19</v>
      </c>
      <c r="C8" s="16" t="s">
        <v>22</v>
      </c>
      <c r="D8" s="9" t="s">
        <v>35</v>
      </c>
      <c r="E8" s="50">
        <v>13.6</v>
      </c>
      <c r="F8" s="61">
        <v>21.4</v>
      </c>
      <c r="G8" s="56">
        <v>23.96</v>
      </c>
      <c r="H8" s="10">
        <v>26.54</v>
      </c>
    </row>
    <row r="9" spans="1:8">
      <c r="A9" s="17" t="s">
        <v>24</v>
      </c>
      <c r="B9" s="28" t="s">
        <v>19</v>
      </c>
      <c r="C9" s="14" t="s">
        <v>34</v>
      </c>
      <c r="D9" s="5" t="s">
        <v>35</v>
      </c>
      <c r="E9" s="51">
        <v>4.8</v>
      </c>
      <c r="F9" s="62">
        <v>4.5</v>
      </c>
      <c r="G9" s="6">
        <v>4.4800000000000004</v>
      </c>
      <c r="H9" s="11">
        <v>4.4800000000000004</v>
      </c>
    </row>
    <row r="10" spans="1:8">
      <c r="A10" s="21" t="s">
        <v>24</v>
      </c>
      <c r="B10" s="29" t="s">
        <v>19</v>
      </c>
      <c r="C10" s="20" t="s">
        <v>33</v>
      </c>
      <c r="D10" s="8" t="s">
        <v>36</v>
      </c>
      <c r="E10" s="52">
        <v>0.04</v>
      </c>
      <c r="F10" s="63">
        <v>0.05</v>
      </c>
      <c r="G10" s="57">
        <v>5.8000000000000003E-2</v>
      </c>
      <c r="H10" s="22">
        <v>6.3E-2</v>
      </c>
    </row>
    <row r="11" spans="1:8" ht="15">
      <c r="A11" s="23" t="s">
        <v>25</v>
      </c>
      <c r="B11" s="23" t="s">
        <v>19</v>
      </c>
      <c r="C11" s="19" t="s">
        <v>26</v>
      </c>
      <c r="D11" s="7" t="s">
        <v>27</v>
      </c>
      <c r="E11" s="53">
        <v>0.4</v>
      </c>
      <c r="F11" s="64">
        <v>0.23</v>
      </c>
      <c r="G11" s="58"/>
      <c r="H11" s="24"/>
    </row>
    <row r="12" spans="1:8" ht="24">
      <c r="A12" s="17" t="s">
        <v>25</v>
      </c>
      <c r="B12" s="28" t="s">
        <v>19</v>
      </c>
      <c r="C12" s="14" t="s">
        <v>30</v>
      </c>
      <c r="D12" s="5" t="s">
        <v>28</v>
      </c>
      <c r="E12" s="51">
        <v>0.1</v>
      </c>
      <c r="F12" s="62">
        <v>0.16</v>
      </c>
      <c r="G12" s="6">
        <v>0.18</v>
      </c>
      <c r="H12" s="11">
        <v>0.2</v>
      </c>
    </row>
    <row r="13" spans="1:8" ht="15.6" thickBot="1">
      <c r="A13" s="18" t="s">
        <v>25</v>
      </c>
      <c r="B13" s="29" t="s">
        <v>19</v>
      </c>
      <c r="C13" s="25" t="s">
        <v>29</v>
      </c>
      <c r="D13" s="12" t="s">
        <v>27</v>
      </c>
      <c r="E13" s="54">
        <v>0.35</v>
      </c>
      <c r="F13" s="65">
        <v>0.23</v>
      </c>
      <c r="G13" s="59">
        <v>0.21</v>
      </c>
      <c r="H13" s="13">
        <v>0.19</v>
      </c>
    </row>
    <row r="14" spans="1:8">
      <c r="A14" s="15" t="s">
        <v>24</v>
      </c>
      <c r="B14" s="27" t="s">
        <v>20</v>
      </c>
      <c r="C14" s="16" t="s">
        <v>22</v>
      </c>
      <c r="D14" s="9" t="s">
        <v>35</v>
      </c>
      <c r="E14" s="50">
        <v>502.2</v>
      </c>
      <c r="F14" s="61">
        <v>502.6</v>
      </c>
      <c r="G14" s="56">
        <v>507.2</v>
      </c>
      <c r="H14" s="10">
        <v>533.6</v>
      </c>
    </row>
    <row r="15" spans="1:8">
      <c r="A15" s="17" t="s">
        <v>24</v>
      </c>
      <c r="B15" s="28" t="s">
        <v>20</v>
      </c>
      <c r="C15" s="14" t="s">
        <v>34</v>
      </c>
      <c r="D15" s="5" t="s">
        <v>35</v>
      </c>
      <c r="E15" s="51">
        <v>89</v>
      </c>
      <c r="F15" s="62">
        <v>89</v>
      </c>
      <c r="G15" s="6">
        <v>89</v>
      </c>
      <c r="H15" s="11">
        <v>89</v>
      </c>
    </row>
    <row r="16" spans="1:8">
      <c r="A16" s="21" t="s">
        <v>24</v>
      </c>
      <c r="B16" s="29" t="s">
        <v>20</v>
      </c>
      <c r="C16" s="20" t="s">
        <v>33</v>
      </c>
      <c r="D16" s="8" t="s">
        <v>36</v>
      </c>
      <c r="E16" s="52">
        <v>6.2</v>
      </c>
      <c r="F16" s="63">
        <v>6.3</v>
      </c>
      <c r="G16" s="57">
        <v>6.4</v>
      </c>
      <c r="H16" s="22">
        <v>6.9</v>
      </c>
    </row>
    <row r="17" spans="1:8" ht="15">
      <c r="A17" s="23" t="s">
        <v>25</v>
      </c>
      <c r="B17" s="23" t="s">
        <v>20</v>
      </c>
      <c r="C17" s="19" t="s">
        <v>26</v>
      </c>
      <c r="D17" s="7" t="s">
        <v>27</v>
      </c>
      <c r="E17" s="53">
        <v>2.1</v>
      </c>
      <c r="F17" s="64">
        <v>2</v>
      </c>
      <c r="G17" s="58"/>
      <c r="H17" s="24"/>
    </row>
    <row r="18" spans="1:8" ht="24">
      <c r="A18" s="17" t="s">
        <v>25</v>
      </c>
      <c r="B18" s="28" t="s">
        <v>20</v>
      </c>
      <c r="C18" s="14" t="s">
        <v>30</v>
      </c>
      <c r="D18" s="5" t="s">
        <v>28</v>
      </c>
      <c r="E18" s="51"/>
      <c r="F18" s="62"/>
      <c r="G18" s="6"/>
      <c r="H18" s="11"/>
    </row>
    <row r="19" spans="1:8" ht="15.6" thickBot="1">
      <c r="A19" s="18" t="s">
        <v>25</v>
      </c>
      <c r="B19" s="29" t="s">
        <v>20</v>
      </c>
      <c r="C19" s="25" t="s">
        <v>29</v>
      </c>
      <c r="D19" s="12" t="s">
        <v>27</v>
      </c>
      <c r="E19" s="54">
        <v>2.1</v>
      </c>
      <c r="F19" s="65">
        <v>1.8</v>
      </c>
      <c r="G19" s="59">
        <v>1.57</v>
      </c>
      <c r="H19" s="13">
        <v>1.05</v>
      </c>
    </row>
    <row r="20" spans="1:8">
      <c r="A20" s="15" t="s">
        <v>24</v>
      </c>
      <c r="B20" s="27" t="s">
        <v>21</v>
      </c>
      <c r="C20" s="16" t="s">
        <v>22</v>
      </c>
      <c r="D20" s="9" t="s">
        <v>35</v>
      </c>
      <c r="E20" s="50"/>
      <c r="F20" s="61"/>
      <c r="G20" s="56">
        <v>11.21</v>
      </c>
      <c r="H20" s="10">
        <v>11.21</v>
      </c>
    </row>
    <row r="21" spans="1:8">
      <c r="A21" s="17" t="s">
        <v>24</v>
      </c>
      <c r="B21" s="28" t="s">
        <v>21</v>
      </c>
      <c r="C21" s="14" t="s">
        <v>34</v>
      </c>
      <c r="D21" s="5" t="s">
        <v>35</v>
      </c>
      <c r="E21" s="51"/>
      <c r="F21" s="62"/>
      <c r="G21" s="6">
        <v>13.88</v>
      </c>
      <c r="H21" s="11">
        <v>13.88</v>
      </c>
    </row>
    <row r="22" spans="1:8" ht="15" thickBot="1">
      <c r="A22" s="18" t="s">
        <v>24</v>
      </c>
      <c r="B22" s="30" t="s">
        <v>21</v>
      </c>
      <c r="C22" s="25" t="s">
        <v>33</v>
      </c>
      <c r="D22" s="12" t="s">
        <v>36</v>
      </c>
      <c r="E22" s="54"/>
      <c r="F22" s="65"/>
      <c r="G22" s="59">
        <v>0.28100000000000003</v>
      </c>
      <c r="H22" s="13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G13"/>
  <sheetViews>
    <sheetView workbookViewId="0">
      <selection activeCell="I9" sqref="I9"/>
    </sheetView>
  </sheetViews>
  <sheetFormatPr defaultRowHeight="14.4"/>
  <cols>
    <col min="1" max="1" width="5.6640625" customWidth="1"/>
    <col min="2" max="2" width="12" customWidth="1"/>
  </cols>
  <sheetData>
    <row r="1" spans="1:7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</row>
    <row r="2" spans="1:7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</row>
    <row r="3" spans="1:7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</row>
    <row r="4" spans="1:7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</row>
    <row r="5" spans="1:7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</row>
    <row r="6" spans="1:7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</row>
    <row r="7" spans="1:7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</row>
    <row r="8" spans="1:7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</row>
    <row r="9" spans="1:7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</row>
    <row r="10" spans="1:7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</row>
    <row r="11" spans="1:7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</row>
    <row r="12" spans="1:7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</row>
    <row r="13" spans="1:7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file_names</vt:lpstr>
      <vt:lpstr>panel_pars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2025-06-06T13:23:07Z</dcterms:modified>
</cp:coreProperties>
</file>