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760" windowWidth="25960" windowHeight="14440" tabRatio="600" firstSheet="0" activeTab="0" autoFilterDateGrouping="1"/>
  </bookViews>
  <sheets>
    <sheet name="청구서" sheetId="1" state="visible" r:id="rId1"/>
    <sheet name="청구내역서" sheetId="2" state="hidden" r:id="rId2"/>
    <sheet name="이용료" sheetId="3" state="visible" r:id="rId3"/>
    <sheet name="카드상세내역" sheetId="4" state="visible" r:id="rId4"/>
  </sheets>
  <definedNames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  <definedName name="_xlnm.Print_Area" localSheetId="0">'청구서'!$A$1:$Q$49</definedName>
  </definedNames>
  <calcPr calcId="191029" fullCalcOnLoad="1"/>
</workbook>
</file>

<file path=xl/styles.xml><?xml version="1.0" encoding="utf-8"?>
<styleSheet xmlns="http://schemas.openxmlformats.org/spreadsheetml/2006/main">
  <numFmts count="15">
    <numFmt numFmtId="164" formatCode="_-* #,##0_-;\-* #,##0_-;_-* &quot;-&quot;_-;_-@_-"/>
    <numFmt numFmtId="165" formatCode="yyyy&quot;년&quot;\ m&quot;월&quot;;@"/>
    <numFmt numFmtId="166" formatCode="###,###"/>
    <numFmt numFmtId="167" formatCode="[$-F400]h:mm:ss\ AM/PM"/>
    <numFmt numFmtId="168" formatCode="#,##0_ "/>
    <numFmt numFmtId="169" formatCode="##&quot;개&quot;&quot;월&quot;"/>
    <numFmt numFmtId="170" formatCode="0_);[Red]\(0\)"/>
    <numFmt numFmtId="171" formatCode="000\-00\-00000"/>
    <numFmt numFmtId="172" formatCode="#,##0_ ;[Red]\-#,##0\ "/>
    <numFmt numFmtId="173" formatCode="#.#"/>
    <numFmt numFmtId="174" formatCode="yyyy\-mm\-dd"/>
    <numFmt numFmtId="175" formatCode="yyyy&quot;년&quot;\ m&quot;월&quot;\ d&quot;일&quot;;@"/>
    <numFmt numFmtId="176" formatCode="#,##0&quot;원&quot;\ "/>
    <numFmt numFmtId="177" formatCode="yyyy&quot;년&quot;\ mm&quot;월&quot;\ dd&quot;일&quot;\ "/>
    <numFmt numFmtId="178" formatCode="000\-000000\-00000"/>
  </numFmts>
  <fonts count="5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9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0"/>
    </font>
    <font>
      <name val="맑은 고딕"/>
      <charset val="129"/>
      <family val="3"/>
      <color theme="1"/>
      <sz val="9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sz val="9"/>
      <scheme val="minor"/>
    </font>
    <font>
      <name val="맑은 고딕"/>
      <family val="2"/>
      <color theme="1"/>
      <sz val="9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theme="1"/>
      <sz val="9"/>
      <scheme val="major"/>
    </font>
    <font>
      <name val="맑은 고딕"/>
      <charset val="129"/>
      <family val="3"/>
      <b val="1"/>
      <color rgb="FFFF0000"/>
      <sz val="9"/>
      <scheme val="major"/>
    </font>
    <font>
      <name val="맑은 고딕"/>
      <charset val="129"/>
      <family val="3"/>
      <b val="1"/>
      <color theme="1"/>
      <sz val="12"/>
      <scheme val="minor"/>
    </font>
    <font>
      <name val="맑은 고딕"/>
      <charset val="129"/>
      <family val="2"/>
      <color rgb="FF2544A7"/>
      <sz val="9"/>
      <scheme val="minor"/>
    </font>
    <font>
      <name val="맑은 고딕"/>
      <charset val="129"/>
      <family val="3"/>
      <b val="1"/>
      <color rgb="FF2544A7"/>
      <sz val="12"/>
      <scheme val="minor"/>
    </font>
    <font>
      <name val="맑은 고딕"/>
      <charset val="129"/>
      <family val="3"/>
      <color rgb="FF2544A7"/>
      <sz val="9"/>
      <scheme val="minor"/>
    </font>
    <font>
      <name val="맑은 고딕"/>
      <charset val="129"/>
      <family val="2"/>
      <color rgb="FF2544A7"/>
      <sz val="8"/>
      <scheme val="minor"/>
    </font>
    <font>
      <name val="맑은 고딕"/>
      <charset val="129"/>
      <family val="3"/>
      <b val="1"/>
      <color rgb="FF2544A7"/>
      <sz val="9"/>
      <scheme val="minor"/>
    </font>
    <font>
      <name val="맑은 고딕"/>
      <charset val="129"/>
      <family val="3"/>
      <b val="1"/>
      <color rgb="FF2544A7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color rgb="FF2544A7"/>
      <sz val="10"/>
      <scheme val="minor"/>
    </font>
    <font>
      <name val="맑은 고딕"/>
      <charset val="129"/>
      <family val="2"/>
      <color rgb="FF2544A7"/>
      <sz val="10"/>
      <scheme val="minor"/>
    </font>
    <font>
      <name val="맑은 고딕"/>
      <charset val="129"/>
      <family val="2"/>
      <sz val="10"/>
      <scheme val="minor"/>
    </font>
    <font>
      <name val="맑은 고딕"/>
      <charset val="129"/>
      <family val="3"/>
      <color theme="1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color rgb="FFFF0000"/>
      <sz val="10"/>
      <scheme val="minor"/>
    </font>
    <font>
      <name val="맑은 고딕"/>
      <charset val="129"/>
      <family val="3"/>
      <b val="1"/>
      <sz val="8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b val="1"/>
      <color rgb="FF2544A7"/>
      <sz val="10"/>
      <scheme val="major"/>
    </font>
    <font>
      <name val="맑은 고딕"/>
      <charset val="129"/>
      <family val="2"/>
      <color theme="1"/>
      <sz val="7"/>
      <scheme val="minor"/>
    </font>
    <font>
      <name val="맑은 고딕"/>
      <charset val="129"/>
      <family val="2"/>
      <color theme="1"/>
      <sz val="6"/>
      <scheme val="minor"/>
    </font>
    <font>
      <name val="맑은 고딕"/>
      <charset val="129"/>
      <family val="3"/>
      <color theme="1"/>
      <sz val="7"/>
      <scheme val="minor"/>
    </font>
    <font>
      <name val="맑은 고딕"/>
      <charset val="129"/>
      <family val="2"/>
      <color theme="1"/>
      <sz val="8"/>
      <scheme val="minor"/>
    </font>
    <font>
      <name val="맑은 고딕"/>
      <charset val="129"/>
      <family val="3"/>
      <color theme="0"/>
      <sz val="1"/>
      <scheme val="minor"/>
    </font>
    <font>
      <name val="맑은 고딕"/>
      <charset val="129"/>
      <family val="3"/>
      <b val="1"/>
      <color theme="1"/>
      <sz val="2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3399"/>
      <sz val="10"/>
      <scheme val="minor"/>
    </font>
    <font>
      <name val="맑은 고딕"/>
      <charset val="129"/>
      <family val="3"/>
      <color rgb="FF003399"/>
      <sz val="11"/>
      <scheme val="minor"/>
    </font>
    <font>
      <name val="맑은 고딕"/>
      <charset val="129"/>
      <family val="3"/>
      <b val="1"/>
      <color rgb="FF2544A7"/>
      <sz val="14"/>
      <scheme val="minor"/>
    </font>
    <font>
      <name val="맑은 고딕"/>
      <charset val="129"/>
      <family val="3"/>
      <color theme="1"/>
      <sz val="14"/>
      <scheme val="minor"/>
    </font>
    <font>
      <name val="맑은 고딕"/>
      <charset val="129"/>
      <family val="3"/>
      <b val="1"/>
      <color rgb="FF003399"/>
      <sz val="14"/>
      <scheme val="minor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sz val="12"/>
      <scheme val="minor"/>
    </font>
    <font>
      <name val="맑은 고딕"/>
      <charset val="129"/>
      <family val="3"/>
      <sz val="14"/>
      <scheme val="minor"/>
    </font>
    <font>
      <name val="맑은 고딕"/>
      <charset val="129"/>
      <family val="3"/>
      <color theme="1"/>
      <sz val="18"/>
      <scheme val="minor"/>
    </font>
    <font>
      <name val="맑은 고딕"/>
      <charset val="129"/>
      <family val="3"/>
      <b val="1"/>
      <color rgb="FF003399"/>
      <sz val="28"/>
      <scheme val="minor"/>
    </font>
    <font>
      <name val="맑은 고딕"/>
      <charset val="129"/>
      <family val="3"/>
      <b val="1"/>
      <color rgb="FF003399"/>
      <sz val="30"/>
      <scheme val="minor"/>
    </font>
    <font>
      <name val="맑은 고딕"/>
      <charset val="129"/>
      <family val="3"/>
      <b val="1"/>
      <color rgb="FF003399"/>
      <sz val="12"/>
      <scheme val="minor"/>
    </font>
    <font>
      <name val="맑은 고딕"/>
      <charset val="129"/>
      <family val="3"/>
      <color theme="6" tint="-0.249977111117893"/>
      <sz val="11"/>
      <scheme val="minor"/>
    </font>
    <font>
      <name val="맑은고딕"/>
      <sz val="9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"/>
      </left>
      <right/>
      <top style="thick">
        <color theme="0" tint="-0.249946592608417"/>
      </top>
      <bottom/>
      <diagonal/>
    </border>
    <border>
      <left/>
      <right/>
      <top style="thick">
        <color theme="0" tint="-0.249946592608417"/>
      </top>
      <bottom/>
      <diagonal/>
    </border>
    <border>
      <left/>
      <right style="thick">
        <color theme="0" tint="-0.249946592608417"/>
      </right>
      <top style="thick">
        <color theme="0" tint="-0.249946592608417"/>
      </top>
      <bottom/>
      <diagonal/>
    </border>
    <border>
      <left style="thick">
        <color theme="0" tint="-0.249946592608417"/>
      </left>
      <right/>
      <top/>
      <bottom/>
      <diagonal/>
    </border>
    <border>
      <left/>
      <right style="thick">
        <color theme="0" tint="-0.249946592608417"/>
      </right>
      <top/>
      <bottom/>
      <diagonal/>
    </border>
    <border>
      <left style="thick">
        <color theme="0" tint="-0.249946592608417"/>
      </left>
      <right/>
      <top/>
      <bottom style="thick">
        <color theme="0" tint="-0.249946592608417"/>
      </bottom>
      <diagonal/>
    </border>
    <border>
      <left/>
      <right/>
      <top/>
      <bottom style="thick">
        <color theme="0" tint="-0.249946592608417"/>
      </bottom>
      <diagonal/>
    </border>
    <border>
      <left/>
      <right style="thick">
        <color theme="0" tint="-0.249946592608417"/>
      </right>
      <top/>
      <bottom style="thick">
        <color theme="0" tint="-0.249946592608417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thin">
        <color theme="0" tint="-0.3499862666707358"/>
      </bottom>
      <diagonal/>
    </border>
    <border>
      <left/>
      <right/>
      <top style="medium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theme="0" tint="-0.3499862666707358"/>
      </top>
      <bottom/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164" fontId="1" fillId="0" borderId="0" applyAlignment="1">
      <alignment vertical="center"/>
    </xf>
    <xf numFmtId="0" fontId="28" fillId="0" borderId="0" applyAlignment="1">
      <alignment vertical="center"/>
    </xf>
  </cellStyleXfs>
  <cellXfs count="275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3" fontId="5" fillId="2" borderId="1" applyAlignment="1" pivotButton="0" quotePrefix="0" xfId="0">
      <alignment vertical="center"/>
    </xf>
    <xf numFmtId="0" fontId="6" fillId="4" borderId="1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right" vertical="center" wrapText="1"/>
    </xf>
    <xf numFmtId="164" fontId="9" fillId="2" borderId="0" applyAlignment="1" pivotButton="0" quotePrefix="0" xfId="1">
      <alignment vertical="center"/>
    </xf>
    <xf numFmtId="0" fontId="10" fillId="3" borderId="4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12" fillId="2" borderId="5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165" fontId="51" fillId="0" borderId="0" applyAlignment="1" pivotButton="0" quotePrefix="0" xfId="0">
      <alignment vertical="center"/>
    </xf>
    <xf numFmtId="0" fontId="51" fillId="2" borderId="0" applyAlignment="1" pivotButton="0" quotePrefix="0" xfId="0">
      <alignment vertical="center"/>
    </xf>
    <xf numFmtId="0" fontId="44" fillId="2" borderId="0" applyAlignment="1" pivotButton="0" quotePrefix="0" xfId="0">
      <alignment vertical="center"/>
    </xf>
    <xf numFmtId="0" fontId="41" fillId="0" borderId="0" applyAlignment="1" pivotButton="0" quotePrefix="0" xfId="0">
      <alignment vertical="center"/>
    </xf>
    <xf numFmtId="0" fontId="13" fillId="0" borderId="34" applyAlignment="1" pivotButton="0" quotePrefix="0" xfId="0">
      <alignment horizontal="center" vertical="center"/>
    </xf>
    <xf numFmtId="164" fontId="13" fillId="0" borderId="35" applyAlignment="1" pivotButton="0" quotePrefix="0" xfId="1">
      <alignment horizontal="right" vertical="center"/>
    </xf>
    <xf numFmtId="166" fontId="14" fillId="0" borderId="35" applyAlignment="1" pivotButton="0" quotePrefix="0" xfId="0">
      <alignment horizontal="right" vertical="center"/>
    </xf>
    <xf numFmtId="0" fontId="11" fillId="5" borderId="36" applyAlignment="1" pivotButton="0" quotePrefix="0" xfId="0">
      <alignment horizontal="center" vertical="center"/>
    </xf>
    <xf numFmtId="167" fontId="11" fillId="5" borderId="36" applyAlignment="1" pivotButton="0" quotePrefix="0" xfId="0">
      <alignment horizontal="center" vertical="center"/>
    </xf>
    <xf numFmtId="165" fontId="11" fillId="5" borderId="36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49" fontId="0" fillId="2" borderId="0" applyAlignment="1" pivotButton="0" quotePrefix="0" xfId="0">
      <alignment vertical="center"/>
    </xf>
    <xf numFmtId="49" fontId="8" fillId="2" borderId="0" applyAlignment="1" pivotButton="0" quotePrefix="0" xfId="0">
      <alignment vertical="center"/>
    </xf>
    <xf numFmtId="49" fontId="9" fillId="2" borderId="0" applyAlignment="1" pivotButton="0" quotePrefix="0" xfId="1">
      <alignment vertical="center"/>
    </xf>
    <xf numFmtId="49" fontId="4" fillId="5" borderId="1" applyAlignment="1" pivotButton="0" quotePrefix="0" xfId="0">
      <alignment horizontal="center" vertical="center"/>
    </xf>
    <xf numFmtId="14" fontId="0" fillId="2" borderId="0" applyAlignment="1" pivotButton="0" quotePrefix="0" xfId="0">
      <alignment vertical="center"/>
    </xf>
    <xf numFmtId="14" fontId="8" fillId="2" borderId="0" applyAlignment="1" pivotButton="0" quotePrefix="0" xfId="0">
      <alignment vertical="center"/>
    </xf>
    <xf numFmtId="14" fontId="9" fillId="2" borderId="0" applyAlignment="1" pivotButton="0" quotePrefix="0" xfId="1">
      <alignment vertical="center"/>
    </xf>
    <xf numFmtId="164" fontId="11" fillId="5" borderId="36" applyAlignment="1" pivotButton="0" quotePrefix="0" xfId="1">
      <alignment horizontal="center" vertical="center"/>
    </xf>
    <xf numFmtId="14" fontId="0" fillId="0" borderId="0" applyAlignment="1" pivotButton="0" quotePrefix="0" xfId="0">
      <alignment vertical="center"/>
    </xf>
    <xf numFmtId="0" fontId="39" fillId="0" borderId="0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8" fillId="0" borderId="6" applyAlignment="1" pivotButton="0" quotePrefix="0" xfId="0">
      <alignment vertical="center"/>
    </xf>
    <xf numFmtId="0" fontId="42" fillId="0" borderId="7" applyAlignment="1" pivotButton="0" quotePrefix="0" xfId="0">
      <alignment vertical="center"/>
    </xf>
    <xf numFmtId="0" fontId="18" fillId="0" borderId="7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43" fillId="0" borderId="7" applyAlignment="1" pivotButton="0" quotePrefix="0" xfId="0">
      <alignment vertical="center"/>
    </xf>
    <xf numFmtId="0" fontId="19" fillId="0" borderId="8" applyAlignment="1" pivotButton="0" quotePrefix="0" xfId="0">
      <alignment horizontal="right" vertical="center"/>
    </xf>
    <xf numFmtId="0" fontId="15" fillId="0" borderId="9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0" fillId="0" borderId="9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21" fillId="0" borderId="9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21" fillId="0" borderId="12" applyAlignment="1" pivotButton="0" quotePrefix="0" xfId="0">
      <alignment vertical="center"/>
    </xf>
    <xf numFmtId="164" fontId="23" fillId="0" borderId="12" applyAlignment="1" pivotButton="0" quotePrefix="0" xfId="1">
      <alignment vertical="center"/>
    </xf>
    <xf numFmtId="168" fontId="38" fillId="0" borderId="12" pivotButton="0" quotePrefix="0" xfId="1"/>
    <xf numFmtId="0" fontId="48" fillId="0" borderId="13" pivotButton="0" quotePrefix="0" xfId="0"/>
    <xf numFmtId="14" fontId="23" fillId="0" borderId="0" applyAlignment="1" pivotButton="0" quotePrefix="0" xfId="0">
      <alignment vertical="center" wrapText="1"/>
    </xf>
    <xf numFmtId="14" fontId="23" fillId="0" borderId="11" applyAlignment="1" pivotButton="0" quotePrefix="0" xfId="0">
      <alignment vertical="center"/>
    </xf>
    <xf numFmtId="14" fontId="23" fillId="0" borderId="12" applyAlignment="1" pivotButton="0" quotePrefix="0" xfId="0">
      <alignment vertical="center"/>
    </xf>
    <xf numFmtId="169" fontId="23" fillId="0" borderId="12" applyAlignment="1" pivotButton="0" quotePrefix="0" xfId="0">
      <alignment vertical="center"/>
    </xf>
    <xf numFmtId="14" fontId="23" fillId="0" borderId="12" applyAlignment="1" pivotButton="0" quotePrefix="0" xfId="0">
      <alignment vertical="center" wrapText="1"/>
    </xf>
    <xf numFmtId="14" fontId="23" fillId="0" borderId="13" applyAlignment="1" pivotButton="0" quotePrefix="0" xfId="0">
      <alignment vertical="center" wrapText="1"/>
    </xf>
    <xf numFmtId="164" fontId="23" fillId="0" borderId="0" applyAlignment="1" pivotButton="0" quotePrefix="0" xfId="1">
      <alignment vertical="center"/>
    </xf>
    <xf numFmtId="14" fontId="23" fillId="0" borderId="0" applyAlignment="1" pivotButton="0" quotePrefix="0" xfId="0">
      <alignment vertical="center"/>
    </xf>
    <xf numFmtId="169" fontId="23" fillId="0" borderId="0" applyAlignment="1" pivotButton="0" quotePrefix="0" xfId="0">
      <alignment vertical="center"/>
    </xf>
    <xf numFmtId="0" fontId="23" fillId="2" borderId="0" applyAlignment="1" pivotButton="0" quotePrefix="0" xfId="0">
      <alignment vertical="center"/>
    </xf>
    <xf numFmtId="14" fontId="23" fillId="0" borderId="0" applyAlignment="1" pivotButton="0" quotePrefix="0" xfId="0">
      <alignment horizontal="center" vertical="center"/>
    </xf>
    <xf numFmtId="0" fontId="44" fillId="0" borderId="16" applyAlignment="1" pivotButton="0" quotePrefix="0" xfId="0">
      <alignment vertical="center"/>
    </xf>
    <xf numFmtId="14" fontId="47" fillId="0" borderId="16" applyAlignment="1" pivotButton="0" quotePrefix="0" xfId="0">
      <alignment vertical="center"/>
    </xf>
    <xf numFmtId="169" fontId="47" fillId="0" borderId="16" applyAlignment="1" pivotButton="0" quotePrefix="0" xfId="0">
      <alignment vertical="center"/>
    </xf>
    <xf numFmtId="14" fontId="47" fillId="0" borderId="0" applyAlignment="1" pivotButton="0" quotePrefix="0" xfId="0">
      <alignment vertical="center"/>
    </xf>
    <xf numFmtId="14" fontId="47" fillId="0" borderId="16" applyAlignment="1" pivotButton="0" quotePrefix="0" xfId="0">
      <alignment vertical="center" wrapText="1"/>
    </xf>
    <xf numFmtId="0" fontId="43" fillId="0" borderId="15" applyAlignment="1" pivotButton="0" quotePrefix="0" xfId="0">
      <alignment vertical="center"/>
    </xf>
    <xf numFmtId="0" fontId="42" fillId="0" borderId="15" applyAlignment="1" pivotButton="0" quotePrefix="0" xfId="0">
      <alignment vertical="center"/>
    </xf>
    <xf numFmtId="14" fontId="47" fillId="0" borderId="0" applyAlignment="1" pivotButton="0" quotePrefix="0" xfId="0">
      <alignment horizontal="center" vertical="center"/>
    </xf>
    <xf numFmtId="164" fontId="47" fillId="0" borderId="15" applyAlignment="1" pivotButton="0" quotePrefix="0" xfId="1">
      <alignment vertical="center"/>
    </xf>
    <xf numFmtId="164" fontId="43" fillId="0" borderId="15" applyAlignment="1" pivotButton="0" quotePrefix="0" xfId="1">
      <alignment vertical="center"/>
    </xf>
    <xf numFmtId="14" fontId="47" fillId="0" borderId="15" applyAlignment="1" pivotButton="0" quotePrefix="0" xfId="0">
      <alignment horizontal="center" vertical="center"/>
    </xf>
    <xf numFmtId="0" fontId="43" fillId="0" borderId="17" applyAlignment="1" pivotButton="0" quotePrefix="0" xfId="0">
      <alignment vertical="center"/>
    </xf>
    <xf numFmtId="0" fontId="42" fillId="0" borderId="17" applyAlignment="1" pivotButton="0" quotePrefix="0" xfId="0">
      <alignment vertical="center"/>
    </xf>
    <xf numFmtId="164" fontId="47" fillId="0" borderId="17" applyAlignment="1" pivotButton="0" quotePrefix="0" xfId="1">
      <alignment vertical="center"/>
    </xf>
    <xf numFmtId="164" fontId="43" fillId="0" borderId="17" applyAlignment="1" pivotButton="0" quotePrefix="0" xfId="1">
      <alignment vertical="center"/>
    </xf>
    <xf numFmtId="14" fontId="47" fillId="0" borderId="17" applyAlignment="1" pivotButton="0" quotePrefix="0" xfId="0">
      <alignment horizontal="center" vertical="center"/>
    </xf>
    <xf numFmtId="0" fontId="43" fillId="0" borderId="0" applyAlignment="1" pivotButton="0" quotePrefix="0" xfId="0">
      <alignment vertical="center"/>
    </xf>
    <xf numFmtId="0" fontId="42" fillId="0" borderId="0" applyAlignment="1" pivotButton="0" quotePrefix="0" xfId="0">
      <alignment vertical="center"/>
    </xf>
    <xf numFmtId="0" fontId="44" fillId="0" borderId="0" applyAlignment="1" pivotButton="0" quotePrefix="0" xfId="0">
      <alignment vertical="center"/>
    </xf>
    <xf numFmtId="169" fontId="47" fillId="0" borderId="0" applyAlignment="1" pivotButton="0" quotePrefix="0" xfId="0">
      <alignment vertical="center"/>
    </xf>
    <xf numFmtId="14" fontId="47" fillId="0" borderId="0" applyAlignment="1" pivotButton="0" quotePrefix="0" xfId="0">
      <alignment vertical="center" wrapText="1"/>
    </xf>
    <xf numFmtId="0" fontId="43" fillId="0" borderId="37" applyAlignment="1" pivotButton="0" quotePrefix="0" xfId="0">
      <alignment vertical="center"/>
    </xf>
    <xf numFmtId="0" fontId="42" fillId="0" borderId="37" applyAlignment="1" pivotButton="0" quotePrefix="0" xfId="0">
      <alignment vertical="center"/>
    </xf>
    <xf numFmtId="0" fontId="43" fillId="0" borderId="26" applyAlignment="1" pivotButton="0" quotePrefix="0" xfId="0">
      <alignment vertical="center"/>
    </xf>
    <xf numFmtId="0" fontId="42" fillId="0" borderId="26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1" fillId="2" borderId="0" applyAlignment="1" pivotButton="0" quotePrefix="0" xfId="0">
      <alignment vertical="center"/>
    </xf>
    <xf numFmtId="164" fontId="42" fillId="0" borderId="0" applyAlignment="1" pivotButton="0" quotePrefix="0" xfId="1">
      <alignment horizontal="center" vertical="center"/>
    </xf>
    <xf numFmtId="0" fontId="25" fillId="0" borderId="0" applyAlignment="1" pivotButton="0" quotePrefix="0" xfId="0">
      <alignment vertical="center"/>
    </xf>
    <xf numFmtId="164" fontId="26" fillId="0" borderId="0" applyAlignment="1" pivotButton="0" quotePrefix="0" xfId="1">
      <alignment horizontal="center" vertical="center"/>
    </xf>
    <xf numFmtId="0" fontId="26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vertical="center" wrapText="1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28" fillId="0" borderId="0" applyAlignment="1" pivotButton="0" quotePrefix="0" xfId="2">
      <alignment vertical="center" shrinkToFit="1"/>
    </xf>
    <xf numFmtId="0" fontId="23" fillId="0" borderId="0" applyAlignment="1" pivotButton="0" quotePrefix="0" xfId="0">
      <alignment vertical="center" shrinkToFit="1"/>
    </xf>
    <xf numFmtId="0" fontId="29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Continuous" vertical="center"/>
    </xf>
    <xf numFmtId="0" fontId="2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26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 wrapText="1"/>
    </xf>
    <xf numFmtId="0" fontId="34" fillId="0" borderId="0" applyAlignment="1" pivotButton="0" quotePrefix="0" xfId="0">
      <alignment vertical="center" wrapText="1"/>
    </xf>
    <xf numFmtId="0" fontId="35" fillId="0" borderId="0" applyAlignment="1" pivotButton="0" quotePrefix="0" xfId="0">
      <alignment vertical="center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 wrapText="1"/>
    </xf>
    <xf numFmtId="0" fontId="35" fillId="0" borderId="0" applyAlignment="1" pivotButton="0" quotePrefix="0" xfId="0">
      <alignment vertical="top" wrapText="1"/>
    </xf>
    <xf numFmtId="0" fontId="37" fillId="0" borderId="0" applyAlignment="1" pivotButton="0" quotePrefix="0" xfId="0">
      <alignment vertical="center"/>
    </xf>
    <xf numFmtId="49" fontId="12" fillId="2" borderId="1" applyAlignment="1" pivotButton="0" quotePrefix="0" xfId="0">
      <alignment horizontal="center" vertical="center"/>
    </xf>
    <xf numFmtId="14" fontId="12" fillId="2" borderId="1" applyAlignment="1" pivotButton="0" quotePrefix="0" xfId="0">
      <alignment horizontal="center" vertical="center"/>
    </xf>
    <xf numFmtId="0" fontId="39" fillId="2" borderId="0" applyAlignment="1" pivotButton="0" quotePrefix="0" xfId="0">
      <alignment vertical="center"/>
    </xf>
    <xf numFmtId="164" fontId="12" fillId="2" borderId="1" applyAlignment="1" pivotButton="0" quotePrefix="0" xfId="1">
      <alignment vertical="center"/>
    </xf>
    <xf numFmtId="170" fontId="12" fillId="2" borderId="1" applyAlignment="1" pivotButton="0" quotePrefix="0" xfId="0">
      <alignment vertical="center"/>
    </xf>
    <xf numFmtId="49" fontId="39" fillId="0" borderId="0" applyAlignment="1" pivotButton="0" quotePrefix="0" xfId="0">
      <alignment vertical="center"/>
    </xf>
    <xf numFmtId="14" fontId="39" fillId="0" borderId="0" applyAlignment="1" pivotButton="0" quotePrefix="0" xfId="0">
      <alignment vertical="center"/>
    </xf>
    <xf numFmtId="0" fontId="39" fillId="0" borderId="0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2" fillId="2" borderId="0" applyAlignment="1" pivotButton="0" quotePrefix="0" xfId="0">
      <alignment horizontal="center" vertical="center"/>
    </xf>
    <xf numFmtId="164" fontId="12" fillId="2" borderId="0" applyAlignment="1" pivotButton="0" quotePrefix="0" xfId="1">
      <alignment horizontal="left" vertical="center"/>
    </xf>
    <xf numFmtId="171" fontId="12" fillId="2" borderId="0" applyAlignment="1" pivotButton="0" quotePrefix="0" xfId="1">
      <alignment horizontal="center" vertical="center"/>
    </xf>
    <xf numFmtId="172" fontId="0" fillId="2" borderId="0" applyAlignment="1" pivotButton="0" quotePrefix="0" xfId="1">
      <alignment horizontal="right" vertical="center"/>
    </xf>
    <xf numFmtId="172" fontId="8" fillId="2" borderId="0" applyAlignment="1" pivotButton="0" quotePrefix="0" xfId="1">
      <alignment horizontal="right" vertical="center"/>
    </xf>
    <xf numFmtId="172" fontId="9" fillId="2" borderId="0" applyAlignment="1" pivotButton="0" quotePrefix="0" xfId="1">
      <alignment horizontal="right" vertical="center"/>
    </xf>
    <xf numFmtId="172" fontId="12" fillId="2" borderId="1" applyAlignment="1" pivotButton="0" quotePrefix="0" xfId="1">
      <alignment horizontal="right" vertical="center"/>
    </xf>
    <xf numFmtId="172" fontId="39" fillId="0" borderId="0" applyAlignment="1" pivotButton="0" quotePrefix="0" xfId="1">
      <alignment horizontal="right" vertical="center"/>
    </xf>
    <xf numFmtId="49" fontId="12" fillId="2" borderId="2" applyAlignment="1" pivotButton="0" quotePrefix="0" xfId="0">
      <alignment horizontal="center" vertical="center"/>
    </xf>
    <xf numFmtId="14" fontId="4" fillId="5" borderId="1" applyAlignment="1" pivotButton="0" quotePrefix="0" xfId="0">
      <alignment horizontal="center" vertical="center"/>
    </xf>
    <xf numFmtId="172" fontId="4" fillId="5" borderId="1" applyAlignment="1" pivotButton="0" quotePrefix="0" xfId="1">
      <alignment horizontal="center" vertical="center"/>
    </xf>
    <xf numFmtId="172" fontId="4" fillId="5" borderId="1" applyAlignment="1" pivotButton="0" quotePrefix="0" xfId="1">
      <alignment horizontal="center" vertical="center" wrapText="1"/>
    </xf>
    <xf numFmtId="0" fontId="11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11" fillId="2" borderId="3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166" fontId="11" fillId="0" borderId="5" applyAlignment="1" pivotButton="0" quotePrefix="0" xfId="0">
      <alignment vertical="center"/>
    </xf>
    <xf numFmtId="173" fontId="11" fillId="0" borderId="5" applyAlignment="1" pivotButton="0" quotePrefix="0" xfId="0">
      <alignment vertical="center"/>
    </xf>
    <xf numFmtId="174" fontId="11" fillId="0" borderId="5" applyAlignment="1" pivotButton="0" quotePrefix="0" xfId="0">
      <alignment vertical="center"/>
    </xf>
    <xf numFmtId="0" fontId="52" fillId="0" borderId="0" applyAlignment="1" pivotButton="0" quotePrefix="0" xfId="0">
      <alignment horizontal="right" vertical="center"/>
    </xf>
    <xf numFmtId="175" fontId="52" fillId="0" borderId="0" applyAlignment="1" pivotButton="0" quotePrefix="0" xfId="0">
      <alignment horizontal="left" vertical="center"/>
    </xf>
    <xf numFmtId="176" fontId="50" fillId="0" borderId="0" applyAlignment="1" pivotButton="0" quotePrefix="0" xfId="1">
      <alignment horizontal="right"/>
    </xf>
    <xf numFmtId="176" fontId="50" fillId="0" borderId="10" applyAlignment="1" pivotButton="0" quotePrefix="0" xfId="1">
      <alignment horizontal="right"/>
    </xf>
    <xf numFmtId="177" fontId="49" fillId="0" borderId="0" applyAlignment="1" pivotButton="0" quotePrefix="0" xfId="0">
      <alignment horizontal="right"/>
    </xf>
    <xf numFmtId="177" fontId="49" fillId="0" borderId="10" applyAlignment="1" pivotButton="0" quotePrefix="0" xfId="0">
      <alignment horizontal="right"/>
    </xf>
    <xf numFmtId="14" fontId="46" fillId="0" borderId="16" applyAlignment="1" pivotButton="0" quotePrefix="0" xfId="0">
      <alignment horizontal="center" vertical="center" wrapText="1"/>
    </xf>
    <xf numFmtId="14" fontId="46" fillId="0" borderId="18" applyAlignment="1" pivotButton="0" quotePrefix="0" xfId="0">
      <alignment horizontal="center" vertical="center" wrapText="1"/>
    </xf>
    <xf numFmtId="169" fontId="46" fillId="0" borderId="19" applyAlignment="1" pivotButton="0" quotePrefix="0" xfId="0">
      <alignment horizontal="center" vertical="center"/>
    </xf>
    <xf numFmtId="169" fontId="46" fillId="0" borderId="18" applyAlignment="1" pivotButton="0" quotePrefix="0" xfId="0">
      <alignment horizontal="center" vertical="center"/>
    </xf>
    <xf numFmtId="164" fontId="47" fillId="0" borderId="15" applyAlignment="1" pivotButton="0" quotePrefix="0" xfId="1">
      <alignment horizontal="center" vertical="center"/>
    </xf>
    <xf numFmtId="164" fontId="44" fillId="0" borderId="26" applyAlignment="1" pivotButton="0" quotePrefix="0" xfId="1">
      <alignment horizontal="center" vertical="center"/>
    </xf>
    <xf numFmtId="164" fontId="43" fillId="0" borderId="15" applyAlignment="1" pivotButton="0" quotePrefix="0" xfId="1">
      <alignment horizontal="center" vertical="center"/>
    </xf>
    <xf numFmtId="164" fontId="43" fillId="0" borderId="27" applyAlignment="1" pivotButton="0" quotePrefix="0" xfId="1">
      <alignment horizontal="center" vertical="center"/>
    </xf>
    <xf numFmtId="164" fontId="43" fillId="0" borderId="30" applyAlignment="1" pivotButton="0" quotePrefix="0" xfId="1">
      <alignment horizontal="center" vertical="center"/>
    </xf>
    <xf numFmtId="164" fontId="43" fillId="0" borderId="15" applyAlignment="1" pivotButton="0" quotePrefix="0" xfId="1">
      <alignment horizontal="right" vertical="center"/>
    </xf>
    <xf numFmtId="164" fontId="47" fillId="0" borderId="37" applyAlignment="1" pivotButton="0" quotePrefix="0" xfId="1">
      <alignment horizontal="right" vertical="center"/>
    </xf>
    <xf numFmtId="164" fontId="44" fillId="0" borderId="26" applyAlignment="1" pivotButton="0" quotePrefix="0" xfId="1">
      <alignment horizontal="right" vertical="center"/>
    </xf>
    <xf numFmtId="164" fontId="47" fillId="0" borderId="27" applyAlignment="1" pivotButton="0" quotePrefix="0" xfId="1">
      <alignment horizontal="center" vertical="center"/>
    </xf>
    <xf numFmtId="164" fontId="47" fillId="0" borderId="30" applyAlignment="1" pivotButton="0" quotePrefix="0" xfId="1">
      <alignment horizontal="center" vertical="center"/>
    </xf>
    <xf numFmtId="164" fontId="47" fillId="0" borderId="17" applyAlignment="1" pivotButton="0" quotePrefix="0" xfId="1">
      <alignment horizontal="center" vertical="center"/>
    </xf>
    <xf numFmtId="164" fontId="47" fillId="0" borderId="28" applyAlignment="1" pivotButton="0" quotePrefix="0" xfId="1">
      <alignment horizontal="center" vertical="center"/>
    </xf>
    <xf numFmtId="164" fontId="47" fillId="0" borderId="31" applyAlignment="1" pivotButton="0" quotePrefix="0" xfId="1">
      <alignment horizontal="center" vertical="center"/>
    </xf>
    <xf numFmtId="164" fontId="44" fillId="0" borderId="32" applyAlignment="1" pivotButton="0" quotePrefix="0" xfId="1">
      <alignment horizontal="center" vertical="center"/>
    </xf>
    <xf numFmtId="164" fontId="44" fillId="0" borderId="29" applyAlignment="1" pivotButton="0" quotePrefix="0" xfId="1">
      <alignment horizontal="center" vertical="center"/>
    </xf>
    <xf numFmtId="0" fontId="35" fillId="0" borderId="0" applyAlignment="1" pivotButton="0" quotePrefix="0" xfId="0">
      <alignment horizontal="left" vertical="center" wrapText="1"/>
    </xf>
    <xf numFmtId="0" fontId="45" fillId="0" borderId="20" applyAlignment="1" pivotButton="0" quotePrefix="0" xfId="0">
      <alignment horizontal="center" vertical="center"/>
    </xf>
    <xf numFmtId="0" fontId="45" fillId="0" borderId="21" applyAlignment="1" pivotButton="0" quotePrefix="0" xfId="0">
      <alignment horizontal="center" vertical="center"/>
    </xf>
    <xf numFmtId="0" fontId="45" fillId="0" borderId="22" applyAlignment="1" pivotButton="0" quotePrefix="0" xfId="0">
      <alignment horizontal="center" vertical="center"/>
    </xf>
    <xf numFmtId="178" fontId="45" fillId="0" borderId="24" applyAlignment="1" pivotButton="0" quotePrefix="0" xfId="0">
      <alignment horizontal="center" vertical="center"/>
    </xf>
    <xf numFmtId="178" fontId="45" fillId="0" borderId="25" applyAlignment="1" pivotButton="0" quotePrefix="0" xfId="0">
      <alignment horizontal="center" vertical="center"/>
    </xf>
    <xf numFmtId="0" fontId="45" fillId="0" borderId="24" applyAlignment="1" pivotButton="0" quotePrefix="0" xfId="0">
      <alignment horizontal="center" vertical="center"/>
    </xf>
    <xf numFmtId="0" fontId="45" fillId="0" borderId="23" applyAlignment="1" pivotButton="0" quotePrefix="0" xfId="0">
      <alignment horizontal="center" vertical="center"/>
    </xf>
    <xf numFmtId="0" fontId="40" fillId="0" borderId="14" applyAlignment="1" pivotButton="0" quotePrefix="0" xfId="0">
      <alignment horizontal="center" vertical="center"/>
    </xf>
    <xf numFmtId="0" fontId="4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 wrapText="1"/>
    </xf>
    <xf numFmtId="0" fontId="6" fillId="4" borderId="3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0" fillId="5" borderId="34" applyAlignment="1" pivotButton="0" quotePrefix="0" xfId="0">
      <alignment horizontal="center" vertical="center"/>
    </xf>
    <xf numFmtId="0" fontId="0" fillId="5" borderId="35" applyAlignment="1" pivotButton="0" quotePrefix="0" xfId="0">
      <alignment horizontal="center" vertical="center"/>
    </xf>
    <xf numFmtId="0" fontId="0" fillId="5" borderId="33" applyAlignment="1" pivotButton="0" quotePrefix="0" xfId="0">
      <alignment horizontal="center" vertical="center"/>
    </xf>
    <xf numFmtId="0" fontId="0" fillId="0" borderId="0" pivotButton="0" quotePrefix="0" xfId="0"/>
    <xf numFmtId="175" fontId="52" fillId="0" borderId="0" applyAlignment="1" pivotButton="0" quotePrefix="0" xfId="0">
      <alignment horizontal="left" vertical="center"/>
    </xf>
    <xf numFmtId="176" fontId="50" fillId="0" borderId="10" applyAlignment="1" pivotButton="0" quotePrefix="0" xfId="1">
      <alignment horizontal="right"/>
    </xf>
    <xf numFmtId="0" fontId="0" fillId="0" borderId="10" pivotButton="0" quotePrefix="0" xfId="0"/>
    <xf numFmtId="177" fontId="49" fillId="0" borderId="10" applyAlignment="1" pivotButton="0" quotePrefix="0" xfId="0">
      <alignment horizontal="right"/>
    </xf>
    <xf numFmtId="164" fontId="23" fillId="0" borderId="12" applyAlignment="1" pivotButton="0" quotePrefix="0" xfId="1">
      <alignment vertical="center"/>
    </xf>
    <xf numFmtId="168" fontId="38" fillId="0" borderId="12" pivotButton="0" quotePrefix="0" xfId="1"/>
    <xf numFmtId="169" fontId="23" fillId="0" borderId="12" applyAlignment="1" pivotButton="0" quotePrefix="0" xfId="0">
      <alignment vertical="center"/>
    </xf>
    <xf numFmtId="164" fontId="23" fillId="0" borderId="0" applyAlignment="1" pivotButton="0" quotePrefix="0" xfId="1">
      <alignment vertical="center"/>
    </xf>
    <xf numFmtId="169" fontId="23" fillId="0" borderId="0" applyAlignment="1" pivotButton="0" quotePrefix="0" xfId="0">
      <alignment vertical="center"/>
    </xf>
    <xf numFmtId="169" fontId="47" fillId="0" borderId="16" applyAlignment="1" pivotButton="0" quotePrefix="0" xfId="0">
      <alignment vertical="center"/>
    </xf>
    <xf numFmtId="169" fontId="46" fillId="0" borderId="45" applyAlignment="1" pivotButton="0" quotePrefix="0" xfId="0">
      <alignment horizontal="center" vertical="center"/>
    </xf>
    <xf numFmtId="0" fontId="0" fillId="0" borderId="18" pivotButton="0" quotePrefix="0" xfId="0"/>
    <xf numFmtId="164" fontId="43" fillId="0" borderId="41" applyAlignment="1" pivotButton="0" quotePrefix="0" xfId="1">
      <alignment horizontal="center" vertical="center"/>
    </xf>
    <xf numFmtId="0" fontId="0" fillId="0" borderId="27" pivotButton="0" quotePrefix="0" xfId="0"/>
    <xf numFmtId="164" fontId="43" fillId="0" borderId="27" applyAlignment="1" pivotButton="0" quotePrefix="0" xfId="1">
      <alignment horizontal="center" vertical="center"/>
    </xf>
    <xf numFmtId="164" fontId="47" fillId="0" borderId="15" applyAlignment="1" pivotButton="0" quotePrefix="0" xfId="1">
      <alignment horizontal="center" vertical="center"/>
    </xf>
    <xf numFmtId="0" fontId="0" fillId="0" borderId="15" pivotButton="0" quotePrefix="0" xfId="0"/>
    <xf numFmtId="164" fontId="47" fillId="0" borderId="41" applyAlignment="1" pivotButton="0" quotePrefix="0" xfId="1">
      <alignment horizontal="center" vertical="center"/>
    </xf>
    <xf numFmtId="164" fontId="47" fillId="0" borderId="27" applyAlignment="1" pivotButton="0" quotePrefix="0" xfId="1">
      <alignment horizontal="center" vertical="center"/>
    </xf>
    <xf numFmtId="164" fontId="47" fillId="0" borderId="15" applyAlignment="1" pivotButton="0" quotePrefix="0" xfId="1">
      <alignment vertical="center"/>
    </xf>
    <xf numFmtId="164" fontId="43" fillId="0" borderId="15" applyAlignment="1" pivotButton="0" quotePrefix="0" xfId="1">
      <alignment vertical="center"/>
    </xf>
    <xf numFmtId="164" fontId="47" fillId="0" borderId="42" applyAlignment="1" pivotButton="0" quotePrefix="0" xfId="1">
      <alignment horizontal="center" vertical="center"/>
    </xf>
    <xf numFmtId="0" fontId="0" fillId="0" borderId="28" pivotButton="0" quotePrefix="0" xfId="0"/>
    <xf numFmtId="164" fontId="47" fillId="0" borderId="28" applyAlignment="1" pivotButton="0" quotePrefix="0" xfId="1">
      <alignment horizontal="center" vertical="center"/>
    </xf>
    <xf numFmtId="164" fontId="47" fillId="0" borderId="17" applyAlignment="1" pivotButton="0" quotePrefix="0" xfId="1">
      <alignment vertical="center"/>
    </xf>
    <xf numFmtId="164" fontId="43" fillId="0" borderId="17" applyAlignment="1" pivotButton="0" quotePrefix="0" xfId="1">
      <alignment vertical="center"/>
    </xf>
    <xf numFmtId="164" fontId="44" fillId="0" borderId="43" applyAlignment="1" pivotButton="0" quotePrefix="0" xfId="1">
      <alignment horizontal="center" vertical="center"/>
    </xf>
    <xf numFmtId="0" fontId="0" fillId="0" borderId="29" pivotButton="0" quotePrefix="0" xfId="0"/>
    <xf numFmtId="164" fontId="44" fillId="0" borderId="26" applyAlignment="1" pivotButton="0" quotePrefix="0" xfId="1">
      <alignment horizontal="center" vertical="center"/>
    </xf>
    <xf numFmtId="0" fontId="0" fillId="0" borderId="26" pivotButton="0" quotePrefix="0" xfId="0"/>
    <xf numFmtId="169" fontId="47" fillId="0" borderId="0" applyAlignment="1" pivotButton="0" quotePrefix="0" xfId="0">
      <alignment vertical="center"/>
    </xf>
    <xf numFmtId="164" fontId="43" fillId="0" borderId="15" applyAlignment="1" pivotButton="0" quotePrefix="0" xfId="1">
      <alignment horizontal="right" vertical="center"/>
    </xf>
    <xf numFmtId="164" fontId="47" fillId="0" borderId="37" applyAlignment="1" pivotButton="0" quotePrefix="0" xfId="1">
      <alignment horizontal="right" vertical="center"/>
    </xf>
    <xf numFmtId="0" fontId="0" fillId="0" borderId="37" pivotButton="0" quotePrefix="0" xfId="0"/>
    <xf numFmtId="164" fontId="44" fillId="0" borderId="26" applyAlignment="1" pivotButton="0" quotePrefix="0" xfId="1">
      <alignment horizontal="right" vertical="center"/>
    </xf>
    <xf numFmtId="164" fontId="42" fillId="0" borderId="0" applyAlignment="1" pivotButton="0" quotePrefix="0" xfId="1">
      <alignment horizontal="center" vertical="center"/>
    </xf>
    <xf numFmtId="0" fontId="0" fillId="0" borderId="38" pivotButton="0" quotePrefix="0" xfId="0"/>
    <xf numFmtId="0" fontId="0" fillId="0" borderId="20" pivotButton="0" quotePrefix="0" xfId="0"/>
    <xf numFmtId="0" fontId="0" fillId="0" borderId="39" pivotButton="0" quotePrefix="0" xfId="0"/>
    <xf numFmtId="0" fontId="0" fillId="0" borderId="23" pivotButton="0" quotePrefix="0" xfId="0"/>
    <xf numFmtId="178" fontId="45" fillId="0" borderId="24" applyAlignment="1" pivotButton="0" quotePrefix="0" xfId="0">
      <alignment horizontal="center" vertical="center"/>
    </xf>
    <xf numFmtId="164" fontId="26" fillId="0" borderId="0" applyAlignment="1" pivotButton="0" quotePrefix="0" xfId="1">
      <alignment horizontal="center" vertical="center"/>
    </xf>
    <xf numFmtId="0" fontId="0" fillId="0" borderId="14" pivotButton="0" quotePrefix="0" xfId="0"/>
    <xf numFmtId="0" fontId="0" fillId="0" borderId="3" pivotButton="0" quotePrefix="0" xfId="0"/>
    <xf numFmtId="0" fontId="7" fillId="0" borderId="1" applyAlignment="1" pivotButton="0" quotePrefix="0" xfId="0">
      <alignment horizontal="center" vertical="center" wrapText="1"/>
    </xf>
    <xf numFmtId="172" fontId="39" fillId="0" borderId="0" applyAlignment="1" pivotButton="0" quotePrefix="0" xfId="1">
      <alignment horizontal="right" vertical="center"/>
    </xf>
    <xf numFmtId="172" fontId="0" fillId="2" borderId="0" applyAlignment="1" pivotButton="0" quotePrefix="0" xfId="1">
      <alignment horizontal="right" vertical="center"/>
    </xf>
    <xf numFmtId="165" fontId="51" fillId="0" borderId="0" applyAlignment="1" pivotButton="0" quotePrefix="0" xfId="0">
      <alignment vertical="center"/>
    </xf>
    <xf numFmtId="172" fontId="8" fillId="2" borderId="0" applyAlignment="1" pivotButton="0" quotePrefix="0" xfId="1">
      <alignment horizontal="right" vertical="center"/>
    </xf>
    <xf numFmtId="164" fontId="12" fillId="2" borderId="0" applyAlignment="1" pivotButton="0" quotePrefix="0" xfId="1">
      <alignment horizontal="center" vertical="center"/>
    </xf>
    <xf numFmtId="164" fontId="9" fillId="2" borderId="0" applyAlignment="1" pivotButton="0" quotePrefix="0" xfId="1">
      <alignment vertical="center"/>
    </xf>
    <xf numFmtId="172" fontId="9" fillId="2" borderId="0" applyAlignment="1" pivotButton="0" quotePrefix="0" xfId="1">
      <alignment horizontal="right" vertical="center"/>
    </xf>
    <xf numFmtId="171" fontId="12" fillId="2" borderId="0" applyAlignment="1" pivotButton="0" quotePrefix="0" xfId="1">
      <alignment horizontal="center" vertical="center"/>
    </xf>
    <xf numFmtId="164" fontId="12" fillId="2" borderId="0" applyAlignment="1" pivotButton="0" quotePrefix="0" xfId="1">
      <alignment horizontal="left" vertical="center"/>
    </xf>
    <xf numFmtId="172" fontId="4" fillId="5" borderId="1" applyAlignment="1" pivotButton="0" quotePrefix="0" xfId="1">
      <alignment horizontal="center" vertical="center"/>
    </xf>
    <xf numFmtId="172" fontId="4" fillId="5" borderId="1" applyAlignment="1" pivotButton="0" quotePrefix="0" xfId="1">
      <alignment horizontal="center" vertical="center" wrapText="1"/>
    </xf>
    <xf numFmtId="0" fontId="53" fillId="2" borderId="50" applyAlignment="1" pivotButton="0" quotePrefix="0" xfId="0">
      <alignment horizontal="center" vertical="center"/>
    </xf>
    <xf numFmtId="49" fontId="53" fillId="2" borderId="50" applyAlignment="1" pivotButton="0" quotePrefix="0" xfId="0">
      <alignment horizontal="center" vertical="center"/>
    </xf>
    <xf numFmtId="14" fontId="53" fillId="2" borderId="50" applyAlignment="1" pivotButton="0" quotePrefix="0" xfId="0">
      <alignment horizontal="center" vertical="center"/>
    </xf>
    <xf numFmtId="3" fontId="53" fillId="2" borderId="50" applyAlignment="1" pivotButton="0" quotePrefix="0" xfId="1">
      <alignment horizontal="right" vertical="center"/>
    </xf>
    <xf numFmtId="172" fontId="12" fillId="2" borderId="50" applyAlignment="1" pivotButton="0" quotePrefix="0" xfId="1">
      <alignment horizontal="right" vertical="center"/>
    </xf>
    <xf numFmtId="49" fontId="12" fillId="2" borderId="50" applyAlignment="1" pivotButton="0" quotePrefix="0" xfId="0">
      <alignment horizontal="center" vertical="center"/>
    </xf>
    <xf numFmtId="164" fontId="12" fillId="2" borderId="1" applyAlignment="1" pivotButton="0" quotePrefix="0" xfId="1">
      <alignment vertical="center"/>
    </xf>
    <xf numFmtId="170" fontId="12" fillId="2" borderId="1" applyAlignment="1" pivotButton="0" quotePrefix="0" xfId="0">
      <alignment vertical="center"/>
    </xf>
    <xf numFmtId="0" fontId="53" fillId="0" borderId="50" applyAlignment="1" pivotButton="0" quotePrefix="0" xfId="0">
      <alignment horizontal="center" vertical="center"/>
    </xf>
    <xf numFmtId="3" fontId="53" fillId="0" borderId="50" applyAlignment="1" pivotButton="0" quotePrefix="0" xfId="0">
      <alignment horizontal="right" vertical="center"/>
    </xf>
    <xf numFmtId="3" fontId="53" fillId="0" borderId="50" pivotButton="0" quotePrefix="0" xfId="0"/>
    <xf numFmtId="0" fontId="0" fillId="0" borderId="50" pivotButton="0" quotePrefix="0" xfId="0"/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0" fontId="0" fillId="0" borderId="34" pivotButton="0" quotePrefix="0" xfId="0"/>
    <xf numFmtId="164" fontId="11" fillId="5" borderId="36" applyAlignment="1" pivotButton="0" quotePrefix="0" xfId="1">
      <alignment horizontal="center" vertical="center"/>
    </xf>
    <xf numFmtId="167" fontId="11" fillId="5" borderId="36" applyAlignment="1" pivotButton="0" quotePrefix="0" xfId="0">
      <alignment horizontal="center" vertical="center"/>
    </xf>
    <xf numFmtId="165" fontId="11" fillId="5" borderId="36" applyAlignment="1" pivotButton="0" quotePrefix="0" xfId="0">
      <alignment horizontal="center" vertical="center"/>
    </xf>
    <xf numFmtId="164" fontId="13" fillId="0" borderId="35" applyAlignment="1" pivotButton="0" quotePrefix="0" xfId="1">
      <alignment horizontal="right" vertical="center"/>
    </xf>
    <xf numFmtId="166" fontId="11" fillId="0" borderId="5" applyAlignment="1" pivotButton="0" quotePrefix="0" xfId="0">
      <alignment vertical="center"/>
    </xf>
    <xf numFmtId="173" fontId="11" fillId="0" borderId="5" applyAlignment="1" pivotButton="0" quotePrefix="0" xfId="0">
      <alignment vertical="center"/>
    </xf>
    <xf numFmtId="174" fontId="11" fillId="0" borderId="5" applyAlignment="1" pivotButton="0" quotePrefix="0" xfId="0">
      <alignment vertical="center"/>
    </xf>
    <xf numFmtId="166" fontId="14" fillId="0" borderId="35" applyAlignment="1" pivotButton="0" quotePrefix="0" xfId="0">
      <alignment horizontal="right" vertical="center"/>
    </xf>
    <xf numFmtId="0" fontId="0" fillId="0" borderId="33" pivotButton="0" quotePrefix="0" xfId="0"/>
  </cellXfs>
  <cellStyles count="3">
    <cellStyle name="표준" xfId="0" builtinId="0"/>
    <cellStyle name="쉼표 [0]" xfId="1" builtinId="6"/>
    <cellStyle name="하이퍼링크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653415</colOff>
      <row>0</row>
      <rowOff>65314</rowOff>
    </from>
    <to>
      <col>2</col>
      <colOff>544286</colOff>
      <row>2</row>
      <rowOff>178737</rowOff>
    </to>
    <pic>
      <nvPicPr>
        <cNvPr id="2" name="그림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53415" y="65314"/>
          <a:ext cx="1218928" cy="54885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B74"/>
  <sheetViews>
    <sheetView showGridLines="0" tabSelected="1" view="pageBreakPreview" zoomScale="70" zoomScaleNormal="115" zoomScaleSheetLayoutView="70" zoomScalePageLayoutView="70" workbookViewId="0">
      <selection activeCell="I31" sqref="I31:P31"/>
    </sheetView>
  </sheetViews>
  <sheetFormatPr baseColWidth="10" defaultColWidth="8" defaultRowHeight="17"/>
  <cols>
    <col width="8.6640625" customWidth="1" style="194" min="1" max="8"/>
    <col width="2.1640625" customWidth="1" style="194" min="9" max="9"/>
    <col width="8.6640625" customWidth="1" style="194" min="10" max="15"/>
    <col width="9.83203125" customWidth="1" style="194" min="16" max="16"/>
    <col width="8.6640625" customWidth="1" style="194" min="17" max="17"/>
    <col width="13.1640625" customWidth="1" style="194" min="26" max="35"/>
  </cols>
  <sheetData>
    <row r="1">
      <c r="M1" s="151" t="inlineStr">
        <is>
          <t>청구서 작성일자 :</t>
        </is>
      </c>
      <c r="O1" s="195" t="n">
        <v>45337</v>
      </c>
      <c r="Q1" s="33" t="n"/>
    </row>
    <row r="4" ht="21" customHeight="1" s="194">
      <c r="B4" t="inlineStr">
        <is>
          <t>에스케이피유코어주식회사</t>
        </is>
      </c>
      <c r="L4" s="34" t="inlineStr">
        <is>
          <t>사업자등록번호</t>
        </is>
      </c>
      <c r="M4" s="34" t="n"/>
      <c r="N4" s="35" t="inlineStr">
        <is>
          <t>113-81-32864</t>
        </is>
      </c>
      <c r="O4" s="35" t="n"/>
      <c r="P4" s="35" t="n"/>
      <c r="Q4" s="35" t="n"/>
    </row>
    <row r="5" ht="21" customHeight="1" s="194">
      <c r="L5" s="34" t="inlineStr">
        <is>
          <t>상호(법인명)</t>
        </is>
      </c>
      <c r="M5" s="34" t="n"/>
      <c r="N5" s="35" t="inlineStr">
        <is>
          <t>에스케이렌터카 주식회사</t>
        </is>
      </c>
      <c r="O5" s="35" t="n"/>
      <c r="P5" s="35" t="n"/>
      <c r="Q5" s="35" t="n"/>
    </row>
    <row r="6" ht="21" customHeight="1" s="194">
      <c r="B6" t="inlineStr">
        <is>
          <t>2월 이용대금 청구서</t>
        </is>
      </c>
      <c r="L6" s="34" t="inlineStr">
        <is>
          <t>대표자</t>
        </is>
      </c>
      <c r="M6" s="34" t="n"/>
      <c r="N6" s="35" t="inlineStr">
        <is>
          <t>황일문</t>
        </is>
      </c>
      <c r="O6" s="35" t="n"/>
      <c r="P6" s="35" t="n"/>
      <c r="Q6" s="35" t="n"/>
    </row>
    <row r="7" ht="9" customHeight="1" s="194"/>
    <row r="8" ht="19.5" customHeight="1" s="194" thickBot="1">
      <c r="D8" s="36" t="n"/>
      <c r="E8" s="36" t="n"/>
      <c r="F8" s="36" t="n"/>
    </row>
    <row r="9" ht="27" customHeight="1" s="194" thickTop="1">
      <c r="B9" s="37" t="inlineStr">
        <is>
          <t xml:space="preserve">  총 청구금액</t>
        </is>
      </c>
      <c r="C9" s="38" t="n"/>
      <c r="D9" s="39" t="n"/>
      <c r="E9" s="39" t="n"/>
      <c r="F9" s="39" t="n"/>
      <c r="G9" s="40" t="n"/>
      <c r="H9" s="41" t="n"/>
      <c r="J9" s="37" t="inlineStr">
        <is>
          <t xml:space="preserve">  납부기한</t>
        </is>
      </c>
      <c r="K9" s="42" t="n"/>
      <c r="L9" s="40" t="n"/>
      <c r="M9" s="40" t="n"/>
      <c r="N9" s="40" t="n"/>
      <c r="O9" s="40" t="n"/>
      <c r="P9" s="43" t="n"/>
    </row>
    <row r="10" ht="18.5" customHeight="1" s="194">
      <c r="B10" s="44" t="n"/>
      <c r="C10" s="45" t="n"/>
      <c r="D10" s="196">
        <f>SUM(E20+G20+M20+E24+M24+E28+M28)</f>
        <v/>
      </c>
      <c r="H10" s="197" t="n"/>
      <c r="J10" s="44" t="n"/>
      <c r="L10" s="198">
        <f>EOMONTH((O1+30),0)</f>
        <v/>
      </c>
      <c r="P10" s="197" t="n"/>
    </row>
    <row r="11" ht="25.25" customHeight="1" s="194">
      <c r="B11" s="46" t="n"/>
      <c r="C11" s="47" t="n"/>
      <c r="H11" s="197" t="n"/>
      <c r="I11" s="47" t="n"/>
      <c r="J11" s="48" t="n"/>
      <c r="K11" s="47" t="n"/>
      <c r="P11" s="197" t="n"/>
      <c r="Q11" s="49" t="n"/>
      <c r="R11" s="49" t="n"/>
    </row>
    <row r="12" ht="15.5" customHeight="1" s="194" thickBot="1">
      <c r="B12" s="50" t="n"/>
      <c r="C12" s="51" t="n"/>
      <c r="D12" s="51" t="n"/>
      <c r="E12" s="199" t="n"/>
      <c r="F12" s="200" t="n"/>
      <c r="G12" s="200" t="n"/>
      <c r="H12" s="54" t="n"/>
      <c r="I12" s="55" t="n"/>
      <c r="J12" s="56" t="n"/>
      <c r="K12" s="57" t="n"/>
      <c r="L12" s="201" t="n"/>
      <c r="M12" s="201" t="n"/>
      <c r="N12" s="59" t="n"/>
      <c r="O12" s="59" t="n"/>
      <c r="P12" s="60" t="n"/>
      <c r="Q12" s="49" t="n"/>
      <c r="R12" s="49" t="n"/>
    </row>
    <row r="13" ht="21" customHeight="1" s="194" thickTop="1">
      <c r="C13" s="47" t="n"/>
      <c r="D13" s="47" t="n"/>
      <c r="E13" s="202" t="n"/>
      <c r="F13" s="202" t="n"/>
      <c r="G13" s="202" t="n"/>
      <c r="H13" s="62" t="n"/>
      <c r="I13" s="62" t="n"/>
      <c r="J13" s="62" t="n"/>
      <c r="K13" s="62" t="n"/>
      <c r="L13" s="203" t="n"/>
      <c r="M13" s="203" t="n"/>
      <c r="N13" s="55" t="n"/>
      <c r="O13" s="55" t="n"/>
      <c r="P13" s="55" t="n"/>
      <c r="Q13" s="47" t="n"/>
      <c r="R13" s="64" t="n"/>
      <c r="S13" s="64" t="n"/>
      <c r="T13" s="64" t="n"/>
      <c r="U13" s="64" t="n"/>
    </row>
    <row r="14" ht="21" customHeight="1" s="194">
      <c r="C14" s="47" t="n"/>
      <c r="D14" s="47" t="n"/>
      <c r="E14" s="202" t="n"/>
      <c r="F14" s="202" t="n"/>
      <c r="G14" s="202" t="n"/>
      <c r="H14" s="65" t="n"/>
      <c r="I14" s="65" t="n"/>
      <c r="J14" s="65" t="n"/>
      <c r="K14" s="65" t="n"/>
      <c r="L14" s="203" t="n"/>
      <c r="M14" s="203" t="n"/>
      <c r="N14" s="55" t="n"/>
      <c r="O14" s="55" t="n"/>
      <c r="P14" s="55" t="n"/>
      <c r="Q14" s="47" t="n"/>
      <c r="R14" s="64" t="n"/>
      <c r="S14" s="64" t="n"/>
      <c r="T14" s="64" t="n"/>
      <c r="U14" s="64" t="n"/>
    </row>
    <row r="15" ht="35" customHeight="1" s="194">
      <c r="A15" s="15" t="n"/>
      <c r="B15" s="66" t="inlineStr">
        <is>
          <t>이용대금 요약</t>
        </is>
      </c>
      <c r="C15" s="67" t="n"/>
      <c r="D15" s="204" t="n"/>
      <c r="E15" s="205" t="inlineStr">
        <is>
          <t>차량운행관리</t>
        </is>
      </c>
      <c r="F15" s="206" t="n"/>
      <c r="G15" s="158" t="inlineStr">
        <is>
          <t>카셰어링프리미엄</t>
        </is>
      </c>
      <c r="H15" s="206" t="n"/>
      <c r="I15" s="69" t="n"/>
      <c r="J15" s="66" t="inlineStr">
        <is>
          <t>이전비</t>
        </is>
      </c>
      <c r="K15" s="67" t="n"/>
      <c r="L15" s="204" t="n"/>
      <c r="M15" s="204" t="n"/>
      <c r="N15" s="70" t="n"/>
      <c r="O15" s="70" t="n"/>
      <c r="P15" s="70" t="n"/>
      <c r="Q15" s="47" t="n"/>
      <c r="R15" s="64" t="n"/>
      <c r="S15" s="64" t="n"/>
      <c r="T15" s="64" t="n"/>
      <c r="U15" s="64" t="n"/>
    </row>
    <row r="16" ht="35" customHeight="1" s="194">
      <c r="B16" s="71" t="inlineStr">
        <is>
          <t xml:space="preserve"> 공급가액</t>
        </is>
      </c>
      <c r="C16" s="72" t="n"/>
      <c r="D16" s="72" t="n"/>
      <c r="E16" s="207">
        <f>ROUND(DSUM(이용료!D5:$I$1048576,6,이용료!$O$2:$O$3),0)</f>
        <v/>
      </c>
      <c r="F16" s="208" t="n"/>
      <c r="G16" s="209">
        <f>ROUND(DSUM(이용료!$D$5:$I$1048576,6,이용료!$P$2:$P$3),0)</f>
        <v/>
      </c>
      <c r="H16" s="208" t="n"/>
      <c r="I16" s="73" t="n"/>
      <c r="J16" s="71" t="inlineStr">
        <is>
          <t xml:space="preserve"> 공급가액</t>
        </is>
      </c>
      <c r="K16" s="72" t="n"/>
      <c r="L16" s="72" t="n"/>
      <c r="M16" s="210">
        <f>ROUND(SUM(이용료!L5:L1048576),0)</f>
        <v/>
      </c>
      <c r="N16" s="211" t="n"/>
      <c r="O16" s="211" t="n"/>
      <c r="P16" s="211" t="n"/>
      <c r="Q16" s="47" t="n"/>
      <c r="R16" s="64" t="n"/>
      <c r="S16" s="64" t="n"/>
      <c r="T16" s="64" t="n"/>
      <c r="U16" s="64" t="n"/>
    </row>
    <row r="17" ht="35" customHeight="1" s="194">
      <c r="B17" s="71" t="inlineStr">
        <is>
          <t xml:space="preserve"> 부가가치세</t>
        </is>
      </c>
      <c r="C17" s="72" t="n"/>
      <c r="D17" s="72" t="n"/>
      <c r="E17" s="212">
        <f>ROUND(E16*0.1,0)</f>
        <v/>
      </c>
      <c r="F17" s="208" t="n"/>
      <c r="G17" s="213">
        <f>ROUND(G16*0.1,0)</f>
        <v/>
      </c>
      <c r="H17" s="208" t="n"/>
      <c r="I17" s="73" t="n"/>
      <c r="J17" s="71" t="inlineStr">
        <is>
          <t xml:space="preserve"> 부가가치세</t>
        </is>
      </c>
      <c r="K17" s="72" t="n"/>
      <c r="L17" s="72" t="n"/>
      <c r="M17" s="210">
        <f>ROUND((M16*0.1),0)</f>
        <v/>
      </c>
      <c r="N17" s="211" t="n"/>
      <c r="O17" s="211" t="n"/>
      <c r="P17" s="211" t="n"/>
      <c r="Q17" s="47" t="n"/>
      <c r="R17" s="64" t="n"/>
      <c r="S17" s="64" t="n"/>
      <c r="T17" s="64" t="n"/>
      <c r="U17" s="64" t="n"/>
    </row>
    <row r="18" ht="35" customHeight="1" s="194">
      <c r="B18" s="71" t="n"/>
      <c r="C18" s="72" t="n"/>
      <c r="D18" s="72" t="n"/>
      <c r="E18" s="212" t="n"/>
      <c r="F18" s="208" t="n"/>
      <c r="G18" s="213" t="n"/>
      <c r="H18" s="208" t="n"/>
      <c r="I18" s="73" t="n"/>
      <c r="J18" s="71" t="n"/>
      <c r="K18" s="72" t="n"/>
      <c r="L18" s="72" t="n"/>
      <c r="M18" s="214" t="n"/>
      <c r="N18" s="215" t="n"/>
      <c r="O18" s="214" t="n"/>
      <c r="P18" s="76" t="n"/>
      <c r="Q18" s="47" t="n"/>
      <c r="R18" s="64" t="n"/>
      <c r="S18" s="64" t="n"/>
      <c r="T18" s="64" t="n"/>
      <c r="U18" s="64" t="n"/>
    </row>
    <row r="19" ht="35" customHeight="1" s="194" thickBot="1">
      <c r="B19" s="77" t="n"/>
      <c r="C19" s="78" t="n"/>
      <c r="D19" s="78" t="n"/>
      <c r="E19" s="216" t="n"/>
      <c r="F19" s="217" t="n"/>
      <c r="G19" s="218" t="n"/>
      <c r="H19" s="217" t="n"/>
      <c r="I19" s="73" t="n"/>
      <c r="J19" s="77" t="n"/>
      <c r="K19" s="78" t="n"/>
      <c r="L19" s="78" t="n"/>
      <c r="M19" s="219" t="n"/>
      <c r="N19" s="220" t="n"/>
      <c r="O19" s="219" t="n"/>
      <c r="P19" s="81" t="n"/>
      <c r="Q19" s="47" t="n"/>
      <c r="R19" s="64" t="n"/>
      <c r="S19" s="64" t="n"/>
      <c r="T19" s="64" t="n"/>
      <c r="U19" s="64" t="n"/>
    </row>
    <row r="20" ht="35" customHeight="1" s="194">
      <c r="B20" s="82" t="inlineStr">
        <is>
          <t xml:space="preserve"> 합계</t>
        </is>
      </c>
      <c r="C20" s="83" t="n"/>
      <c r="D20" s="83" t="n"/>
      <c r="E20" s="221">
        <f>ROUND(SUM(E16:F19),0)</f>
        <v/>
      </c>
      <c r="F20" s="222" t="n"/>
      <c r="G20" s="221">
        <f>ROUND(SUM(G16:H19),0)</f>
        <v/>
      </c>
      <c r="H20" s="222" t="n"/>
      <c r="I20" s="73" t="n"/>
      <c r="J20" s="82" t="inlineStr">
        <is>
          <t xml:space="preserve"> 합계</t>
        </is>
      </c>
      <c r="K20" s="83" t="n"/>
      <c r="L20" s="83" t="n"/>
      <c r="M20" s="223">
        <f>ROUND(SUM(M16:P19),0)</f>
        <v/>
      </c>
      <c r="N20" s="224" t="n"/>
      <c r="O20" s="224" t="n"/>
      <c r="P20" s="224" t="n"/>
      <c r="Q20" s="47" t="n"/>
      <c r="R20" s="64" t="n"/>
      <c r="S20" s="64" t="n"/>
      <c r="T20" s="64" t="n"/>
      <c r="U20" s="64" t="n"/>
    </row>
    <row r="21" ht="35" customHeight="1" s="194">
      <c r="B21" s="84" t="inlineStr">
        <is>
          <t>주유대금 요약</t>
        </is>
      </c>
      <c r="C21" s="69" t="n"/>
      <c r="D21" s="225" t="n"/>
      <c r="E21" s="225" t="n"/>
      <c r="F21" s="86" t="n"/>
      <c r="G21" s="86" t="n"/>
      <c r="H21" s="86" t="n"/>
      <c r="I21" s="69" t="n"/>
      <c r="J21" s="84" t="inlineStr">
        <is>
          <t>하이패스대금 요약</t>
        </is>
      </c>
      <c r="K21" s="69" t="n"/>
      <c r="L21" s="225" t="n"/>
      <c r="M21" s="225" t="n"/>
      <c r="N21" s="86" t="n"/>
      <c r="O21" s="86" t="n"/>
      <c r="P21" s="86" t="n"/>
      <c r="Q21" s="47" t="n"/>
      <c r="R21" s="64" t="n"/>
      <c r="S21" s="64" t="n"/>
      <c r="T21" s="64" t="n"/>
      <c r="U21" s="64" t="n"/>
    </row>
    <row r="22" ht="35" customHeight="1" s="194">
      <c r="B22" s="71" t="inlineStr">
        <is>
          <t xml:space="preserve"> 공급가액</t>
        </is>
      </c>
      <c r="C22" s="72" t="n"/>
      <c r="D22" s="72" t="n"/>
      <c r="E22" s="226">
        <f>ROUND(E24/1.1,0)</f>
        <v/>
      </c>
      <c r="F22" s="211" t="n"/>
      <c r="G22" s="211" t="n"/>
      <c r="H22" s="211" t="n"/>
      <c r="I22" s="73" t="n"/>
      <c r="J22" s="71" t="inlineStr">
        <is>
          <t xml:space="preserve"> 공급가액</t>
        </is>
      </c>
      <c r="K22" s="72" t="n"/>
      <c r="L22" s="72" t="n"/>
      <c r="M22" s="226">
        <f>ROUND(M24/1.1,0)</f>
        <v/>
      </c>
      <c r="N22" s="211" t="n"/>
      <c r="O22" s="211" t="n"/>
      <c r="P22" s="211" t="n"/>
      <c r="Q22" s="47" t="n"/>
      <c r="R22" s="64" t="n"/>
      <c r="S22" s="64" t="n"/>
      <c r="T22" s="64" t="n"/>
      <c r="U22" s="64" t="n"/>
    </row>
    <row r="23" ht="35" customHeight="1" s="194" thickBot="1">
      <c r="B23" s="87" t="inlineStr">
        <is>
          <t xml:space="preserve"> 부가가치세</t>
        </is>
      </c>
      <c r="C23" s="88" t="n"/>
      <c r="D23" s="88" t="n"/>
      <c r="E23" s="227">
        <f>E24-E22</f>
        <v/>
      </c>
      <c r="F23" s="228" t="n"/>
      <c r="G23" s="228" t="n"/>
      <c r="H23" s="228" t="n"/>
      <c r="I23" s="73" t="n"/>
      <c r="J23" s="87" t="inlineStr">
        <is>
          <t xml:space="preserve"> 부가가치세</t>
        </is>
      </c>
      <c r="K23" s="88" t="n"/>
      <c r="L23" s="88" t="n"/>
      <c r="M23" s="227">
        <f>M24-M22</f>
        <v/>
      </c>
      <c r="N23" s="228" t="n"/>
      <c r="O23" s="228" t="n"/>
      <c r="P23" s="228" t="n"/>
      <c r="Q23" s="47" t="n"/>
      <c r="R23" s="64" t="n"/>
      <c r="S23" s="64" t="n"/>
      <c r="T23" s="64" t="n"/>
      <c r="U23" s="64" t="n"/>
    </row>
    <row r="24" ht="35" customHeight="1" s="194">
      <c r="B24" s="89" t="inlineStr">
        <is>
          <t xml:space="preserve"> 합계</t>
        </is>
      </c>
      <c r="C24" s="90" t="n"/>
      <c r="D24" s="90" t="n"/>
      <c r="E24" s="229">
        <f>카드상세내역!C7</f>
        <v/>
      </c>
      <c r="F24" s="224" t="n"/>
      <c r="G24" s="224" t="n"/>
      <c r="H24" s="224" t="n"/>
      <c r="I24" s="73" t="n"/>
      <c r="J24" s="89" t="inlineStr">
        <is>
          <t xml:space="preserve"> 합계</t>
        </is>
      </c>
      <c r="K24" s="90" t="n"/>
      <c r="L24" s="90" t="n"/>
      <c r="M24" s="229">
        <f>카드상세내역!C12</f>
        <v/>
      </c>
      <c r="N24" s="224" t="n"/>
      <c r="O24" s="224" t="n"/>
      <c r="P24" s="224" t="n"/>
      <c r="Q24" s="91" t="n"/>
      <c r="R24" s="92" t="n"/>
      <c r="S24" s="64" t="n"/>
      <c r="T24" s="64" t="n"/>
      <c r="U24" s="64" t="n"/>
      <c r="V24" s="64" t="n"/>
    </row>
    <row r="25" ht="35" customHeight="1" s="194">
      <c r="B25" s="84" t="inlineStr">
        <is>
          <t>주차대금 요약</t>
        </is>
      </c>
      <c r="C25" s="69" t="n"/>
      <c r="D25" s="225" t="n"/>
      <c r="E25" s="225" t="n"/>
      <c r="F25" s="86" t="n"/>
      <c r="G25" s="86" t="n"/>
      <c r="H25" s="86" t="n"/>
      <c r="I25" s="69" t="n"/>
      <c r="J25" s="84" t="inlineStr">
        <is>
          <t>세차대금 요약</t>
        </is>
      </c>
      <c r="K25" s="69" t="n"/>
      <c r="L25" s="225" t="n"/>
      <c r="M25" s="225" t="n"/>
      <c r="N25" s="86" t="n"/>
      <c r="O25" s="86" t="n"/>
      <c r="P25" s="86" t="n"/>
      <c r="Q25" s="47" t="n"/>
      <c r="R25" s="64" t="n"/>
      <c r="S25" s="64" t="n"/>
      <c r="T25" s="64" t="n"/>
      <c r="U25" s="64" t="n"/>
    </row>
    <row r="26" ht="35" customHeight="1" s="194">
      <c r="B26" s="71" t="inlineStr">
        <is>
          <t xml:space="preserve"> 공급가액</t>
        </is>
      </c>
      <c r="C26" s="72" t="n"/>
      <c r="D26" s="72" t="n"/>
      <c r="E26" s="226">
        <f>ROUND(E28/1.1,0)</f>
        <v/>
      </c>
      <c r="F26" s="211" t="n"/>
      <c r="G26" s="211" t="n"/>
      <c r="H26" s="211" t="n"/>
      <c r="I26" s="73" t="n"/>
      <c r="J26" s="71" t="inlineStr">
        <is>
          <t xml:space="preserve"> 공급가액</t>
        </is>
      </c>
      <c r="K26" s="72" t="n"/>
      <c r="L26" s="72" t="n"/>
      <c r="M26" s="226">
        <f>ROUND(M28/1.1,0)</f>
        <v/>
      </c>
      <c r="N26" s="211" t="n"/>
      <c r="O26" s="211" t="n"/>
      <c r="P26" s="211" t="n"/>
      <c r="Q26" s="47" t="n"/>
      <c r="R26" s="64" t="n"/>
      <c r="S26" s="64" t="n"/>
      <c r="T26" s="64" t="n"/>
      <c r="U26" s="64" t="n"/>
    </row>
    <row r="27" ht="35" customHeight="1" s="194" thickBot="1">
      <c r="B27" s="87" t="inlineStr">
        <is>
          <t xml:space="preserve"> 부가가치세</t>
        </is>
      </c>
      <c r="C27" s="88" t="n"/>
      <c r="D27" s="88" t="n"/>
      <c r="E27" s="227">
        <f>E28-E26</f>
        <v/>
      </c>
      <c r="F27" s="228" t="n"/>
      <c r="G27" s="228" t="n"/>
      <c r="H27" s="228" t="n"/>
      <c r="I27" s="73" t="n"/>
      <c r="J27" s="87" t="inlineStr">
        <is>
          <t xml:space="preserve"> 부가가치세</t>
        </is>
      </c>
      <c r="K27" s="88" t="n"/>
      <c r="L27" s="88" t="n"/>
      <c r="M27" s="227">
        <f>M28-M26</f>
        <v/>
      </c>
      <c r="N27" s="228" t="n"/>
      <c r="O27" s="228" t="n"/>
      <c r="P27" s="228" t="n"/>
      <c r="Q27" s="47" t="n"/>
      <c r="R27" s="64" t="n"/>
      <c r="S27" s="64" t="n"/>
      <c r="T27" s="64" t="n"/>
      <c r="U27" s="64" t="n"/>
    </row>
    <row r="28" ht="35" customHeight="1" s="194">
      <c r="B28" s="89" t="inlineStr">
        <is>
          <t xml:space="preserve"> 합계</t>
        </is>
      </c>
      <c r="C28" s="90" t="n"/>
      <c r="D28" s="90" t="n"/>
      <c r="E28" s="229">
        <f>카드상세내역!C17</f>
        <v/>
      </c>
      <c r="F28" s="224" t="n"/>
      <c r="G28" s="224" t="n"/>
      <c r="H28" s="224" t="n"/>
      <c r="I28" s="73" t="n"/>
      <c r="J28" s="89" t="inlineStr">
        <is>
          <t xml:space="preserve"> 합계</t>
        </is>
      </c>
      <c r="K28" s="90" t="n"/>
      <c r="L28" s="90" t="n"/>
      <c r="M28" s="229">
        <f>카드상세내역!C22</f>
        <v/>
      </c>
      <c r="N28" s="224" t="n"/>
      <c r="O28" s="224" t="n"/>
      <c r="P28" s="224" t="n"/>
      <c r="Q28" s="91" t="n"/>
      <c r="R28" s="92" t="n"/>
      <c r="S28" s="64" t="n"/>
      <c r="T28" s="64" t="n"/>
      <c r="U28" s="64" t="n"/>
      <c r="V28" s="64" t="n"/>
    </row>
    <row r="29" ht="30" customHeight="1" s="194" thickBot="1">
      <c r="B29" s="84" t="inlineStr">
        <is>
          <t>입금계좌정보</t>
        </is>
      </c>
      <c r="C29" s="83" t="n"/>
      <c r="D29" s="82" t="n"/>
      <c r="E29" s="230" t="n"/>
      <c r="F29" s="83" t="n"/>
      <c r="G29" s="83" t="n"/>
      <c r="H29" s="83" t="n"/>
      <c r="I29" s="83" t="n"/>
      <c r="J29" s="83" t="n"/>
      <c r="K29" s="83" t="n"/>
      <c r="L29" s="83" t="n"/>
      <c r="M29" s="83" t="n"/>
      <c r="N29" s="83" t="n"/>
      <c r="O29" s="83" t="n"/>
      <c r="P29" s="83" t="n"/>
    </row>
    <row r="30" ht="35" customHeight="1" s="194" thickBot="1">
      <c r="B30" s="177" t="inlineStr">
        <is>
          <t>예금주</t>
        </is>
      </c>
      <c r="C30" s="231" t="n"/>
      <c r="D30" s="231" t="n"/>
      <c r="E30" s="232" t="n"/>
      <c r="F30" s="178" t="inlineStr">
        <is>
          <t>은행명</t>
        </is>
      </c>
      <c r="G30" s="231" t="n"/>
      <c r="H30" s="232" t="n"/>
      <c r="I30" s="178" t="inlineStr">
        <is>
          <t>계좌번호</t>
        </is>
      </c>
      <c r="J30" s="231" t="n"/>
      <c r="K30" s="231" t="n"/>
      <c r="L30" s="231" t="n"/>
      <c r="M30" s="231" t="n"/>
      <c r="N30" s="231" t="n"/>
      <c r="O30" s="231" t="n"/>
      <c r="P30" s="232" t="n"/>
    </row>
    <row r="31" ht="35" customHeight="1" s="194">
      <c r="B31" s="183" t="inlineStr">
        <is>
          <t>에스케이렌터카 주식회사</t>
        </is>
      </c>
      <c r="C31" s="233" t="n"/>
      <c r="D31" s="233" t="n"/>
      <c r="E31" s="234" t="n"/>
      <c r="F31" s="182" t="inlineStr">
        <is>
          <t>하나은행</t>
        </is>
      </c>
      <c r="G31" s="233" t="n"/>
      <c r="H31" s="234" t="n"/>
      <c r="I31" s="235" t="n">
        <v>11992956800837</v>
      </c>
      <c r="J31" s="233" t="n"/>
      <c r="K31" s="233" t="n"/>
      <c r="L31" s="233" t="n"/>
      <c r="M31" s="233" t="n"/>
      <c r="N31" s="233" t="n"/>
      <c r="O31" s="233" t="n"/>
      <c r="P31" s="234" t="n"/>
    </row>
    <row r="32" ht="25.25" customHeight="1" s="194">
      <c r="C32" s="47" t="n"/>
      <c r="D32" s="94" t="n"/>
      <c r="E32" s="236" t="n"/>
      <c r="F32" s="94" t="n"/>
      <c r="G32" s="94" t="n"/>
      <c r="H32" s="96" t="n"/>
      <c r="I32" s="96" t="n"/>
      <c r="J32" s="96" t="n"/>
      <c r="K32" s="96" t="n"/>
      <c r="L32" s="94" t="n"/>
      <c r="M32" s="94" t="n"/>
      <c r="N32" s="94" t="n"/>
    </row>
    <row r="33" ht="69" customHeight="1" s="194"/>
    <row r="34" ht="21" customHeight="1" s="194">
      <c r="C34" s="97" t="inlineStr">
        <is>
          <t>    </t>
        </is>
      </c>
    </row>
    <row r="35" ht="15.75" customHeight="1" s="194">
      <c r="C35" s="47" t="n"/>
      <c r="D35" s="47" t="n"/>
      <c r="E35" s="47" t="n"/>
      <c r="F35" s="47" t="n"/>
      <c r="G35" s="47" t="n"/>
      <c r="H35" s="98" t="n"/>
      <c r="I35" s="98" t="n"/>
      <c r="J35" s="47" t="n"/>
      <c r="K35" s="47" t="n"/>
      <c r="L35" s="47" t="n"/>
      <c r="M35" s="49" t="n"/>
      <c r="N35" s="49" t="n"/>
      <c r="O35" s="99" t="n"/>
      <c r="P35" s="99" t="n"/>
      <c r="Q35" s="47" t="n"/>
      <c r="R35" s="64" t="n"/>
      <c r="S35" s="64" t="n"/>
      <c r="T35" s="64" t="n"/>
      <c r="U35" s="64" t="n"/>
    </row>
    <row r="36" ht="24.75" customHeight="1" s="194">
      <c r="C36" s="45" t="n"/>
      <c r="D36" s="47" t="n"/>
      <c r="E36" s="47" t="n"/>
      <c r="F36" s="47" t="n"/>
      <c r="G36" s="47" t="n"/>
      <c r="H36" s="98" t="n"/>
      <c r="I36" s="98" t="n"/>
      <c r="J36" s="47" t="n"/>
      <c r="K36" s="47" t="n"/>
      <c r="L36" s="47" t="n"/>
      <c r="O36" s="99" t="n"/>
      <c r="P36" s="99" t="n"/>
      <c r="Q36" s="47" t="n"/>
      <c r="R36" s="64" t="n"/>
      <c r="S36" s="64" t="n"/>
      <c r="T36" s="64" t="n"/>
      <c r="U36" s="64" t="n"/>
    </row>
    <row r="37" ht="22" customHeight="1" s="194">
      <c r="C37" s="47" t="n"/>
      <c r="D37" s="47" t="n"/>
      <c r="E37" s="96" t="n"/>
      <c r="F37" s="100" t="n"/>
      <c r="G37" s="100" t="n"/>
      <c r="H37" s="100" t="n"/>
      <c r="I37" s="100" t="n"/>
      <c r="J37" s="47" t="n"/>
      <c r="K37" s="47" t="n"/>
      <c r="L37" s="47" t="n"/>
      <c r="M37" s="96" t="n"/>
      <c r="N37" s="100" t="n"/>
      <c r="O37" s="100" t="n"/>
      <c r="P37" s="100" t="n"/>
    </row>
    <row r="38" ht="22" customHeight="1" s="194">
      <c r="C38" s="47" t="n"/>
      <c r="D38" s="47" t="n"/>
      <c r="E38" s="96" t="n"/>
      <c r="F38" s="100" t="n"/>
      <c r="G38" s="100" t="n"/>
      <c r="H38" s="100" t="n"/>
      <c r="I38" s="100" t="n"/>
      <c r="J38" s="47" t="n"/>
      <c r="K38" s="47" t="n"/>
      <c r="L38" s="47" t="n"/>
      <c r="M38" s="96" t="n"/>
      <c r="N38" s="100" t="n"/>
      <c r="O38" s="100" t="n"/>
      <c r="P38" s="100" t="n"/>
    </row>
    <row r="39" ht="22" customHeight="1" s="194">
      <c r="C39" s="47" t="n"/>
      <c r="D39" s="47" t="n"/>
      <c r="E39" s="100" t="n"/>
      <c r="F39" s="100" t="n"/>
      <c r="G39" s="100" t="n"/>
      <c r="H39" s="100" t="n"/>
      <c r="I39" s="100" t="n"/>
      <c r="J39" s="100" t="n"/>
      <c r="K39" s="100" t="n"/>
      <c r="L39" s="100" t="n"/>
      <c r="M39" s="100" t="n"/>
      <c r="N39" s="100" t="n"/>
      <c r="O39" s="100" t="n"/>
      <c r="P39" s="100" t="n"/>
    </row>
    <row r="40" ht="22" customHeight="1" s="194">
      <c r="C40" s="47" t="n"/>
      <c r="D40" s="47" t="n"/>
      <c r="E40" s="96" t="n"/>
      <c r="F40" s="100" t="n"/>
      <c r="G40" s="101" t="n"/>
      <c r="H40" s="102" t="n"/>
      <c r="I40" s="102" t="n"/>
      <c r="J40" s="103" t="n"/>
      <c r="K40" s="103" t="n"/>
      <c r="L40" s="103" t="n"/>
      <c r="M40" s="101" t="n"/>
      <c r="N40" s="96" t="n"/>
      <c r="O40" s="100" t="n"/>
      <c r="P40" s="100" t="n"/>
    </row>
    <row r="41" ht="22" customHeight="1" s="194">
      <c r="C41" s="47" t="n"/>
      <c r="D41" s="47" t="n"/>
      <c r="E41" s="104" t="n"/>
      <c r="F41" s="94" t="n"/>
      <c r="G41" s="94" t="n"/>
      <c r="H41" s="94" t="n"/>
      <c r="I41" s="94" t="n"/>
      <c r="J41" s="94" t="n"/>
      <c r="K41" s="94" t="n"/>
      <c r="L41" s="94" t="n"/>
      <c r="M41" s="94" t="n"/>
      <c r="N41" s="94" t="n"/>
      <c r="O41" s="94" t="n"/>
      <c r="P41" s="94" t="n"/>
    </row>
    <row r="42" ht="22" customHeight="1" s="194">
      <c r="C42" s="99" t="n"/>
      <c r="D42" s="99" t="n"/>
      <c r="E42" s="47" t="n"/>
      <c r="F42" s="47" t="n"/>
      <c r="G42" s="100" t="n"/>
      <c r="H42" s="100" t="n"/>
      <c r="I42" s="100" t="n"/>
      <c r="J42" s="100" t="n"/>
      <c r="K42" s="100" t="n"/>
      <c r="L42" s="100" t="n"/>
      <c r="M42" s="101" t="n"/>
      <c r="N42" s="96" t="n"/>
      <c r="O42" s="100" t="n"/>
      <c r="P42" s="100" t="n"/>
    </row>
    <row r="43" ht="22" customHeight="1" s="194">
      <c r="C43" s="99" t="n"/>
      <c r="D43" s="99" t="n"/>
      <c r="E43" s="47" t="n"/>
      <c r="F43" s="47" t="n"/>
      <c r="G43" s="100" t="n"/>
      <c r="H43" s="100" t="n"/>
      <c r="I43" s="100" t="n"/>
      <c r="J43" s="100" t="n"/>
      <c r="K43" s="100" t="n"/>
      <c r="L43" s="100" t="n"/>
      <c r="M43" s="100" t="n"/>
      <c r="N43" s="100" t="n"/>
      <c r="O43" s="100" t="n"/>
      <c r="P43" s="100" t="n"/>
    </row>
    <row r="44" ht="22" customHeight="1" s="194">
      <c r="C44" s="47" t="n"/>
      <c r="D44" s="47" t="n"/>
      <c r="E44" s="94" t="n"/>
      <c r="F44" s="94" t="n"/>
      <c r="G44" s="94" t="n"/>
      <c r="H44" s="94" t="n"/>
      <c r="I44" s="94" t="n"/>
      <c r="J44" s="94" t="n"/>
      <c r="K44" s="94" t="n"/>
      <c r="L44" s="94" t="n"/>
      <c r="M44" s="94" t="n"/>
      <c r="N44" s="94" t="n"/>
      <c r="O44" s="94" t="n"/>
      <c r="P44" s="94" t="n"/>
    </row>
    <row r="45" ht="21" customHeight="1" s="194">
      <c r="C45" s="94" t="n"/>
      <c r="D45" s="94" t="n"/>
      <c r="E45" s="94" t="n"/>
      <c r="F45" s="94" t="n"/>
      <c r="G45" s="94" t="n"/>
      <c r="H45" s="94" t="n"/>
      <c r="I45" s="94" t="n"/>
      <c r="J45" s="94" t="n"/>
      <c r="K45" s="94" t="n"/>
      <c r="L45" s="94" t="n"/>
      <c r="M45" s="94" t="n"/>
      <c r="N45" s="94" t="n"/>
      <c r="O45" s="94" t="n"/>
      <c r="P45" s="94" t="n"/>
    </row>
    <row r="46" ht="24" customHeight="1" s="194"/>
    <row r="47" ht="24" customHeight="1" s="194"/>
    <row r="48" ht="25.25" customHeight="1" s="194">
      <c r="B48" s="184" t="inlineStr">
        <is>
          <t xml:space="preserve">상호명 : 에스케이렌터카 주식회사    사업자번호 : 113-81-32864    대표자 : 황일문
</t>
        </is>
      </c>
      <c r="C48" s="237" t="n"/>
      <c r="D48" s="237" t="n"/>
      <c r="E48" s="237" t="n"/>
      <c r="F48" s="237" t="n"/>
      <c r="G48" s="237" t="n"/>
      <c r="H48" s="237" t="n"/>
      <c r="I48" s="237" t="n"/>
      <c r="J48" s="237" t="n"/>
      <c r="K48" s="237" t="n"/>
      <c r="L48" s="237" t="n"/>
      <c r="M48" s="237" t="n"/>
      <c r="N48" s="237" t="n"/>
      <c r="O48" s="237" t="n"/>
      <c r="P48" s="237" t="n"/>
    </row>
    <row r="49" ht="25.25" customFormat="1" customHeight="1" s="107">
      <c r="B49" s="185" t="inlineStr">
        <is>
          <t>소재지 : 서울특별시 구로구 서부샛길 822(구로동)    고객지원 : 1800-2023</t>
        </is>
      </c>
      <c r="Q49" s="105" t="n"/>
      <c r="R49" s="106" t="n"/>
      <c r="S49" s="106" t="n"/>
      <c r="T49" s="106" t="n"/>
    </row>
    <row r="51">
      <c r="E51" s="108" t="n"/>
      <c r="F51" s="109" t="n"/>
      <c r="G51" s="110" t="n"/>
      <c r="H51" s="98" t="n"/>
      <c r="I51" s="98" t="n"/>
      <c r="J51" s="111" t="n"/>
      <c r="K51" s="111" t="n"/>
      <c r="L51" s="111" t="n"/>
      <c r="M51" s="112" t="n"/>
    </row>
    <row r="52">
      <c r="F52" s="109" t="n"/>
      <c r="G52" s="113" t="n"/>
      <c r="H52" s="113" t="n"/>
      <c r="I52" s="113" t="n"/>
      <c r="J52" s="113" t="n"/>
      <c r="K52" s="113" t="n"/>
      <c r="M52" s="114" t="n"/>
    </row>
    <row r="53" ht="18.75" customHeight="1" s="194"/>
    <row r="54" ht="24" customHeight="1" s="194">
      <c r="C54" s="115" t="n"/>
    </row>
    <row r="55" ht="159.75" customHeight="1" s="194">
      <c r="C55" s="116" t="n"/>
      <c r="D55" s="116" t="n"/>
      <c r="E55" s="116" t="n"/>
      <c r="F55" s="116" t="n"/>
      <c r="G55" s="116" t="n"/>
      <c r="H55" s="116" t="n"/>
      <c r="I55" s="116" t="n"/>
      <c r="J55" s="116" t="n"/>
      <c r="K55" s="116" t="n"/>
      <c r="L55" s="116" t="n"/>
      <c r="M55" s="116" t="n"/>
      <c r="N55" s="116" t="n"/>
      <c r="O55" s="116" t="n"/>
      <c r="P55" s="116" t="n"/>
      <c r="T55" s="117" t="n"/>
    </row>
    <row r="56" ht="15" customHeight="1" s="194">
      <c r="C56" s="118" t="n"/>
      <c r="D56" s="119" t="n"/>
      <c r="E56" s="119" t="n"/>
      <c r="F56" s="119" t="n"/>
      <c r="G56" s="119" t="n"/>
      <c r="H56" s="119" t="n"/>
      <c r="I56" s="119" t="n"/>
      <c r="J56" s="119" t="n"/>
      <c r="K56" s="119" t="n"/>
      <c r="L56" s="119" t="n"/>
      <c r="M56" s="119" t="n"/>
    </row>
    <row r="57" ht="25.5" customFormat="1" customHeight="1" s="107">
      <c r="C57" s="120" t="n"/>
      <c r="D57" s="120" t="n"/>
      <c r="E57" s="120" t="n"/>
      <c r="F57" s="120" t="n"/>
      <c r="G57" s="120" t="n"/>
      <c r="H57" s="120" t="n"/>
      <c r="I57" s="120" t="n"/>
      <c r="J57" s="120" t="n"/>
      <c r="K57" s="120" t="n"/>
      <c r="L57" s="120" t="n"/>
      <c r="M57" s="120" t="n"/>
      <c r="N57" s="120" t="n"/>
      <c r="O57" s="120" t="n"/>
      <c r="P57" s="120" t="n"/>
    </row>
    <row r="58" ht="42" customFormat="1" customHeight="1" s="107">
      <c r="C58" s="120" t="n"/>
      <c r="D58" s="120" t="n"/>
      <c r="E58" s="120" t="n"/>
      <c r="F58" s="120" t="n"/>
      <c r="G58" s="120" t="n"/>
      <c r="H58" s="120" t="n"/>
      <c r="I58" s="120" t="n"/>
      <c r="J58" s="120" t="n"/>
      <c r="K58" s="120" t="n"/>
      <c r="L58" s="120" t="n"/>
      <c r="M58" s="120" t="n"/>
      <c r="N58" s="120" t="n"/>
      <c r="O58" s="120" t="n"/>
      <c r="P58" s="120" t="n"/>
    </row>
    <row r="59" ht="36" customHeight="1" s="194">
      <c r="C59" s="121" t="n"/>
      <c r="D59" s="121" t="n"/>
      <c r="E59" s="121" t="n"/>
      <c r="F59" s="121" t="n"/>
      <c r="G59" s="121" t="n"/>
      <c r="H59" s="121" t="n"/>
      <c r="I59" s="121" t="n"/>
      <c r="J59" s="121" t="n"/>
      <c r="K59" s="121" t="n"/>
      <c r="L59" s="121" t="n"/>
      <c r="M59" s="121" t="n"/>
      <c r="N59" s="121" t="n"/>
      <c r="O59" s="121" t="n"/>
      <c r="P59" s="121" t="n"/>
      <c r="Q59" s="122" t="inlineStr">
        <is>
          <t>BASIC 차량관리서비스</t>
        </is>
      </c>
    </row>
    <row r="60" ht="26.25" customHeight="1" s="194">
      <c r="C60" s="176" t="n"/>
    </row>
    <row r="61" ht="15" customHeight="1" s="194">
      <c r="C61" s="118" t="n"/>
      <c r="D61" s="119" t="n"/>
      <c r="E61" s="119" t="n"/>
      <c r="F61" s="119" t="n"/>
      <c r="G61" s="119" t="n"/>
      <c r="H61" s="119" t="n"/>
      <c r="I61" s="119" t="n"/>
      <c r="J61" s="119" t="n"/>
      <c r="K61" s="119" t="n"/>
      <c r="L61" s="119" t="n"/>
      <c r="M61" s="119" t="n"/>
    </row>
    <row r="62" ht="15" customHeight="1" s="194">
      <c r="C62" s="118" t="n"/>
      <c r="D62" s="119" t="n"/>
      <c r="E62" s="119" t="n"/>
      <c r="F62" s="119" t="n"/>
      <c r="G62" s="119" t="n"/>
      <c r="H62" s="119" t="n"/>
      <c r="I62" s="119" t="n"/>
      <c r="J62" s="119" t="n"/>
      <c r="K62" s="119" t="n"/>
      <c r="L62" s="119" t="n"/>
      <c r="M62" s="119" t="n"/>
    </row>
    <row r="63" ht="24.75" customHeight="1" s="194">
      <c r="C63" s="176" t="n"/>
    </row>
    <row r="64" ht="15" customHeight="1" s="194">
      <c r="C64" s="118" t="n"/>
      <c r="D64" s="119" t="n"/>
      <c r="E64" s="119" t="n"/>
      <c r="F64" s="119" t="n"/>
      <c r="G64" s="119" t="n"/>
      <c r="H64" s="119" t="n"/>
      <c r="I64" s="119" t="n"/>
      <c r="J64" s="119" t="n"/>
      <c r="K64" s="119" t="n"/>
      <c r="L64" s="119" t="n"/>
      <c r="M64" s="119" t="n"/>
    </row>
    <row r="65" ht="15" customHeight="1" s="194">
      <c r="C65" s="118" t="n"/>
      <c r="D65" s="119" t="n"/>
      <c r="E65" s="119" t="n"/>
      <c r="F65" s="119" t="n"/>
      <c r="G65" s="119" t="n"/>
      <c r="H65" s="119" t="n"/>
      <c r="I65" s="119" t="n"/>
      <c r="J65" s="119" t="n"/>
      <c r="K65" s="119" t="n"/>
      <c r="L65" s="119" t="n"/>
      <c r="M65" s="119" t="n"/>
    </row>
    <row r="66" ht="15" customHeight="1" s="194">
      <c r="C66" s="118" t="n"/>
      <c r="M66" s="119" t="n"/>
    </row>
    <row r="67" ht="15" customHeight="1" s="194">
      <c r="C67" s="118" t="n"/>
      <c r="M67" s="119" t="n"/>
      <c r="AB67" s="0" t="inlineStr">
        <is>
          <t> </t>
        </is>
      </c>
    </row>
    <row r="68" ht="15" customHeight="1" s="194">
      <c r="C68" s="118" t="n"/>
      <c r="M68" s="119" t="n"/>
    </row>
    <row r="69" ht="15" customHeight="1" s="194">
      <c r="C69" s="118" t="n"/>
      <c r="M69" s="119" t="n"/>
    </row>
    <row r="70" ht="15" customHeight="1" s="194">
      <c r="C70" s="118" t="n"/>
      <c r="D70" s="119" t="n"/>
      <c r="E70" s="119" t="n"/>
      <c r="F70" s="119" t="n"/>
      <c r="G70" s="119" t="n"/>
      <c r="H70" s="119" t="n"/>
      <c r="I70" s="119" t="n"/>
      <c r="J70" s="119" t="n"/>
      <c r="K70" s="119" t="n"/>
      <c r="L70" s="119" t="n"/>
      <c r="M70" s="119" t="n"/>
    </row>
    <row r="71" ht="15" customHeight="1" s="194">
      <c r="C71" s="118" t="n"/>
      <c r="D71" s="119" t="n"/>
      <c r="E71" s="119" t="n"/>
      <c r="F71" s="119" t="n"/>
      <c r="G71" s="119" t="n"/>
      <c r="H71" s="119" t="n"/>
      <c r="I71" s="119" t="n"/>
      <c r="J71" s="119" t="n"/>
      <c r="K71" s="119" t="n"/>
      <c r="L71" s="119" t="n"/>
      <c r="M71" s="119" t="n"/>
    </row>
    <row r="72" ht="15" customHeight="1" s="194">
      <c r="C72" s="118" t="n"/>
      <c r="D72" s="119" t="n"/>
      <c r="E72" s="119" t="n"/>
      <c r="F72" s="119" t="n"/>
      <c r="G72" s="119" t="n"/>
      <c r="H72" s="119" t="n"/>
      <c r="I72" s="119" t="n"/>
      <c r="J72" s="119" t="n"/>
      <c r="K72" s="119" t="n"/>
      <c r="L72" s="119" t="n"/>
      <c r="M72" s="119" t="n"/>
    </row>
    <row r="73" ht="15" customHeight="1" s="194">
      <c r="C73" s="118" t="n"/>
      <c r="D73" s="119" t="n"/>
      <c r="E73" s="119" t="n"/>
      <c r="F73" s="119" t="n"/>
      <c r="G73" s="119" t="n"/>
      <c r="H73" s="119" t="n"/>
      <c r="I73" s="119" t="n"/>
      <c r="J73" s="119" t="n"/>
      <c r="K73" s="119" t="n"/>
      <c r="L73" s="119" t="n"/>
      <c r="M73" s="119" t="n"/>
    </row>
    <row r="74">
      <c r="C74" s="118" t="n"/>
    </row>
  </sheetData>
  <mergeCells count="41">
    <mergeCell ref="E26:H26"/>
    <mergeCell ref="B48:P48"/>
    <mergeCell ref="M26:P26"/>
    <mergeCell ref="I30:P30"/>
    <mergeCell ref="M17:P17"/>
    <mergeCell ref="B30:E30"/>
    <mergeCell ref="M24:P24"/>
    <mergeCell ref="L10:P11"/>
    <mergeCell ref="M1:N1"/>
    <mergeCell ref="E17:F17"/>
    <mergeCell ref="G17:H17"/>
    <mergeCell ref="M23:P23"/>
    <mergeCell ref="E22:H22"/>
    <mergeCell ref="E20:F20"/>
    <mergeCell ref="F31:H31"/>
    <mergeCell ref="E19:F19"/>
    <mergeCell ref="G19:H19"/>
    <mergeCell ref="O1:P1"/>
    <mergeCell ref="C63:P63"/>
    <mergeCell ref="B49:P49"/>
    <mergeCell ref="G18:H18"/>
    <mergeCell ref="E24:H24"/>
    <mergeCell ref="D10:H11"/>
    <mergeCell ref="B31:E31"/>
    <mergeCell ref="E23:H23"/>
    <mergeCell ref="E15:F15"/>
    <mergeCell ref="G15:H15"/>
    <mergeCell ref="C60:P60"/>
    <mergeCell ref="M20:P20"/>
    <mergeCell ref="I31:P31"/>
    <mergeCell ref="E28:H28"/>
    <mergeCell ref="G20:H20"/>
    <mergeCell ref="E16:F16"/>
    <mergeCell ref="M22:P22"/>
    <mergeCell ref="G16:H16"/>
    <mergeCell ref="M16:P16"/>
    <mergeCell ref="F30:H30"/>
    <mergeCell ref="M28:P28"/>
    <mergeCell ref="E18:F18"/>
    <mergeCell ref="E27:H27"/>
    <mergeCell ref="M27:P27"/>
  </mergeCells>
  <printOptions horizontalCentered="1" verticalCentered="1"/>
  <pageMargins left="0.2362204724409449" right="0.2362204724409449" top="0" bottom="0" header="0" footer="0"/>
  <pageSetup orientation="portrait" paperSize="9" scale="62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width="3.6640625" customWidth="1" style="1" min="1" max="1"/>
    <col width="10.6640625" customWidth="1" style="1" min="2" max="2"/>
    <col width="20.6640625" customWidth="1" style="1" min="3" max="3"/>
    <col width="12.6640625" customWidth="1" style="1" min="4" max="6"/>
    <col width="9" customWidth="1" style="1" min="7" max="16384"/>
  </cols>
  <sheetData>
    <row r="4" ht="23" customHeight="1" s="194">
      <c r="B4" s="186" t="inlineStr">
        <is>
          <t>(고객사명) 스마트링크 청구내역서</t>
        </is>
      </c>
      <c r="G4" s="11" t="n"/>
    </row>
    <row r="6">
      <c r="E6" s="2" t="inlineStr">
        <is>
          <t>총납부금액</t>
        </is>
      </c>
      <c r="F6" s="3">
        <f>ROUND(SUM(F8:F1048576),0)</f>
        <v/>
      </c>
    </row>
    <row r="8" ht="15.75" customHeight="1" s="194">
      <c r="B8" s="4" t="inlineStr">
        <is>
          <t>구분</t>
        </is>
      </c>
      <c r="C8" s="238" t="n"/>
      <c r="D8" s="4" t="inlineStr">
        <is>
          <t>공급가</t>
        </is>
      </c>
      <c r="E8" s="4" t="inlineStr">
        <is>
          <t>세액</t>
        </is>
      </c>
      <c r="F8" s="4" t="inlineStr">
        <is>
          <t>총액</t>
        </is>
      </c>
    </row>
    <row r="9" ht="20.25" customHeight="1" s="194">
      <c r="B9" s="239" t="inlineStr">
        <is>
          <t>단말기서비스이용료(차량운행)</t>
        </is>
      </c>
      <c r="C9" s="238" t="n"/>
      <c r="D9" s="5">
        <f>DSUM(이용료!D5:I1048576,6,이용료!$O$2:$O$3)</f>
        <v/>
      </c>
      <c r="E9" s="5">
        <f>DSUM(이용료!D5:J1048576,7,이용료!$O$2:$O$3)</f>
        <v/>
      </c>
      <c r="F9" s="5">
        <f>DSUM(이용료!D5:K1048576,8,이용료!$O$2:$O$3)</f>
        <v/>
      </c>
    </row>
    <row r="10" ht="20.25" customHeight="1" s="194">
      <c r="B10" s="239" t="inlineStr">
        <is>
          <t>단말기서비스이용료(카셰어링)</t>
        </is>
      </c>
      <c r="C10" s="238" t="n"/>
      <c r="D10" s="5">
        <f>DSUM(이용료!D5:I1048576,6,이용료!$P$2:$P$3)</f>
        <v/>
      </c>
      <c r="E10" s="5">
        <f>DSUM(이용료!D5:J1048576,7,이용료!$P$2:$P$3)</f>
        <v/>
      </c>
      <c r="F10" s="5">
        <f>DSUM(이용료!D5:K1048576,8,이용료!$P$2:$P$3)</f>
        <v/>
      </c>
    </row>
    <row r="11" ht="20.25" customHeight="1" s="194">
      <c r="B11" s="239" t="inlineStr">
        <is>
          <t>주유통합과금</t>
        </is>
      </c>
      <c r="C11" s="238" t="n"/>
      <c r="D11" s="5">
        <f>ROUND((F11/1.1),0)</f>
        <v/>
      </c>
      <c r="E11" s="5">
        <f>F11-D11</f>
        <v/>
      </c>
      <c r="F11" s="5">
        <f>#REF!</f>
        <v/>
      </c>
    </row>
    <row r="12" ht="20.25" customHeight="1" s="194">
      <c r="B12" s="239" t="inlineStr">
        <is>
          <t>하이패스통합과금</t>
        </is>
      </c>
      <c r="C12" s="238" t="n"/>
      <c r="D12" s="5">
        <f>ROUND((F12/1.1),0)</f>
        <v/>
      </c>
      <c r="E12" s="5">
        <f>F12-D12</f>
        <v/>
      </c>
      <c r="F12" s="5">
        <f>#REF!</f>
        <v/>
      </c>
    </row>
  </sheetData>
  <mergeCells count="6">
    <mergeCell ref="B4:F4"/>
    <mergeCell ref="B11:C11"/>
    <mergeCell ref="B10:C10"/>
    <mergeCell ref="B9:C9"/>
    <mergeCell ref="B8:C8"/>
    <mergeCell ref="B12:C1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pane ySplit="5" topLeftCell="A6" activePane="bottomLeft" state="frozen"/>
      <selection activeCell="W41" sqref="W41"/>
      <selection pane="bottomLeft" activeCell="C15" sqref="C15"/>
    </sheetView>
  </sheetViews>
  <sheetFormatPr baseColWidth="10" defaultColWidth="9" defaultRowHeight="17"/>
  <cols>
    <col width="4" customWidth="1" style="125" min="1" max="1"/>
    <col width="12.6640625" customWidth="1" style="35" min="2" max="3"/>
    <col width="13.6640625" customWidth="1" style="35" min="4" max="4"/>
    <col width="8.6640625" customWidth="1" style="35" min="5" max="5"/>
    <col width="7.5" bestFit="1" customWidth="1" style="128" min="6" max="6"/>
    <col width="10.6640625" customWidth="1" style="129" min="7" max="8"/>
    <col width="11.1640625" customWidth="1" style="240" min="9" max="11"/>
    <col width="13.6640625" customWidth="1" style="240" min="12" max="12"/>
    <col width="23.6640625" customWidth="1" style="130" min="13" max="13"/>
    <col width="9" customWidth="1" style="125" min="14" max="14"/>
    <col hidden="1" width="9" customWidth="1" style="125" min="15" max="15"/>
    <col hidden="1" width="8.6640625" customWidth="1" style="125" min="16" max="16"/>
    <col width="9" customWidth="1" style="125" min="17" max="16384"/>
  </cols>
  <sheetData>
    <row r="1" customFormat="1" s="1">
      <c r="F1" s="25" t="n"/>
      <c r="G1" s="29" t="n"/>
      <c r="H1" s="29" t="n"/>
      <c r="I1" s="241" t="n"/>
      <c r="J1" s="241" t="n"/>
      <c r="K1" s="241" t="n"/>
      <c r="L1" s="241" t="n"/>
      <c r="O1" s="1" t="inlineStr">
        <is>
          <t>숨김 처리할 부분</t>
        </is>
      </c>
    </row>
    <row r="2" ht="20" customFormat="1" customHeight="1" s="1">
      <c r="B2" s="242" t="inlineStr">
        <is>
          <t>2024년 2월</t>
        </is>
      </c>
      <c r="C2" s="13" t="inlineStr">
        <is>
          <t>스마트링크 이용료 상세내역서</t>
        </is>
      </c>
      <c r="D2" s="14" t="n"/>
      <c r="E2" s="14" t="n"/>
      <c r="F2" s="26" t="n"/>
      <c r="G2" s="30" t="n"/>
      <c r="H2" s="30" t="n"/>
      <c r="I2" s="243" t="n"/>
      <c r="J2" s="243" t="n"/>
      <c r="K2" s="243" t="n"/>
      <c r="L2" s="243" t="n"/>
      <c r="M2" s="10" t="n"/>
      <c r="O2" s="7" t="inlineStr">
        <is>
          <t>서비스구분</t>
        </is>
      </c>
      <c r="P2" s="7" t="inlineStr">
        <is>
          <t>서비스구분</t>
        </is>
      </c>
    </row>
    <row r="3" customFormat="1" s="1">
      <c r="B3" s="244" t="n"/>
      <c r="C3" s="244" t="n"/>
      <c r="D3" s="245" t="n"/>
      <c r="E3" s="245" t="n"/>
      <c r="F3" s="27" t="n"/>
      <c r="G3" s="31" t="n"/>
      <c r="H3" s="31" t="n"/>
      <c r="I3" s="246" t="n"/>
      <c r="J3" s="246" t="n"/>
      <c r="K3" s="246" t="n"/>
      <c r="L3" s="246" t="n"/>
      <c r="O3" s="9" t="inlineStr">
        <is>
          <t>차량운행관리</t>
        </is>
      </c>
      <c r="P3" s="9" t="inlineStr">
        <is>
          <t>카셰어링프리미엄</t>
        </is>
      </c>
    </row>
    <row r="4" customFormat="1" s="1">
      <c r="B4" s="247" t="inlineStr">
        <is>
          <t>610-86-33452</t>
        </is>
      </c>
      <c r="C4" s="248" t="inlineStr">
        <is>
          <t>에스케이피유코어주식회사</t>
        </is>
      </c>
      <c r="D4" s="245" t="n"/>
      <c r="E4" s="245" t="n"/>
      <c r="F4" s="27" t="n"/>
      <c r="G4" s="31" t="n"/>
      <c r="H4" s="31" t="n"/>
      <c r="I4" s="246" t="n"/>
      <c r="J4" s="246" t="n"/>
      <c r="K4" s="246" t="n"/>
      <c r="L4" s="246" t="n"/>
      <c r="O4" s="132" t="n"/>
      <c r="P4" s="132" t="n"/>
    </row>
    <row r="5" customFormat="1" s="1">
      <c r="B5" s="28" t="inlineStr">
        <is>
          <t>차량번호</t>
        </is>
      </c>
      <c r="C5" s="28" t="inlineStr">
        <is>
          <t>차종</t>
        </is>
      </c>
      <c r="D5" s="28" t="inlineStr">
        <is>
          <t>서비스구분</t>
        </is>
      </c>
      <c r="E5" s="28" t="inlineStr">
        <is>
          <t>단말기상태</t>
        </is>
      </c>
      <c r="F5" s="28" t="inlineStr">
        <is>
          <t>계약기간</t>
        </is>
      </c>
      <c r="G5" s="141" t="inlineStr">
        <is>
          <t>이용 시작</t>
        </is>
      </c>
      <c r="H5" s="141" t="inlineStr">
        <is>
          <t>이용 종료</t>
        </is>
      </c>
      <c r="I5" s="249" t="inlineStr">
        <is>
          <t>공급가액</t>
        </is>
      </c>
      <c r="J5" s="249" t="inlineStr">
        <is>
          <t>부가가치세</t>
        </is>
      </c>
      <c r="K5" s="249" t="inlineStr">
        <is>
          <t>합계</t>
        </is>
      </c>
      <c r="L5" s="250" t="inlineStr">
        <is>
          <t>이전비(vat별도)</t>
        </is>
      </c>
      <c r="M5" s="28" t="inlineStr">
        <is>
          <t>비고</t>
        </is>
      </c>
      <c r="O5" s="8" t="inlineStr">
        <is>
          <t>단가</t>
        </is>
      </c>
      <c r="P5" s="8" t="inlineStr">
        <is>
          <t>사용일수</t>
        </is>
      </c>
    </row>
    <row r="6">
      <c r="B6" s="251" t="inlineStr">
        <is>
          <t>170허3454</t>
        </is>
      </c>
      <c r="C6" s="251" t="inlineStr">
        <is>
          <t>그랜저</t>
        </is>
      </c>
      <c r="D6" s="251" t="inlineStr">
        <is>
          <t>차량운행관리</t>
        </is>
      </c>
      <c r="E6" s="252" t="inlineStr">
        <is>
          <t>이용</t>
        </is>
      </c>
      <c r="F6" s="252" t="inlineStr">
        <is>
          <t>-</t>
        </is>
      </c>
      <c r="G6" s="253" t="inlineStr">
        <is>
          <t>2024-02-01</t>
        </is>
      </c>
      <c r="H6" s="253" t="inlineStr">
        <is>
          <t>2024-02-29</t>
        </is>
      </c>
      <c r="I6" s="254" t="n">
        <v>15000</v>
      </c>
      <c r="J6" s="254">
        <f>round(I6*0.1,0)</f>
        <v/>
      </c>
      <c r="K6" s="254">
        <f>I6+J6</f>
        <v/>
      </c>
      <c r="L6" s="255" t="n"/>
      <c r="M6" s="256" t="n"/>
      <c r="O6" s="257" t="n">
        <v>35000</v>
      </c>
      <c r="P6" s="258">
        <f>IF(DATEDIF(G6,H6,"D")=0,0,DATEDIF(G6,H6,"D")+1)</f>
        <v/>
      </c>
    </row>
    <row r="7">
      <c r="B7" s="259" t="inlineStr">
        <is>
          <t>190하9530</t>
        </is>
      </c>
      <c r="C7" s="259" t="inlineStr">
        <is>
          <t>팰리세이드</t>
        </is>
      </c>
      <c r="D7" s="259" t="inlineStr">
        <is>
          <t>차량운행관리</t>
        </is>
      </c>
      <c r="E7" s="259" t="inlineStr">
        <is>
          <t>이용</t>
        </is>
      </c>
      <c r="F7" s="259" t="inlineStr">
        <is>
          <t>-</t>
        </is>
      </c>
      <c r="G7" s="259" t="inlineStr">
        <is>
          <t>2024-02-01</t>
        </is>
      </c>
      <c r="H7" s="259" t="inlineStr">
        <is>
          <t>2024-02-29</t>
        </is>
      </c>
      <c r="I7" s="260" t="n">
        <v>15000</v>
      </c>
      <c r="J7" s="261">
        <f>round(I7*0.1,0)</f>
        <v/>
      </c>
      <c r="K7" s="261">
        <f>I7+J7</f>
        <v/>
      </c>
      <c r="L7" s="262" t="n"/>
      <c r="M7" s="262" t="n"/>
    </row>
    <row r="8">
      <c r="B8" s="259" t="inlineStr">
        <is>
          <t>191하1574</t>
        </is>
      </c>
      <c r="C8" s="259" t="inlineStr">
        <is>
          <t>아반떼</t>
        </is>
      </c>
      <c r="D8" s="259" t="inlineStr">
        <is>
          <t>카셰어링프리미엄</t>
        </is>
      </c>
      <c r="E8" s="259" t="inlineStr">
        <is>
          <t>이용</t>
        </is>
      </c>
      <c r="F8" s="259" t="inlineStr">
        <is>
          <t>-</t>
        </is>
      </c>
      <c r="G8" s="259" t="inlineStr">
        <is>
          <t>2024-02-01</t>
        </is>
      </c>
      <c r="H8" s="259" t="inlineStr">
        <is>
          <t>2024-02-29</t>
        </is>
      </c>
      <c r="I8" s="260" t="n">
        <v>30000</v>
      </c>
      <c r="J8" s="261">
        <f>round(I8*0.1,0)</f>
        <v/>
      </c>
      <c r="K8" s="261">
        <f>I8+J8</f>
        <v/>
      </c>
      <c r="L8" s="262" t="n"/>
      <c r="M8" s="262" t="n"/>
    </row>
    <row r="9">
      <c r="B9" s="259" t="inlineStr">
        <is>
          <t>191하1631</t>
        </is>
      </c>
      <c r="C9" s="259" t="inlineStr">
        <is>
          <t>스포티지</t>
        </is>
      </c>
      <c r="D9" s="259" t="inlineStr">
        <is>
          <t>카셰어링프리미엄</t>
        </is>
      </c>
      <c r="E9" s="259" t="inlineStr">
        <is>
          <t>이용</t>
        </is>
      </c>
      <c r="F9" s="259" t="inlineStr">
        <is>
          <t>-</t>
        </is>
      </c>
      <c r="G9" s="259" t="inlineStr">
        <is>
          <t>2024-02-01</t>
        </is>
      </c>
      <c r="H9" s="259" t="inlineStr">
        <is>
          <t>2024-02-29</t>
        </is>
      </c>
      <c r="I9" s="260" t="n">
        <v>30000</v>
      </c>
      <c r="J9" s="261">
        <f>round(I9*0.1,0)</f>
        <v/>
      </c>
      <c r="K9" s="261">
        <f>I9+J9</f>
        <v/>
      </c>
      <c r="L9" s="262" t="n"/>
      <c r="M9" s="262" t="n"/>
    </row>
    <row r="10">
      <c r="B10" s="259" t="inlineStr">
        <is>
          <t>191하6672</t>
        </is>
      </c>
      <c r="C10" s="259" t="inlineStr">
        <is>
          <t>카니발</t>
        </is>
      </c>
      <c r="D10" s="259" t="inlineStr">
        <is>
          <t>카셰어링프리미엄</t>
        </is>
      </c>
      <c r="E10" s="259" t="inlineStr">
        <is>
          <t>이용</t>
        </is>
      </c>
      <c r="F10" s="259" t="inlineStr">
        <is>
          <t>-</t>
        </is>
      </c>
      <c r="G10" s="259" t="inlineStr">
        <is>
          <t>2024-02-01</t>
        </is>
      </c>
      <c r="H10" s="259" t="inlineStr">
        <is>
          <t>2024-02-29</t>
        </is>
      </c>
      <c r="I10" s="260" t="n">
        <v>30000</v>
      </c>
      <c r="J10" s="261">
        <f>round(I10*0.1,0)</f>
        <v/>
      </c>
      <c r="K10" s="261">
        <f>I10+J10</f>
        <v/>
      </c>
      <c r="L10" s="262" t="n"/>
      <c r="M10" s="262" t="n"/>
    </row>
    <row r="11">
      <c r="B11" s="259" t="inlineStr">
        <is>
          <t>34하3649</t>
        </is>
      </c>
      <c r="C11" s="259" t="inlineStr">
        <is>
          <t>아이오닉5</t>
        </is>
      </c>
      <c r="D11" s="259" t="inlineStr">
        <is>
          <t>카셰어링프리미엄</t>
        </is>
      </c>
      <c r="E11" s="259" t="inlineStr">
        <is>
          <t>이용</t>
        </is>
      </c>
      <c r="F11" s="259" t="inlineStr">
        <is>
          <t>-</t>
        </is>
      </c>
      <c r="G11" s="259" t="inlineStr">
        <is>
          <t>2024-02-01</t>
        </is>
      </c>
      <c r="H11" s="259" t="inlineStr">
        <is>
          <t>2024-02-29</t>
        </is>
      </c>
      <c r="I11" s="260" t="n">
        <v>30000</v>
      </c>
      <c r="J11" s="261">
        <f>round(I11*0.1,0)</f>
        <v/>
      </c>
      <c r="K11" s="261">
        <f>I11+J11</f>
        <v/>
      </c>
      <c r="L11" s="262" t="n"/>
      <c r="M11" s="262" t="n"/>
    </row>
    <row r="12">
      <c r="B12" s="259" t="inlineStr">
        <is>
          <t>47호6583</t>
        </is>
      </c>
      <c r="C12" s="259" t="inlineStr">
        <is>
          <t>EV6</t>
        </is>
      </c>
      <c r="D12" s="259" t="inlineStr">
        <is>
          <t>카셰어링프리미엄</t>
        </is>
      </c>
      <c r="E12" s="259" t="inlineStr">
        <is>
          <t>이용</t>
        </is>
      </c>
      <c r="F12" s="259" t="inlineStr">
        <is>
          <t>-</t>
        </is>
      </c>
      <c r="G12" s="259" t="inlineStr">
        <is>
          <t>2024-02-01</t>
        </is>
      </c>
      <c r="H12" s="259" t="inlineStr">
        <is>
          <t>2024-02-29</t>
        </is>
      </c>
      <c r="I12" s="260" t="n">
        <v>30000</v>
      </c>
      <c r="J12" s="261">
        <f>round(I12*0.1,0)</f>
        <v/>
      </c>
      <c r="K12" s="261">
        <f>I12+J12</f>
        <v/>
      </c>
      <c r="L12" s="262" t="n"/>
      <c r="M12" s="262" t="n"/>
    </row>
  </sheetData>
  <conditionalFormatting sqref="B6">
    <cfRule type="duplicateValues" priority="1" dxfId="0"/>
  </conditionalFormatting>
  <dataValidations count="2">
    <dataValidation sqref="E6:E1048576" showDropDown="0" showInputMessage="1" showErrorMessage="1" allowBlank="0" type="list">
      <formula1>"이용,반납,A/S"</formula1>
    </dataValidation>
    <dataValidation sqref="D7:D1048576" showDropDown="0" showInputMessage="1" showErrorMessage="1" allowBlank="0" type="list">
      <formula1>"차량운행관리,카셰어링프리미엄,카셰어링베이직,차량관리베이직"</formula1>
    </dataValidation>
  </dataValidation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Y2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2" sqref="B2"/>
    </sheetView>
  </sheetViews>
  <sheetFormatPr baseColWidth="10" defaultColWidth="8.83203125" defaultRowHeight="17"/>
  <cols>
    <col width="4" customWidth="1" style="194" min="1" max="1"/>
    <col width="13.6640625" bestFit="1" customWidth="1" style="194" min="2" max="2"/>
    <col width="9.6640625" bestFit="1" customWidth="1" style="194" min="3" max="3"/>
    <col width="10.6640625" bestFit="1" customWidth="1" style="263" min="12" max="12"/>
    <col hidden="1" style="194" min="22" max="25"/>
  </cols>
  <sheetData>
    <row r="2" ht="18" customHeight="1" s="194">
      <c r="B2" s="242" t="inlineStr">
        <is>
          <t>2024년 1월</t>
        </is>
      </c>
      <c r="C2" s="13" t="inlineStr">
        <is>
          <t>카드상세내역</t>
        </is>
      </c>
      <c r="D2" s="15" t="n"/>
    </row>
    <row r="3">
      <c r="L3" s="264" t="n"/>
    </row>
    <row r="4">
      <c r="B4" s="191" t="inlineStr">
        <is>
          <t>주유대금</t>
        </is>
      </c>
      <c r="C4" s="265" t="n"/>
      <c r="E4" s="19" t="inlineStr">
        <is>
          <t>고객사</t>
        </is>
      </c>
      <c r="F4" s="19" t="inlineStr">
        <is>
          <t>회원명</t>
        </is>
      </c>
      <c r="G4" s="19" t="inlineStr">
        <is>
          <t>차량번호</t>
        </is>
      </c>
      <c r="H4" s="19" t="inlineStr">
        <is>
          <t>차종</t>
        </is>
      </c>
      <c r="I4" s="19" t="inlineStr">
        <is>
          <t>주차장</t>
        </is>
      </c>
      <c r="J4" s="19" t="inlineStr">
        <is>
          <t>항목</t>
        </is>
      </c>
      <c r="K4" s="19" t="inlineStr">
        <is>
          <t>세부 항목</t>
        </is>
      </c>
      <c r="L4" s="266" t="inlineStr">
        <is>
          <t>금액</t>
        </is>
      </c>
      <c r="M4" s="19" t="inlineStr">
        <is>
          <t>주유단가</t>
        </is>
      </c>
      <c r="N4" s="19" t="inlineStr">
        <is>
          <t>주유량</t>
        </is>
      </c>
      <c r="O4" s="19" t="inlineStr">
        <is>
          <t>사용일시</t>
        </is>
      </c>
      <c r="P4" s="267" t="inlineStr">
        <is>
          <t>결제시각</t>
        </is>
      </c>
      <c r="Q4" s="19" t="inlineStr">
        <is>
          <t>사용처</t>
        </is>
      </c>
      <c r="R4" s="19" t="inlineStr">
        <is>
          <t>사용처주소</t>
        </is>
      </c>
      <c r="S4" s="268" t="inlineStr">
        <is>
          <t>사용월</t>
        </is>
      </c>
      <c r="T4" s="268" t="inlineStr">
        <is>
          <t>청구월</t>
        </is>
      </c>
      <c r="V4" s="19" t="inlineStr">
        <is>
          <t>항목</t>
        </is>
      </c>
      <c r="W4" s="19" t="inlineStr">
        <is>
          <t>항목</t>
        </is>
      </c>
      <c r="X4" s="19" t="inlineStr">
        <is>
          <t>항목</t>
        </is>
      </c>
      <c r="Y4" s="19" t="inlineStr">
        <is>
          <t>항목</t>
        </is>
      </c>
    </row>
    <row r="5">
      <c r="B5" s="16" t="inlineStr">
        <is>
          <t>결제금액(a)</t>
        </is>
      </c>
      <c r="C5" s="269">
        <f>ROUND(DSUM($J$4:$L$1048576,3,$V$4:$V$5),0)</f>
        <v/>
      </c>
      <c r="E5" s="147" t="n"/>
      <c r="F5" s="147" t="n"/>
      <c r="G5" s="147" t="n"/>
      <c r="H5" s="147" t="n"/>
      <c r="I5" s="147" t="n"/>
      <c r="J5" s="147" t="n"/>
      <c r="K5" s="147" t="n"/>
      <c r="L5" s="270" t="n"/>
      <c r="M5" s="270" t="n"/>
      <c r="N5" s="271" t="n"/>
      <c r="O5" s="272" t="n"/>
      <c r="P5" s="147" t="n"/>
      <c r="Q5" s="147" t="n"/>
      <c r="R5" s="147" t="n"/>
      <c r="S5" s="147" t="n"/>
      <c r="T5" s="147" t="n"/>
      <c r="V5" s="22" t="inlineStr">
        <is>
          <t>주유비</t>
        </is>
      </c>
      <c r="W5" s="22" t="inlineStr">
        <is>
          <t>통행료</t>
        </is>
      </c>
      <c r="X5" s="22" t="inlineStr">
        <is>
          <t>주차비</t>
        </is>
      </c>
      <c r="Y5" s="22" t="inlineStr">
        <is>
          <t>세차비</t>
        </is>
      </c>
    </row>
    <row r="6">
      <c r="B6" s="16" t="inlineStr">
        <is>
          <t>수수료1%(b)</t>
        </is>
      </c>
      <c r="C6" s="269">
        <f>ROUND(C5*0.01,0)</f>
        <v/>
      </c>
      <c r="E6" s="147" t="n"/>
      <c r="F6" s="147" t="n"/>
      <c r="G6" s="147" t="n"/>
      <c r="H6" s="147" t="n"/>
      <c r="I6" s="147" t="n"/>
      <c r="J6" s="147" t="n"/>
      <c r="K6" s="147" t="n"/>
      <c r="L6" s="270" t="n"/>
      <c r="M6" s="270" t="n"/>
      <c r="N6" s="271" t="n"/>
      <c r="O6" s="272" t="n"/>
      <c r="P6" s="147" t="n"/>
      <c r="Q6" s="147" t="n"/>
      <c r="R6" s="147" t="n"/>
      <c r="S6" s="147" t="n"/>
      <c r="T6" s="147" t="n"/>
    </row>
    <row r="7">
      <c r="B7" s="16" t="inlineStr">
        <is>
          <t>납부액(a)+(b)</t>
        </is>
      </c>
      <c r="C7" s="273">
        <f>ROUND(SUM(C5:C6),0)</f>
        <v/>
      </c>
      <c r="E7" s="147" t="n"/>
      <c r="F7" s="147" t="n"/>
      <c r="G7" s="147" t="n"/>
      <c r="H7" s="147" t="n"/>
      <c r="I7" s="147" t="n"/>
      <c r="J7" s="147" t="n"/>
      <c r="K7" s="147" t="n"/>
      <c r="L7" s="270" t="n"/>
      <c r="M7" s="270" t="n"/>
      <c r="N7" s="271" t="n"/>
      <c r="O7" s="272" t="n"/>
      <c r="P7" s="147" t="n"/>
      <c r="Q7" s="147" t="n"/>
      <c r="R7" s="147" t="n"/>
      <c r="S7" s="147" t="n"/>
      <c r="T7" s="147" t="n"/>
    </row>
    <row r="8">
      <c r="E8" s="147" t="n"/>
      <c r="F8" s="147" t="n"/>
      <c r="G8" s="147" t="n"/>
      <c r="H8" s="147" t="n"/>
      <c r="I8" s="147" t="n"/>
      <c r="J8" s="147" t="n"/>
      <c r="K8" s="147" t="n"/>
      <c r="L8" s="270" t="n"/>
      <c r="M8" s="270" t="n"/>
      <c r="N8" s="271" t="n"/>
      <c r="O8" s="272" t="n"/>
      <c r="P8" s="147" t="n"/>
      <c r="Q8" s="147" t="n"/>
      <c r="R8" s="147" t="n"/>
      <c r="S8" s="147" t="n"/>
      <c r="T8" s="147" t="n"/>
    </row>
    <row r="9">
      <c r="B9" s="193" t="inlineStr">
        <is>
          <t>하이패스대금</t>
        </is>
      </c>
      <c r="C9" s="274" t="n"/>
    </row>
    <row r="10">
      <c r="B10" s="16" t="inlineStr">
        <is>
          <t>결제금액(a)</t>
        </is>
      </c>
      <c r="C10" s="269">
        <f>ROUND(DSUM($J$4:$L$1048576,3,$W$4:$W$5),0)</f>
        <v/>
      </c>
    </row>
    <row r="11">
      <c r="B11" s="16" t="inlineStr">
        <is>
          <t>수수료1%(b)</t>
        </is>
      </c>
      <c r="C11" s="269">
        <f>ROUND(C10*0.01,0)</f>
        <v/>
      </c>
    </row>
    <row r="12">
      <c r="B12" s="16" t="inlineStr">
        <is>
          <t>납부액(a)+(b)</t>
        </is>
      </c>
      <c r="C12" s="273">
        <f>ROUND(SUM(C10:C11),0)</f>
        <v/>
      </c>
    </row>
    <row r="14">
      <c r="B14" s="193" t="inlineStr">
        <is>
          <t>주차대금</t>
        </is>
      </c>
      <c r="C14" s="274" t="n"/>
    </row>
    <row r="15">
      <c r="B15" s="16" t="inlineStr">
        <is>
          <t>결제금액(a)</t>
        </is>
      </c>
      <c r="C15" s="269">
        <f>ROUND(DSUM($J$4:$L$1048576,3,$X$4:$X$5),0)</f>
        <v/>
      </c>
    </row>
    <row r="16">
      <c r="B16" s="16" t="inlineStr">
        <is>
          <t>수수료1%(b)</t>
        </is>
      </c>
      <c r="C16" s="269">
        <f>ROUND(C15*0.01,0)</f>
        <v/>
      </c>
    </row>
    <row r="17">
      <c r="B17" s="16" t="inlineStr">
        <is>
          <t>납부액(a)+(b)</t>
        </is>
      </c>
      <c r="C17" s="273">
        <f>ROUND(SUM(C15:C16),0)</f>
        <v/>
      </c>
    </row>
    <row r="19">
      <c r="B19" s="193" t="inlineStr">
        <is>
          <t>세차대금</t>
        </is>
      </c>
      <c r="C19" s="274" t="n"/>
    </row>
    <row r="20">
      <c r="B20" s="16" t="inlineStr">
        <is>
          <t>결제금액(a)</t>
        </is>
      </c>
      <c r="C20" s="269">
        <f>ROUND(DSUM($J$4:$L$1048576,3,$Y$4:$Y$5),0)</f>
        <v/>
      </c>
    </row>
    <row r="21">
      <c r="B21" s="16" t="inlineStr">
        <is>
          <t>수수료1%(b)</t>
        </is>
      </c>
      <c r="C21" s="269">
        <f>ROUND(C20*0.01,0)</f>
        <v/>
      </c>
    </row>
    <row r="22">
      <c r="B22" s="16" t="inlineStr">
        <is>
          <t>납부액(a)+(b)</t>
        </is>
      </c>
      <c r="C22" s="273">
        <f>ROUND(SUM(C20:C21),0)</f>
        <v/>
      </c>
    </row>
  </sheetData>
  <mergeCells count="4">
    <mergeCell ref="B9:C9"/>
    <mergeCell ref="B14:C14"/>
    <mergeCell ref="B19:C19"/>
    <mergeCell ref="B4:C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이진빈(LEE JINBEEN)/마케팅팀/SKR</dc:creator>
  <dcterms:created xsi:type="dcterms:W3CDTF">2023-06-29T04:26:09Z</dcterms:created>
  <dcterms:modified xsi:type="dcterms:W3CDTF">2024-03-29T03:52:20Z</dcterms:modified>
  <cp:lastModifiedBy>원석 오</cp:lastModifiedBy>
  <cp:lastPrinted>2023-11-13T01:07:42Z</cp:lastPrinted>
</cp:coreProperties>
</file>