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oicampo\Documents\GitHub\oicampo-uao.github.io\academics\DB2\2025-1\"/>
    </mc:Choice>
  </mc:AlternateContent>
  <bookViews>
    <workbookView xWindow="-120" yWindow="-120" windowWidth="29040" windowHeight="15720"/>
  </bookViews>
  <sheets>
    <sheet name="grupo" sheetId="1" r:id="rId1"/>
    <sheet name="Hoja1" sheetId="2" r:id="rId2"/>
  </sheets>
  <definedNames>
    <definedName name="_xlnm._FilterDatabase" localSheetId="0" hidden="1">grupo!#REF!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12" i="1"/>
  <c r="U2" i="1"/>
  <c r="U3" i="1"/>
  <c r="U9" i="1"/>
  <c r="U13" i="1"/>
  <c r="U14" i="1"/>
  <c r="U7" i="1"/>
  <c r="U5" i="1"/>
  <c r="U6" i="1"/>
  <c r="U8" i="1"/>
  <c r="U10" i="1"/>
  <c r="U11" i="1"/>
  <c r="C9" i="2"/>
  <c r="D9" i="2"/>
  <c r="E9" i="2"/>
  <c r="B9" i="2"/>
  <c r="W2" i="1" l="1"/>
  <c r="W12" i="1"/>
  <c r="W4" i="1"/>
  <c r="M11" i="1" l="1"/>
  <c r="M10" i="1"/>
  <c r="M8" i="1"/>
  <c r="M6" i="1"/>
  <c r="N5" i="1" l="1"/>
  <c r="V5" i="1" s="1"/>
  <c r="W5" i="1" s="1"/>
  <c r="N9" i="1"/>
  <c r="V9" i="1" s="1"/>
  <c r="W9" i="1" s="1"/>
  <c r="N13" i="1"/>
  <c r="V13" i="1" s="1"/>
  <c r="W13" i="1" s="1"/>
  <c r="N14" i="1"/>
  <c r="V14" i="1" s="1"/>
  <c r="W14" i="1" s="1"/>
  <c r="N7" i="1"/>
  <c r="V7" i="1" s="1"/>
  <c r="W7" i="1" s="1"/>
  <c r="N6" i="1"/>
  <c r="V6" i="1" s="1"/>
  <c r="W6" i="1" s="1"/>
  <c r="N8" i="1"/>
  <c r="V8" i="1" s="1"/>
  <c r="W8" i="1" s="1"/>
  <c r="N10" i="1"/>
  <c r="V10" i="1" s="1"/>
  <c r="W10" i="1" s="1"/>
  <c r="N11" i="1"/>
  <c r="V11" i="1" s="1"/>
  <c r="W11" i="1" s="1"/>
  <c r="N2" i="1"/>
  <c r="M3" i="1"/>
  <c r="N3" i="1" s="1"/>
  <c r="V3" i="1" s="1"/>
  <c r="W3" i="1" s="1"/>
  <c r="M12" i="1"/>
  <c r="N12" i="1" s="1"/>
  <c r="M4" i="1"/>
  <c r="N4" i="1" s="1"/>
  <c r="P3" i="1" l="1"/>
  <c r="P10" i="1"/>
  <c r="P6" i="1"/>
  <c r="P12" i="1"/>
  <c r="P2" i="1"/>
  <c r="P13" i="1"/>
  <c r="P8" i="1"/>
  <c r="P4" i="1"/>
  <c r="P11" i="1"/>
  <c r="P7" i="1"/>
  <c r="P14" i="1"/>
  <c r="P9" i="1"/>
  <c r="P5" i="1"/>
</calcChain>
</file>

<file path=xl/sharedStrings.xml><?xml version="1.0" encoding="utf-8"?>
<sst xmlns="http://schemas.openxmlformats.org/spreadsheetml/2006/main" count="124" uniqueCount="91">
  <si>
    <t>CODIGO</t>
  </si>
  <si>
    <t>APELLIDOS</t>
  </si>
  <si>
    <t>NOMBRES</t>
  </si>
  <si>
    <t>PLAN</t>
  </si>
  <si>
    <t>DOC_IDENTIDAD</t>
  </si>
  <si>
    <t>CIUDAD</t>
  </si>
  <si>
    <t>CELULAR</t>
  </si>
  <si>
    <t>CORREO_UAO</t>
  </si>
  <si>
    <t>TEL_OFI</t>
  </si>
  <si>
    <t>Grupo</t>
  </si>
  <si>
    <t>ALVARADO ARENAS</t>
  </si>
  <si>
    <t>DIANA SOPHIA</t>
  </si>
  <si>
    <t>BM03</t>
  </si>
  <si>
    <t>PALMIRA</t>
  </si>
  <si>
    <t>diana.alvarado@uao.edu.co</t>
  </si>
  <si>
    <t>DIAZ GARCIA</t>
  </si>
  <si>
    <t>ALEX MAURICIO</t>
  </si>
  <si>
    <t>PATIA</t>
  </si>
  <si>
    <t>alex.diaz@uao.edu.co</t>
  </si>
  <si>
    <t>URBANO LLANOS</t>
  </si>
  <si>
    <t>CRISTHIAN ANDRES</t>
  </si>
  <si>
    <t>TULUA</t>
  </si>
  <si>
    <t>cristhian.urbano@uao.edu.co</t>
  </si>
  <si>
    <t>DELGADO MATABANCHOY</t>
  </si>
  <si>
    <t>JUAN SEBASTIAN</t>
  </si>
  <si>
    <t>PASTO</t>
  </si>
  <si>
    <t>juan_s.delgado_m@uao.edu.co</t>
  </si>
  <si>
    <t>ESCOBAR ZAPATA</t>
  </si>
  <si>
    <t>VALENTINA</t>
  </si>
  <si>
    <t>MIRANDA</t>
  </si>
  <si>
    <t>valentina.escobar@uao.edu.co</t>
  </si>
  <si>
    <t>GONZALEZ LOZANO</t>
  </si>
  <si>
    <t>SANTIAGO</t>
  </si>
  <si>
    <t>CALI</t>
  </si>
  <si>
    <t>santiago_go.lozano@uao.edu.co</t>
  </si>
  <si>
    <t>MAIGUAL OCAÑA</t>
  </si>
  <si>
    <t>CAROL DANIELA</t>
  </si>
  <si>
    <t>carol.maigual@uao.edu.co</t>
  </si>
  <si>
    <t>VALENCIA PEREA</t>
  </si>
  <si>
    <t>ESTEBAN</t>
  </si>
  <si>
    <t>PUERTO TEJADA</t>
  </si>
  <si>
    <t>esteban.valencia_per@uao.edu.co</t>
  </si>
  <si>
    <t>VARGAS PULIDO</t>
  </si>
  <si>
    <t>LINA MARIA</t>
  </si>
  <si>
    <t>JAMUNDI</t>
  </si>
  <si>
    <t>lina_maria.vargas@uao.edu.co</t>
  </si>
  <si>
    <t>GARCES VILLEGAS</t>
  </si>
  <si>
    <t>ALEJANDRA</t>
  </si>
  <si>
    <t>alejandra.garces_vil@uao.edu.co</t>
  </si>
  <si>
    <t>GUERRERO PEJENDINO</t>
  </si>
  <si>
    <t>JENNIFER MARIANA</t>
  </si>
  <si>
    <t>jennifer_m.guerrero@uao.edu.co</t>
  </si>
  <si>
    <t>PINO RENTERIA</t>
  </si>
  <si>
    <t>LIZ ANGELY</t>
  </si>
  <si>
    <t>SAN JOSE DEL GUAVIARE</t>
  </si>
  <si>
    <t>liz.pino@uao.edu.co</t>
  </si>
  <si>
    <t>RIVERA NAVARRO</t>
  </si>
  <si>
    <t>SAMUEL</t>
  </si>
  <si>
    <t>POPAYAN</t>
  </si>
  <si>
    <t>samuel.rivera@uao.edu.co</t>
  </si>
  <si>
    <t>TAC</t>
  </si>
  <si>
    <t>TC</t>
  </si>
  <si>
    <t>Número de Tareas asignadas en Cronograma</t>
  </si>
  <si>
    <t>QT</t>
  </si>
  <si>
    <t>FC</t>
  </si>
  <si>
    <t>Nota 1</t>
  </si>
  <si>
    <t>FVL</t>
  </si>
  <si>
    <t>Concepto FVL</t>
  </si>
  <si>
    <t>0.7*FC+0.3*FVL</t>
  </si>
  <si>
    <t>Factor de Cumplimiento  (TC/TAC)*QT</t>
  </si>
  <si>
    <t>Tareas Cumplidas, verificadas por el commit y las evidencias</t>
  </si>
  <si>
    <t>Factor</t>
  </si>
  <si>
    <t>Explicación</t>
  </si>
  <si>
    <t>Calidad de las tareas (promedio de las notas de las tareas cumplidas)</t>
  </si>
  <si>
    <t>Nota 2</t>
  </si>
  <si>
    <t>CORTE 2</t>
  </si>
  <si>
    <t>JENNIFER MARIANA GUERRERO PEJENDINO</t>
  </si>
  <si>
    <t xml:space="preserve"> ALEJANDRA GARCES VILLEGAS</t>
  </si>
  <si>
    <t xml:space="preserve"> SAMUEL RIVERA NAVARRO</t>
  </si>
  <si>
    <t xml:space="preserve"> LIZ ANGELY PINO RENTERIA</t>
  </si>
  <si>
    <t>Presentación</t>
  </si>
  <si>
    <t>PREG</t>
  </si>
  <si>
    <t>PAR</t>
  </si>
  <si>
    <t>PRES</t>
  </si>
  <si>
    <t>PROM</t>
  </si>
  <si>
    <t>FC_</t>
  </si>
  <si>
    <t>Calidad de las preguntas hechas</t>
  </si>
  <si>
    <t>Preguntas respondidas</t>
  </si>
  <si>
    <t>Promedio(PREG,PAR,PRES)</t>
  </si>
  <si>
    <t xml:space="preserve">Factor de Cumplimiento tareas en el repositorio </t>
  </si>
  <si>
    <t>0.7*FC+0.3*PROM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</si>
</sst>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1A1C1E"/>
      <name val="Arial"/>
      <family val="2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8" fillId="33" borderId="0" xfId="0" applyFont="1" applyFill="1" applyAlignment="1">
      <alignment horizontal="center" wrapText="1"/>
    </xf>
    <xf numFmtId="0" fontId="19" fillId="34" borderId="0" xfId="0" applyFont="1" applyFill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W14" totalsRowShown="0" headerRowDxfId="13" dataDxfId="27">
  <autoFilter ref="A1:W14"/>
  <sortState ref="A2:W15">
    <sortCondition ref="B1:B15"/>
  </sortState>
  <tableColumns count="23">
    <tableColumn id="1" name="CODIGO"/>
    <tableColumn id="2" name="APELLIDOS"/>
    <tableColumn id="3" name="NOMBRES"/>
    <tableColumn id="4" name="PLAN"/>
    <tableColumn id="5" name="DOC_IDENTIDAD"/>
    <tableColumn id="6" name="CIUDAD"/>
    <tableColumn id="7" name="CELULAR"/>
    <tableColumn id="8" name="CORREO_UAO"/>
    <tableColumn id="9" name="TEL_OFI"/>
    <tableColumn id="10" name="Grupo" dataDxfId="26"/>
    <tableColumn id="11" name="TAC" dataDxfId="25"/>
    <tableColumn id="12" name="TC" dataDxfId="24"/>
    <tableColumn id="13" name="QT" dataDxfId="23"/>
    <tableColumn id="14" name="FC" dataDxfId="22">
      <calculatedColumnFormula>L2/K2*M2</calculatedColumnFormula>
    </tableColumn>
    <tableColumn id="15" name="FVL" dataDxfId="21"/>
    <tableColumn id="16" name="Nota 1" dataDxfId="20">
      <calculatedColumnFormula>N2*0.7+O2*0.3</calculatedColumnFormula>
    </tableColumn>
    <tableColumn id="21" name="CORTE 2" dataDxfId="12"/>
    <tableColumn id="20" name="PREG" dataDxfId="11"/>
    <tableColumn id="19" name="PAR" dataDxfId="10"/>
    <tableColumn id="23" name="PRES" dataDxfId="9"/>
    <tableColumn id="25" name="PROM" dataDxfId="8">
      <calculatedColumnFormula>AVERAGE(Table1[[#This Row],[PREG]:[PRES]])</calculatedColumnFormula>
    </tableColumn>
    <tableColumn id="24" name="FC_" dataDxfId="0">
      <calculatedColumnFormula>N2*0.7+U2*0.3</calculatedColumnFormula>
    </tableColumn>
    <tableColumn id="22" name="Nota 2" dataDxfId="1">
      <calculatedColumnFormula>V2*0.7+U2*0.3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Z2:AA8" totalsRowShown="0" headerRowDxfId="19" headerRowBorderDxfId="18" tableBorderDxfId="17" totalsRowBorderDxfId="16">
  <tableColumns count="2">
    <tableColumn id="1" name="Factor" dataDxfId="15"/>
    <tableColumn id="2" name="Explicación" dataDxfId="14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Z11:AA17" totalsRowShown="0" headerRowDxfId="7" headerRowBorderDxfId="5" tableBorderDxfId="6" totalsRowBorderDxfId="4">
  <tableColumns count="2">
    <tableColumn id="1" name="Factor" dataDxfId="3"/>
    <tableColumn id="2" name="Explicación" dataDxfId="2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X21" sqref="X21"/>
    </sheetView>
  </sheetViews>
  <sheetFormatPr baseColWidth="10" defaultColWidth="11.42578125" defaultRowHeight="15" x14ac:dyDescent="0.25"/>
  <cols>
    <col min="1" max="1" width="10.5703125" bestFit="1" customWidth="1"/>
    <col min="2" max="2" width="24.140625" customWidth="1"/>
    <col min="3" max="3" width="18.5703125" customWidth="1"/>
    <col min="4" max="4" width="8" hidden="1" customWidth="1"/>
    <col min="5" max="5" width="15.5703125" hidden="1" customWidth="1"/>
    <col min="6" max="7" width="11.42578125" hidden="1" customWidth="1"/>
    <col min="8" max="8" width="32.42578125" hidden="1" customWidth="1"/>
    <col min="9" max="9" width="11" hidden="1" customWidth="1"/>
    <col min="10" max="10" width="11" style="1" hidden="1" customWidth="1"/>
    <col min="11" max="11" width="9" style="1" hidden="1" customWidth="1"/>
    <col min="12" max="12" width="7.7109375" style="1" hidden="1" customWidth="1"/>
    <col min="13" max="13" width="8" style="1" hidden="1" customWidth="1"/>
    <col min="14" max="14" width="7.7109375" style="1" hidden="1" customWidth="1"/>
    <col min="15" max="15" width="8.7109375" style="1" hidden="1" customWidth="1"/>
    <col min="16" max="16" width="11.28515625" style="1" hidden="1" customWidth="1"/>
    <col min="17" max="17" width="11.28515625" style="1" customWidth="1"/>
    <col min="18" max="19" width="15" style="1" bestFit="1" customWidth="1"/>
    <col min="20" max="20" width="14.85546875" style="1" bestFit="1" customWidth="1"/>
    <col min="21" max="21" width="14.28515625" style="1" bestFit="1" customWidth="1"/>
    <col min="22" max="22" width="15" style="1" bestFit="1" customWidth="1"/>
    <col min="26" max="26" width="6.7109375" bestFit="1" customWidth="1"/>
    <col min="27" max="27" width="63.140625" bestFit="1" customWidth="1"/>
  </cols>
  <sheetData>
    <row r="1" spans="1:27" s="9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60</v>
      </c>
      <c r="L1" s="10" t="s">
        <v>61</v>
      </c>
      <c r="M1" s="10" t="s">
        <v>63</v>
      </c>
      <c r="N1" s="10" t="s">
        <v>64</v>
      </c>
      <c r="O1" s="10" t="s">
        <v>66</v>
      </c>
      <c r="P1" s="10" t="s">
        <v>65</v>
      </c>
      <c r="Q1" s="10" t="s">
        <v>75</v>
      </c>
      <c r="R1" s="15" t="s">
        <v>81</v>
      </c>
      <c r="S1" s="15" t="s">
        <v>82</v>
      </c>
      <c r="T1" s="15" t="s">
        <v>83</v>
      </c>
      <c r="U1" s="15" t="s">
        <v>84</v>
      </c>
      <c r="V1" s="15" t="s">
        <v>85</v>
      </c>
      <c r="W1" s="15" t="s">
        <v>74</v>
      </c>
      <c r="X1" s="10"/>
      <c r="Y1" s="11"/>
    </row>
    <row r="2" spans="1:27" x14ac:dyDescent="0.25">
      <c r="A2">
        <v>2210787</v>
      </c>
      <c r="B2" t="s">
        <v>10</v>
      </c>
      <c r="C2" t="s">
        <v>11</v>
      </c>
      <c r="D2" t="s">
        <v>12</v>
      </c>
      <c r="E2">
        <v>1114312543</v>
      </c>
      <c r="F2" t="s">
        <v>13</v>
      </c>
      <c r="G2">
        <v>3137378906</v>
      </c>
      <c r="H2" t="s">
        <v>14</v>
      </c>
      <c r="I2">
        <v>3137378906</v>
      </c>
      <c r="J2" s="1">
        <v>1</v>
      </c>
      <c r="K2" s="1">
        <v>1</v>
      </c>
      <c r="L2" s="1">
        <v>1</v>
      </c>
      <c r="M2" s="2">
        <v>4</v>
      </c>
      <c r="N2" s="2">
        <f>L2/K2*M2</f>
        <v>4</v>
      </c>
      <c r="O2" s="2">
        <v>4</v>
      </c>
      <c r="P2" s="2">
        <f>N2*0.7+O2*0.3</f>
        <v>4</v>
      </c>
      <c r="Q2" s="2"/>
      <c r="R2" s="2">
        <v>2</v>
      </c>
      <c r="S2" s="2">
        <v>2.8181818181818183</v>
      </c>
      <c r="T2" s="2">
        <v>3</v>
      </c>
      <c r="U2" s="2">
        <f>AVERAGE(Table1[[#This Row],[PREG]:[PRES]])</f>
        <v>2.606060606060606</v>
      </c>
      <c r="V2" s="2">
        <v>3.024242424242424</v>
      </c>
      <c r="W2" s="2">
        <f>V2*0.7+U2*0.3</f>
        <v>2.8987878787878785</v>
      </c>
      <c r="X2" s="2"/>
      <c r="Y2" s="2"/>
      <c r="Z2" s="5" t="s">
        <v>71</v>
      </c>
      <c r="AA2" s="6" t="s">
        <v>72</v>
      </c>
    </row>
    <row r="3" spans="1:27" x14ac:dyDescent="0.25">
      <c r="A3">
        <v>2175459</v>
      </c>
      <c r="B3" t="s">
        <v>23</v>
      </c>
      <c r="C3" t="s">
        <v>24</v>
      </c>
      <c r="D3" t="s">
        <v>12</v>
      </c>
      <c r="E3">
        <v>1004189893</v>
      </c>
      <c r="F3" t="s">
        <v>25</v>
      </c>
      <c r="G3">
        <v>3185763663</v>
      </c>
      <c r="H3" t="s">
        <v>26</v>
      </c>
      <c r="I3">
        <v>3185763663</v>
      </c>
      <c r="J3" s="1">
        <v>1</v>
      </c>
      <c r="K3" s="1">
        <v>2</v>
      </c>
      <c r="L3" s="1">
        <v>1</v>
      </c>
      <c r="M3" s="2">
        <f>AVERAGE(5,0)</f>
        <v>2.5</v>
      </c>
      <c r="N3" s="2">
        <f>L3/K3*M3</f>
        <v>1.25</v>
      </c>
      <c r="O3" s="2">
        <v>4</v>
      </c>
      <c r="P3" s="2">
        <f>N3*0.7+O3*0.3</f>
        <v>2.0750000000000002</v>
      </c>
      <c r="Q3" s="2"/>
      <c r="R3" s="2">
        <v>0</v>
      </c>
      <c r="S3" s="2">
        <v>0</v>
      </c>
      <c r="T3" s="2">
        <v>0</v>
      </c>
      <c r="U3" s="2">
        <f>AVERAGE(Table1[[#This Row],[PREG]:[PRES]])</f>
        <v>0</v>
      </c>
      <c r="V3" s="2">
        <f>N3*0.7+U3*0.3</f>
        <v>0.875</v>
      </c>
      <c r="W3" s="2">
        <f>V3*0.7+U3*0.3</f>
        <v>0.61249999999999993</v>
      </c>
      <c r="X3" s="2"/>
      <c r="Y3" s="2"/>
      <c r="Z3" s="3" t="s">
        <v>60</v>
      </c>
      <c r="AA3" s="4" t="s">
        <v>62</v>
      </c>
    </row>
    <row r="4" spans="1:27" x14ac:dyDescent="0.25">
      <c r="A4">
        <v>2150912</v>
      </c>
      <c r="B4" t="s">
        <v>15</v>
      </c>
      <c r="C4" t="s">
        <v>16</v>
      </c>
      <c r="D4" t="s">
        <v>12</v>
      </c>
      <c r="E4">
        <v>1107519674</v>
      </c>
      <c r="F4" t="s">
        <v>17</v>
      </c>
      <c r="G4">
        <v>3215457498</v>
      </c>
      <c r="H4" t="s">
        <v>18</v>
      </c>
      <c r="I4">
        <v>3215457498</v>
      </c>
      <c r="J4" s="1">
        <v>1</v>
      </c>
      <c r="K4" s="1">
        <v>3</v>
      </c>
      <c r="L4" s="1">
        <v>3</v>
      </c>
      <c r="M4" s="2">
        <f>AVERAGE(4.5,3,4)</f>
        <v>3.8333333333333335</v>
      </c>
      <c r="N4" s="2">
        <f>L4/K4*M4</f>
        <v>3.8333333333333335</v>
      </c>
      <c r="O4" s="2">
        <v>4</v>
      </c>
      <c r="P4" s="2">
        <f>N4*0.7+O4*0.3</f>
        <v>3.8833333333333329</v>
      </c>
      <c r="Q4" s="2"/>
      <c r="R4" s="2">
        <v>3</v>
      </c>
      <c r="S4" s="2">
        <v>3.4545454545454546</v>
      </c>
      <c r="T4" s="2">
        <v>5</v>
      </c>
      <c r="U4" s="2">
        <f>AVERAGE(Table1[[#This Row],[PREG]:[PRES]])</f>
        <v>3.8181818181818183</v>
      </c>
      <c r="V4" s="2">
        <v>3.8227272727272728</v>
      </c>
      <c r="W4" s="2">
        <f>V4*0.7+U4*0.3</f>
        <v>3.8213636363636363</v>
      </c>
      <c r="X4" s="2"/>
      <c r="Y4" s="2"/>
      <c r="Z4" s="3" t="s">
        <v>61</v>
      </c>
      <c r="AA4" s="4" t="s">
        <v>70</v>
      </c>
    </row>
    <row r="5" spans="1:27" x14ac:dyDescent="0.25">
      <c r="A5">
        <v>2175635</v>
      </c>
      <c r="B5" t="s">
        <v>27</v>
      </c>
      <c r="C5" t="s">
        <v>28</v>
      </c>
      <c r="D5" t="s">
        <v>12</v>
      </c>
      <c r="E5">
        <v>1002809479</v>
      </c>
      <c r="F5" t="s">
        <v>29</v>
      </c>
      <c r="G5">
        <v>3218247588</v>
      </c>
      <c r="H5" t="s">
        <v>30</v>
      </c>
      <c r="I5">
        <v>3218247588</v>
      </c>
      <c r="J5" s="1">
        <v>2</v>
      </c>
      <c r="K5" s="1">
        <v>4</v>
      </c>
      <c r="L5" s="1">
        <v>4</v>
      </c>
      <c r="M5" s="2">
        <v>4</v>
      </c>
      <c r="N5" s="2">
        <f>L5/K5*M5</f>
        <v>4</v>
      </c>
      <c r="O5" s="2">
        <v>4.5</v>
      </c>
      <c r="P5" s="2">
        <f>N5*0.7+O5*0.3</f>
        <v>4.1499999999999995</v>
      </c>
      <c r="Q5" s="2"/>
      <c r="R5" s="2">
        <v>5</v>
      </c>
      <c r="S5" s="2">
        <v>4.875</v>
      </c>
      <c r="T5" s="2">
        <v>4</v>
      </c>
      <c r="U5" s="2">
        <f>AVERAGE(Table1[[#This Row],[PREG]:[PRES]])</f>
        <v>4.625</v>
      </c>
      <c r="V5" s="2">
        <f>N5*0.7+U5*0.3</f>
        <v>4.1875</v>
      </c>
      <c r="W5" s="2">
        <f>V5*0.7+U5*0.3</f>
        <v>4.3187499999999996</v>
      </c>
      <c r="X5" s="2"/>
      <c r="Y5" s="2"/>
      <c r="Z5" s="3" t="s">
        <v>63</v>
      </c>
      <c r="AA5" s="4" t="s">
        <v>73</v>
      </c>
    </row>
    <row r="6" spans="1:27" x14ac:dyDescent="0.25">
      <c r="A6">
        <v>2210274</v>
      </c>
      <c r="B6" t="s">
        <v>46</v>
      </c>
      <c r="C6" t="s">
        <v>47</v>
      </c>
      <c r="D6" t="s">
        <v>12</v>
      </c>
      <c r="E6">
        <v>1007370882</v>
      </c>
      <c r="F6" t="s">
        <v>33</v>
      </c>
      <c r="G6">
        <v>3045876257</v>
      </c>
      <c r="H6" t="s">
        <v>48</v>
      </c>
      <c r="I6">
        <v>3045876257</v>
      </c>
      <c r="J6" s="1">
        <v>3</v>
      </c>
      <c r="K6" s="1">
        <v>2</v>
      </c>
      <c r="L6" s="1">
        <v>2</v>
      </c>
      <c r="M6" s="2">
        <f>AVERAGE(3.5,4.5)</f>
        <v>4</v>
      </c>
      <c r="N6" s="2">
        <f>L6/K6*M6</f>
        <v>4</v>
      </c>
      <c r="O6" s="2">
        <v>5</v>
      </c>
      <c r="P6" s="2">
        <f>N6*0.7+O6*0.3</f>
        <v>4.3</v>
      </c>
      <c r="Q6" s="2"/>
      <c r="R6" s="2">
        <v>5</v>
      </c>
      <c r="S6" s="2">
        <v>4.7142857142857144</v>
      </c>
      <c r="T6" s="2">
        <v>4</v>
      </c>
      <c r="U6" s="2">
        <f>AVERAGE(Table1[[#This Row],[PREG]:[PRES]])</f>
        <v>4.5714285714285721</v>
      </c>
      <c r="V6" s="2">
        <f>N6*0.7+U6*0.3</f>
        <v>4.1714285714285717</v>
      </c>
      <c r="W6" s="2">
        <f>V6*0.7+U6*0.3</f>
        <v>4.2914285714285718</v>
      </c>
      <c r="X6" s="2"/>
      <c r="Y6" s="2"/>
      <c r="Z6" s="3" t="s">
        <v>64</v>
      </c>
      <c r="AA6" s="4" t="s">
        <v>69</v>
      </c>
    </row>
    <row r="7" spans="1:27" x14ac:dyDescent="0.25">
      <c r="A7">
        <v>2206294</v>
      </c>
      <c r="B7" t="s">
        <v>31</v>
      </c>
      <c r="C7" t="s">
        <v>32</v>
      </c>
      <c r="D7" t="s">
        <v>12</v>
      </c>
      <c r="E7">
        <v>1006098800</v>
      </c>
      <c r="F7" t="s">
        <v>33</v>
      </c>
      <c r="G7">
        <v>3177431937</v>
      </c>
      <c r="H7" t="s">
        <v>34</v>
      </c>
      <c r="I7">
        <v>3177431937</v>
      </c>
      <c r="J7" s="1">
        <v>2</v>
      </c>
      <c r="K7" s="1">
        <v>4</v>
      </c>
      <c r="L7" s="1">
        <v>3</v>
      </c>
      <c r="M7" s="2">
        <v>4</v>
      </c>
      <c r="N7" s="2">
        <f>L7/K7*M7</f>
        <v>3</v>
      </c>
      <c r="O7" s="2">
        <v>4.5</v>
      </c>
      <c r="P7" s="2">
        <f>N7*0.7+O7*0.3</f>
        <v>3.4499999999999993</v>
      </c>
      <c r="Q7" s="2"/>
      <c r="R7" s="2">
        <v>3</v>
      </c>
      <c r="S7" s="2">
        <v>4.875</v>
      </c>
      <c r="T7" s="2">
        <v>5</v>
      </c>
      <c r="U7" s="2">
        <f>AVERAGE(Table1[[#This Row],[PREG]:[PRES]])</f>
        <v>4.291666666666667</v>
      </c>
      <c r="V7" s="2">
        <f>N7*0.7+U7*0.3</f>
        <v>3.3874999999999997</v>
      </c>
      <c r="W7" s="2">
        <f>V7*0.7+U7*0.3</f>
        <v>3.6587499999999999</v>
      </c>
      <c r="X7" s="2"/>
      <c r="Y7" s="2"/>
      <c r="Z7" s="3" t="s">
        <v>66</v>
      </c>
      <c r="AA7" s="4" t="s">
        <v>67</v>
      </c>
    </row>
    <row r="8" spans="1:27" x14ac:dyDescent="0.25">
      <c r="A8">
        <v>2210261</v>
      </c>
      <c r="B8" t="s">
        <v>49</v>
      </c>
      <c r="C8" t="s">
        <v>50</v>
      </c>
      <c r="D8" t="s">
        <v>12</v>
      </c>
      <c r="E8">
        <v>1004540422</v>
      </c>
      <c r="F8" t="s">
        <v>33</v>
      </c>
      <c r="G8">
        <v>3152372107</v>
      </c>
      <c r="H8" t="s">
        <v>51</v>
      </c>
      <c r="I8">
        <v>3152372107</v>
      </c>
      <c r="J8" s="1">
        <v>3</v>
      </c>
      <c r="K8" s="1">
        <v>2</v>
      </c>
      <c r="L8" s="1">
        <v>2</v>
      </c>
      <c r="M8" s="2">
        <f>AVERAGE(4.5,5)</f>
        <v>4.75</v>
      </c>
      <c r="N8" s="2">
        <f>L8/K8*M8</f>
        <v>4.75</v>
      </c>
      <c r="O8" s="2">
        <v>5</v>
      </c>
      <c r="P8" s="2">
        <f>N8*0.7+O8*0.3</f>
        <v>4.8249999999999993</v>
      </c>
      <c r="Q8" s="2"/>
      <c r="R8" s="2">
        <v>5</v>
      </c>
      <c r="S8" s="2">
        <v>4.8571428571428568</v>
      </c>
      <c r="T8" s="2">
        <v>5</v>
      </c>
      <c r="U8" s="2">
        <f>AVERAGE(Table1[[#This Row],[PREG]:[PRES]])</f>
        <v>4.9523809523809526</v>
      </c>
      <c r="V8" s="2">
        <f>N8*0.7+U8*0.3</f>
        <v>4.8107142857142851</v>
      </c>
      <c r="W8" s="2">
        <f>V8*0.7+U8*0.3</f>
        <v>4.8532142857142855</v>
      </c>
      <c r="X8" s="2"/>
      <c r="Y8" s="2"/>
      <c r="Z8" s="7" t="s">
        <v>65</v>
      </c>
      <c r="AA8" s="8" t="s">
        <v>68</v>
      </c>
    </row>
    <row r="9" spans="1:27" x14ac:dyDescent="0.25">
      <c r="A9">
        <v>2200006</v>
      </c>
      <c r="B9" t="s">
        <v>35</v>
      </c>
      <c r="C9" t="s">
        <v>36</v>
      </c>
      <c r="D9" t="s">
        <v>12</v>
      </c>
      <c r="E9">
        <v>1004191308</v>
      </c>
      <c r="F9" t="s">
        <v>33</v>
      </c>
      <c r="G9">
        <v>3184301578</v>
      </c>
      <c r="H9" t="s">
        <v>37</v>
      </c>
      <c r="I9">
        <v>3184301578</v>
      </c>
      <c r="J9" s="1">
        <v>2</v>
      </c>
      <c r="K9" s="1">
        <v>4</v>
      </c>
      <c r="L9" s="1">
        <v>4</v>
      </c>
      <c r="M9" s="2">
        <v>4</v>
      </c>
      <c r="N9" s="2">
        <f>L9/K9*M9</f>
        <v>4</v>
      </c>
      <c r="O9" s="2">
        <v>4.5</v>
      </c>
      <c r="P9" s="2">
        <f>N9*0.7+O9*0.3</f>
        <v>4.1499999999999995</v>
      </c>
      <c r="Q9" s="2"/>
      <c r="R9" s="2">
        <v>1</v>
      </c>
      <c r="S9" s="2">
        <v>4.875</v>
      </c>
      <c r="T9" s="2">
        <v>4</v>
      </c>
      <c r="U9" s="2">
        <f>AVERAGE(Table1[[#This Row],[PREG]:[PRES]])</f>
        <v>3.2916666666666665</v>
      </c>
      <c r="V9" s="2">
        <f>N9*0.7+U9*0.3</f>
        <v>3.7874999999999996</v>
      </c>
      <c r="W9" s="2">
        <f>V9*0.7+U9*0.3</f>
        <v>3.6387499999999995</v>
      </c>
      <c r="X9" s="2"/>
      <c r="Y9" s="2"/>
    </row>
    <row r="10" spans="1:27" x14ac:dyDescent="0.25">
      <c r="A10">
        <v>2211617</v>
      </c>
      <c r="B10" t="s">
        <v>52</v>
      </c>
      <c r="C10" t="s">
        <v>53</v>
      </c>
      <c r="D10" t="s">
        <v>12</v>
      </c>
      <c r="E10">
        <v>1078457604</v>
      </c>
      <c r="F10" t="s">
        <v>54</v>
      </c>
      <c r="G10">
        <v>3144252423</v>
      </c>
      <c r="H10" t="s">
        <v>55</v>
      </c>
      <c r="I10">
        <v>3144252423</v>
      </c>
      <c r="J10" s="1">
        <v>3</v>
      </c>
      <c r="K10" s="1">
        <v>2</v>
      </c>
      <c r="L10" s="1">
        <v>2</v>
      </c>
      <c r="M10" s="2">
        <f>AVERAGE(5,5)</f>
        <v>5</v>
      </c>
      <c r="N10" s="2">
        <f>L10/K10*M10</f>
        <v>5</v>
      </c>
      <c r="O10" s="2">
        <v>5</v>
      </c>
      <c r="P10" s="2">
        <f>N10*0.7+O10*0.3</f>
        <v>5</v>
      </c>
      <c r="Q10" s="2"/>
      <c r="R10" s="2">
        <v>4</v>
      </c>
      <c r="S10" s="2">
        <v>4.8571428571428568</v>
      </c>
      <c r="T10" s="2">
        <v>5</v>
      </c>
      <c r="U10" s="2">
        <f>AVERAGE(Table1[[#This Row],[PREG]:[PRES]])</f>
        <v>4.6190476190476195</v>
      </c>
      <c r="V10" s="2">
        <f>N10*0.7+U10*0.3</f>
        <v>4.8857142857142861</v>
      </c>
      <c r="W10" s="2">
        <f>V10*0.7+U10*0.3</f>
        <v>4.805714285714286</v>
      </c>
      <c r="X10" s="2"/>
      <c r="Y10" s="2"/>
    </row>
    <row r="11" spans="1:27" x14ac:dyDescent="0.25">
      <c r="A11">
        <v>2210940</v>
      </c>
      <c r="B11" t="s">
        <v>56</v>
      </c>
      <c r="C11" t="s">
        <v>57</v>
      </c>
      <c r="D11" t="s">
        <v>12</v>
      </c>
      <c r="E11">
        <v>1005784498</v>
      </c>
      <c r="F11" t="s">
        <v>58</v>
      </c>
      <c r="G11">
        <v>3005919525</v>
      </c>
      <c r="H11" t="s">
        <v>59</v>
      </c>
      <c r="I11">
        <v>3005919525</v>
      </c>
      <c r="J11" s="1">
        <v>3</v>
      </c>
      <c r="K11" s="1">
        <v>2</v>
      </c>
      <c r="L11" s="1">
        <v>2</v>
      </c>
      <c r="M11" s="2">
        <f>AVERAGE(5,5)</f>
        <v>5</v>
      </c>
      <c r="N11" s="2">
        <f>L11/K11*M11</f>
        <v>5</v>
      </c>
      <c r="O11" s="2">
        <v>5</v>
      </c>
      <c r="P11" s="2">
        <f>N11*0.7+O11*0.3</f>
        <v>5</v>
      </c>
      <c r="Q11" s="2"/>
      <c r="R11" s="2">
        <v>3</v>
      </c>
      <c r="S11" s="2">
        <v>4.7142857142857144</v>
      </c>
      <c r="T11" s="2">
        <v>4</v>
      </c>
      <c r="U11" s="2">
        <f>AVERAGE(Table1[[#This Row],[PREG]:[PRES]])</f>
        <v>3.9047619047619051</v>
      </c>
      <c r="V11" s="2">
        <f>N11*0.7+U11*0.3</f>
        <v>4.6714285714285717</v>
      </c>
      <c r="W11" s="2">
        <f>V11*0.7+U11*0.3</f>
        <v>4.4414285714285713</v>
      </c>
      <c r="X11" s="2"/>
      <c r="Y11" s="2"/>
      <c r="Z11" s="5" t="s">
        <v>71</v>
      </c>
      <c r="AA11" s="6" t="s">
        <v>72</v>
      </c>
    </row>
    <row r="12" spans="1:27" x14ac:dyDescent="0.25">
      <c r="A12">
        <v>2190393</v>
      </c>
      <c r="B12" t="s">
        <v>19</v>
      </c>
      <c r="C12" t="s">
        <v>20</v>
      </c>
      <c r="D12" t="s">
        <v>12</v>
      </c>
      <c r="E12">
        <v>1006491676</v>
      </c>
      <c r="F12" t="s">
        <v>21</v>
      </c>
      <c r="G12">
        <v>3177268076</v>
      </c>
      <c r="H12" t="s">
        <v>22</v>
      </c>
      <c r="I12">
        <v>3177268076</v>
      </c>
      <c r="J12" s="1">
        <v>1</v>
      </c>
      <c r="K12" s="1">
        <v>2</v>
      </c>
      <c r="L12" s="1">
        <v>2</v>
      </c>
      <c r="M12" s="2">
        <f>AVERAGE(5,3)</f>
        <v>4</v>
      </c>
      <c r="N12" s="2">
        <f>L12/K12*M12</f>
        <v>4</v>
      </c>
      <c r="O12" s="2">
        <v>4</v>
      </c>
      <c r="P12" s="2">
        <f>N12*0.7+O12*0.3</f>
        <v>4</v>
      </c>
      <c r="Q12" s="2"/>
      <c r="R12" s="2">
        <v>5</v>
      </c>
      <c r="S12" s="2">
        <v>3.8181818181818183</v>
      </c>
      <c r="T12" s="2">
        <v>2</v>
      </c>
      <c r="U12" s="2">
        <f>AVERAGE(Table1[[#This Row],[PREG]:[PRES]])</f>
        <v>3.606060606060606</v>
      </c>
      <c r="V12" s="2">
        <v>3.7242424242424237</v>
      </c>
      <c r="W12" s="2">
        <f>V12*0.7+U12*0.3</f>
        <v>3.6887878787878785</v>
      </c>
      <c r="X12" s="2"/>
      <c r="Y12" s="2"/>
      <c r="Z12" s="3" t="s">
        <v>81</v>
      </c>
      <c r="AA12" s="4" t="s">
        <v>86</v>
      </c>
    </row>
    <row r="13" spans="1:27" x14ac:dyDescent="0.25">
      <c r="A13">
        <v>2210078</v>
      </c>
      <c r="B13" t="s">
        <v>38</v>
      </c>
      <c r="C13" t="s">
        <v>39</v>
      </c>
      <c r="D13" t="s">
        <v>12</v>
      </c>
      <c r="E13">
        <v>1126588397</v>
      </c>
      <c r="F13" t="s">
        <v>40</v>
      </c>
      <c r="G13">
        <v>3117129509</v>
      </c>
      <c r="H13" t="s">
        <v>41</v>
      </c>
      <c r="I13">
        <v>3117129509</v>
      </c>
      <c r="J13" s="1">
        <v>2</v>
      </c>
      <c r="K13" s="1">
        <v>5</v>
      </c>
      <c r="L13" s="1">
        <v>4</v>
      </c>
      <c r="M13" s="2">
        <v>4</v>
      </c>
      <c r="N13" s="2">
        <f>L13/K13*M13</f>
        <v>3.2</v>
      </c>
      <c r="O13" s="2">
        <v>4.5</v>
      </c>
      <c r="P13" s="2">
        <f>N13*0.7+O13*0.3</f>
        <v>3.59</v>
      </c>
      <c r="Q13" s="2"/>
      <c r="R13" s="2">
        <v>2</v>
      </c>
      <c r="S13" s="2">
        <v>5</v>
      </c>
      <c r="T13" s="2">
        <v>3</v>
      </c>
      <c r="U13" s="2">
        <f>AVERAGE(Table1[[#This Row],[PREG]:[PRES]])</f>
        <v>3.3333333333333335</v>
      </c>
      <c r="V13" s="2">
        <f>N13*0.7+U13*0.3</f>
        <v>3.2399999999999998</v>
      </c>
      <c r="W13" s="2">
        <f>V13*0.7+U13*0.3</f>
        <v>3.2679999999999998</v>
      </c>
      <c r="X13" s="2"/>
      <c r="Y13" s="2"/>
      <c r="Z13" s="3" t="s">
        <v>82</v>
      </c>
      <c r="AA13" s="4" t="s">
        <v>87</v>
      </c>
    </row>
    <row r="14" spans="1:27" x14ac:dyDescent="0.25">
      <c r="A14">
        <v>2210166</v>
      </c>
      <c r="B14" t="s">
        <v>42</v>
      </c>
      <c r="C14" t="s">
        <v>43</v>
      </c>
      <c r="D14" t="s">
        <v>12</v>
      </c>
      <c r="E14">
        <v>1109920277</v>
      </c>
      <c r="F14" t="s">
        <v>44</v>
      </c>
      <c r="G14">
        <v>3133688323</v>
      </c>
      <c r="H14" t="s">
        <v>45</v>
      </c>
      <c r="I14">
        <v>3133688323</v>
      </c>
      <c r="J14" s="1">
        <v>2</v>
      </c>
      <c r="K14" s="1">
        <v>5</v>
      </c>
      <c r="L14" s="1">
        <v>5</v>
      </c>
      <c r="M14" s="2">
        <v>4</v>
      </c>
      <c r="N14" s="2">
        <f>L14/K14*M14</f>
        <v>4</v>
      </c>
      <c r="O14" s="2">
        <v>4.5</v>
      </c>
      <c r="P14" s="2">
        <f>N14*0.7+O14*0.3</f>
        <v>4.1499999999999995</v>
      </c>
      <c r="Q14" s="2"/>
      <c r="R14" s="2">
        <v>1.5</v>
      </c>
      <c r="S14" s="2">
        <v>4.75</v>
      </c>
      <c r="T14" s="2">
        <v>4</v>
      </c>
      <c r="U14" s="2">
        <f>AVERAGE(Table1[[#This Row],[PREG]:[PRES]])</f>
        <v>3.4166666666666665</v>
      </c>
      <c r="V14" s="2">
        <f>N14*0.7+U14*0.3</f>
        <v>3.8249999999999997</v>
      </c>
      <c r="W14" s="2">
        <f>V14*0.7+U14*0.3</f>
        <v>3.7024999999999997</v>
      </c>
      <c r="X14" s="2"/>
      <c r="Y14" s="2"/>
      <c r="Z14" s="3" t="s">
        <v>83</v>
      </c>
      <c r="AA14" s="4" t="s">
        <v>80</v>
      </c>
    </row>
    <row r="15" spans="1:27" x14ac:dyDescent="0.25">
      <c r="Z15" s="3" t="s">
        <v>84</v>
      </c>
      <c r="AA15" s="4" t="s">
        <v>88</v>
      </c>
    </row>
    <row r="16" spans="1:27" x14ac:dyDescent="0.25">
      <c r="Z16" s="3" t="s">
        <v>64</v>
      </c>
      <c r="AA16" s="4" t="s">
        <v>89</v>
      </c>
    </row>
    <row r="17" spans="2:27" x14ac:dyDescent="0.25">
      <c r="B17" s="14"/>
      <c r="Z17" s="7" t="s">
        <v>74</v>
      </c>
      <c r="AA17" s="8" t="s">
        <v>90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B11" sqref="B11:C15"/>
    </sheetView>
  </sheetViews>
  <sheetFormatPr baseColWidth="10" defaultRowHeight="15" x14ac:dyDescent="0.25"/>
  <cols>
    <col min="2" max="2" width="27" bestFit="1" customWidth="1"/>
    <col min="3" max="3" width="34" bestFit="1" customWidth="1"/>
    <col min="4" max="4" width="28.7109375" bestFit="1" customWidth="1"/>
    <col min="5" max="5" width="24.85546875" bestFit="1" customWidth="1"/>
    <col min="6" max="6" width="27.140625" bestFit="1" customWidth="1"/>
  </cols>
  <sheetData>
    <row r="1" spans="2:6" x14ac:dyDescent="0.25">
      <c r="B1" s="14" t="s">
        <v>76</v>
      </c>
      <c r="C1" t="s">
        <v>77</v>
      </c>
      <c r="D1" t="s">
        <v>78</v>
      </c>
      <c r="E1" t="s">
        <v>79</v>
      </c>
    </row>
    <row r="2" spans="2:6" x14ac:dyDescent="0.25">
      <c r="B2" s="13">
        <v>5</v>
      </c>
      <c r="C2" s="13">
        <v>5</v>
      </c>
      <c r="D2" s="13">
        <v>5</v>
      </c>
      <c r="E2" s="13">
        <v>5</v>
      </c>
      <c r="F2" s="13"/>
    </row>
    <row r="3" spans="2:6" x14ac:dyDescent="0.25">
      <c r="B3" s="12">
        <v>5</v>
      </c>
      <c r="C3" s="12">
        <v>5</v>
      </c>
      <c r="D3" s="12">
        <v>5</v>
      </c>
      <c r="E3" s="12">
        <v>5</v>
      </c>
      <c r="F3" s="12"/>
    </row>
    <row r="4" spans="2:6" x14ac:dyDescent="0.25">
      <c r="B4" s="13">
        <v>4</v>
      </c>
      <c r="C4" s="13">
        <v>4</v>
      </c>
      <c r="D4" s="13">
        <v>4</v>
      </c>
      <c r="E4" s="13">
        <v>4</v>
      </c>
      <c r="F4" s="13"/>
    </row>
    <row r="5" spans="2:6" x14ac:dyDescent="0.25">
      <c r="B5" s="12">
        <v>5</v>
      </c>
      <c r="C5" s="12">
        <v>5</v>
      </c>
      <c r="D5" s="12">
        <v>5</v>
      </c>
      <c r="E5" s="12">
        <v>5</v>
      </c>
      <c r="F5" s="12"/>
    </row>
    <row r="6" spans="2:6" x14ac:dyDescent="0.25">
      <c r="B6" s="13">
        <v>5</v>
      </c>
      <c r="C6" s="13">
        <v>4</v>
      </c>
      <c r="D6" s="13">
        <v>4</v>
      </c>
      <c r="E6" s="13">
        <v>5</v>
      </c>
      <c r="F6" s="13"/>
    </row>
    <row r="7" spans="2:6" x14ac:dyDescent="0.25">
      <c r="B7" s="12">
        <v>5</v>
      </c>
      <c r="C7" s="12">
        <v>5</v>
      </c>
      <c r="D7" s="12">
        <v>5</v>
      </c>
      <c r="E7" s="12">
        <v>5</v>
      </c>
      <c r="F7" s="12"/>
    </row>
    <row r="8" spans="2:6" x14ac:dyDescent="0.25">
      <c r="B8" s="13">
        <v>5</v>
      </c>
      <c r="C8" s="13">
        <v>5</v>
      </c>
      <c r="D8" s="13">
        <v>5</v>
      </c>
      <c r="E8" s="13">
        <v>5</v>
      </c>
      <c r="F8" s="13"/>
    </row>
    <row r="9" spans="2:6" x14ac:dyDescent="0.25">
      <c r="B9">
        <f>AVERAGE(B2:B8)</f>
        <v>4.8571428571428568</v>
      </c>
      <c r="C9">
        <f>AVERAGE(C2:C8)</f>
        <v>4.7142857142857144</v>
      </c>
      <c r="D9">
        <f>AVERAGE(D2:D8)</f>
        <v>4.7142857142857144</v>
      </c>
      <c r="E9">
        <f>AVERAGE(E2:E8)</f>
        <v>4.8571428571428568</v>
      </c>
    </row>
    <row r="11" spans="2:6" x14ac:dyDescent="0.25">
      <c r="B11" s="14" t="s">
        <v>76</v>
      </c>
      <c r="C11">
        <v>4.8571428571428568</v>
      </c>
    </row>
    <row r="12" spans="2:6" x14ac:dyDescent="0.25">
      <c r="B12" t="s">
        <v>77</v>
      </c>
      <c r="C12">
        <v>4.7142857142857144</v>
      </c>
    </row>
    <row r="13" spans="2:6" x14ac:dyDescent="0.25">
      <c r="B13" t="s">
        <v>78</v>
      </c>
      <c r="C13">
        <v>4.7142857142857144</v>
      </c>
    </row>
    <row r="14" spans="2:6" x14ac:dyDescent="0.25">
      <c r="B14" t="s">
        <v>79</v>
      </c>
      <c r="C14">
        <v>4.8571428571428568</v>
      </c>
    </row>
    <row r="19" spans="4:7" x14ac:dyDescent="0.25">
      <c r="D19">
        <v>4.8571428571428568</v>
      </c>
      <c r="E19">
        <v>4.7142857142857144</v>
      </c>
      <c r="F19">
        <v>4.7142857142857144</v>
      </c>
      <c r="G19">
        <v>4.8571428571428568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grupo</vt:lpstr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Ivan Campo Salazar</dc:creator>
  <cp:keywords/>
  <dc:description/>
  <cp:lastModifiedBy>Oscar Ivan Campo Salazar</cp:lastModifiedBy>
  <cp:revision/>
  <dcterms:created xsi:type="dcterms:W3CDTF">2025-01-28T18:52:55Z</dcterms:created>
  <dcterms:modified xsi:type="dcterms:W3CDTF">2025-04-25T22:24:56Z</dcterms:modified>
  <cp:category/>
  <cp:contentStatus/>
</cp:coreProperties>
</file>