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A0545AAD-B2DB-4199-80DC-E021028E4187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0" i="1" l="1"/>
  <c r="AM4" i="1"/>
  <c r="AM8" i="1"/>
  <c r="AM5" i="1"/>
  <c r="AM9" i="1"/>
  <c r="AM11" i="1"/>
  <c r="AM15" i="1"/>
  <c r="AM20" i="1"/>
  <c r="AM16" i="1"/>
  <c r="AM24" i="1"/>
  <c r="AM21" i="1"/>
  <c r="AM6" i="1"/>
  <c r="AM17" i="1"/>
  <c r="AM22" i="1"/>
  <c r="AM31" i="1"/>
  <c r="AM27" i="1"/>
  <c r="AM28" i="1"/>
  <c r="AM25" i="1"/>
  <c r="AM7" i="1"/>
  <c r="AM10" i="1"/>
  <c r="AM23" i="1"/>
  <c r="AM18" i="1"/>
  <c r="AM12" i="1"/>
  <c r="AM13" i="1"/>
  <c r="AM14" i="1"/>
  <c r="AM19" i="1"/>
  <c r="AM36" i="1"/>
  <c r="AM26" i="1"/>
  <c r="AM29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L32" i="1" s="1"/>
  <c r="AM32" i="1" s="1"/>
  <c r="AK33" i="1"/>
  <c r="AL33" i="1" s="1"/>
  <c r="AM33" i="1" s="1"/>
  <c r="AK34" i="1"/>
  <c r="AL34" i="1" s="1"/>
  <c r="AM34" i="1" s="1"/>
  <c r="AK35" i="1"/>
  <c r="AL35" i="1" s="1"/>
  <c r="AM35" i="1" s="1"/>
  <c r="AK36" i="1"/>
  <c r="AI30" i="1"/>
  <c r="AI4" i="1"/>
  <c r="AI8" i="1"/>
  <c r="AI5" i="1"/>
  <c r="AI32" i="1"/>
  <c r="AI33" i="1"/>
  <c r="AI9" i="1"/>
  <c r="AI11" i="1"/>
  <c r="AI15" i="1"/>
  <c r="AI20" i="1"/>
  <c r="AI16" i="1"/>
  <c r="AI24" i="1"/>
  <c r="AI21" i="1"/>
  <c r="AI6" i="1"/>
  <c r="AI17" i="1"/>
  <c r="AI22" i="1"/>
  <c r="AI34" i="1"/>
  <c r="AI31" i="1"/>
  <c r="AI27" i="1"/>
  <c r="AI28" i="1"/>
  <c r="AI25" i="1"/>
  <c r="AI7" i="1"/>
  <c r="AI10" i="1"/>
  <c r="AI35" i="1"/>
  <c r="AI23" i="1"/>
  <c r="AI18" i="1"/>
  <c r="AI12" i="1"/>
  <c r="AI13" i="1"/>
  <c r="AI19" i="1"/>
  <c r="AI36" i="1"/>
  <c r="AI26" i="1"/>
  <c r="AI29" i="1"/>
  <c r="AG8" i="1"/>
  <c r="AG5" i="1"/>
  <c r="AG32" i="1"/>
  <c r="AG33" i="1"/>
  <c r="AG9" i="1"/>
  <c r="AG11" i="1"/>
  <c r="AG16" i="1"/>
  <c r="AG24" i="1"/>
  <c r="AG21" i="1"/>
  <c r="AG22" i="1"/>
  <c r="AG34" i="1"/>
  <c r="AG31" i="1"/>
  <c r="AG27" i="1"/>
  <c r="AG28" i="1"/>
  <c r="AG25" i="1"/>
  <c r="AG10" i="1"/>
  <c r="AG35" i="1"/>
  <c r="AG23" i="1"/>
  <c r="AG18" i="1"/>
  <c r="AG19" i="1"/>
  <c r="AG36" i="1"/>
  <c r="AE30" i="1"/>
  <c r="AE4" i="1"/>
  <c r="AE8" i="1"/>
  <c r="AE5" i="1"/>
  <c r="AE32" i="1"/>
  <c r="AE33" i="1"/>
  <c r="AE9" i="1"/>
  <c r="AE11" i="1"/>
  <c r="AE15" i="1"/>
  <c r="AE20" i="1"/>
  <c r="AE16" i="1"/>
  <c r="AE24" i="1"/>
  <c r="AE21" i="1"/>
  <c r="AE6" i="1"/>
  <c r="AE17" i="1"/>
  <c r="AE22" i="1"/>
  <c r="AE34" i="1"/>
  <c r="AE31" i="1"/>
  <c r="AE27" i="1"/>
  <c r="AE28" i="1"/>
  <c r="AE25" i="1"/>
  <c r="AE7" i="1"/>
  <c r="AE10" i="1"/>
  <c r="AE35" i="1"/>
  <c r="AE23" i="1"/>
  <c r="AE18" i="1"/>
  <c r="AE12" i="1"/>
  <c r="AE13" i="1"/>
  <c r="AE14" i="1"/>
  <c r="AE19" i="1"/>
  <c r="AE36" i="1"/>
  <c r="AE26" i="1"/>
  <c r="AE29" i="1"/>
  <c r="Q30" i="1"/>
  <c r="Q4" i="1"/>
  <c r="Q8" i="1"/>
  <c r="Q5" i="1"/>
  <c r="Q32" i="1"/>
  <c r="Q33" i="1"/>
  <c r="Q9" i="1"/>
  <c r="Q11" i="1"/>
  <c r="Q15" i="1"/>
  <c r="Q20" i="1"/>
  <c r="Q16" i="1"/>
  <c r="Q24" i="1"/>
  <c r="Q21" i="1"/>
  <c r="Q6" i="1"/>
  <c r="Q17" i="1"/>
  <c r="Q22" i="1"/>
  <c r="Q34" i="1"/>
  <c r="Q31" i="1"/>
  <c r="Q27" i="1"/>
  <c r="Q28" i="1"/>
  <c r="Q25" i="1"/>
  <c r="Q7" i="1"/>
  <c r="Q10" i="1"/>
  <c r="Q35" i="1"/>
  <c r="Q23" i="1"/>
  <c r="Q18" i="1"/>
  <c r="Q12" i="1"/>
  <c r="Q13" i="1"/>
  <c r="Q14" i="1"/>
  <c r="Q19" i="1"/>
  <c r="Q36" i="1"/>
  <c r="Q26" i="1"/>
  <c r="Q29" i="1"/>
  <c r="O30" i="1"/>
  <c r="O4" i="1"/>
  <c r="O8" i="1"/>
  <c r="O5" i="1"/>
  <c r="O32" i="1"/>
  <c r="O33" i="1"/>
  <c r="O9" i="1"/>
  <c r="O11" i="1"/>
  <c r="O15" i="1"/>
  <c r="O20" i="1"/>
  <c r="O16" i="1"/>
  <c r="O24" i="1"/>
  <c r="O21" i="1"/>
  <c r="O6" i="1"/>
  <c r="O17" i="1"/>
  <c r="O22" i="1"/>
  <c r="O34" i="1"/>
  <c r="O31" i="1"/>
  <c r="O27" i="1"/>
  <c r="O28" i="1"/>
  <c r="O25" i="1"/>
  <c r="O7" i="1"/>
  <c r="O10" i="1"/>
  <c r="O35" i="1"/>
  <c r="O23" i="1"/>
  <c r="O18" i="1"/>
  <c r="O12" i="1"/>
  <c r="O13" i="1"/>
  <c r="O14" i="1"/>
  <c r="O19" i="1"/>
  <c r="O36" i="1"/>
  <c r="O26" i="1"/>
  <c r="O29" i="1"/>
  <c r="AC4" i="1"/>
  <c r="AC30" i="1"/>
  <c r="AC8" i="1"/>
  <c r="AC5" i="1"/>
  <c r="AC32" i="1"/>
  <c r="AC33" i="1"/>
  <c r="AC9" i="1"/>
  <c r="AN9" i="1" s="1"/>
  <c r="AC11" i="1"/>
  <c r="AN11" i="1" s="1"/>
  <c r="AC15" i="1"/>
  <c r="AN15" i="1" s="1"/>
  <c r="AC20" i="1"/>
  <c r="AC16" i="1"/>
  <c r="AC24" i="1"/>
  <c r="AC21" i="1"/>
  <c r="AC6" i="1"/>
  <c r="AC17" i="1"/>
  <c r="AC22" i="1"/>
  <c r="AC34" i="1"/>
  <c r="AC31" i="1"/>
  <c r="AC27" i="1"/>
  <c r="AN27" i="1" s="1"/>
  <c r="AC28" i="1"/>
  <c r="AC25" i="1"/>
  <c r="AC7" i="1"/>
  <c r="AC10" i="1"/>
  <c r="AC35" i="1"/>
  <c r="AC23" i="1"/>
  <c r="AC18" i="1"/>
  <c r="AC12" i="1"/>
  <c r="AC13" i="1"/>
  <c r="AC14" i="1"/>
  <c r="AN14" i="1" s="1"/>
  <c r="AC19" i="1"/>
  <c r="AC36" i="1"/>
  <c r="AN36" i="1" s="1"/>
  <c r="AC26" i="1"/>
  <c r="AN26" i="1" s="1"/>
  <c r="AC29" i="1"/>
  <c r="AN29" i="1" s="1"/>
  <c r="M30" i="1"/>
  <c r="M4" i="1"/>
  <c r="M8" i="1"/>
  <c r="M5" i="1"/>
  <c r="M32" i="1"/>
  <c r="M33" i="1"/>
  <c r="M9" i="1"/>
  <c r="M11" i="1"/>
  <c r="M15" i="1"/>
  <c r="M20" i="1"/>
  <c r="M16" i="1"/>
  <c r="M24" i="1"/>
  <c r="M21" i="1"/>
  <c r="M6" i="1"/>
  <c r="M17" i="1"/>
  <c r="M22" i="1"/>
  <c r="M34" i="1"/>
  <c r="M31" i="1"/>
  <c r="M27" i="1"/>
  <c r="M28" i="1"/>
  <c r="M25" i="1"/>
  <c r="M7" i="1"/>
  <c r="M10" i="1"/>
  <c r="M35" i="1"/>
  <c r="M23" i="1"/>
  <c r="M18" i="1"/>
  <c r="M12" i="1"/>
  <c r="M13" i="1"/>
  <c r="M14" i="1"/>
  <c r="M19" i="1"/>
  <c r="M36" i="1"/>
  <c r="M26" i="1"/>
  <c r="M29" i="1"/>
  <c r="T4" i="1" a="1"/>
  <c r="T4" i="1" s="1"/>
  <c r="T5" i="1" a="1"/>
  <c r="T5" i="1" s="1"/>
  <c r="T7" i="1" a="1"/>
  <c r="T7" i="1" s="1"/>
  <c r="T6" i="1" a="1"/>
  <c r="T6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4" i="1" a="1"/>
  <c r="T14" i="1" s="1"/>
  <c r="T13" i="1" a="1"/>
  <c r="T13" i="1" s="1"/>
  <c r="T15" i="1" a="1"/>
  <c r="T15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2" i="1" a="1"/>
  <c r="T32" i="1" s="1"/>
  <c r="T33" i="1" a="1"/>
  <c r="T33" i="1" s="1"/>
  <c r="T16" i="1" a="1"/>
  <c r="T16" i="1" s="1"/>
  <c r="T34" i="1" a="1"/>
  <c r="T34" i="1" s="1"/>
  <c r="T31" i="1" a="1"/>
  <c r="T31" i="1" s="1"/>
  <c r="T35" i="1" a="1"/>
  <c r="T35" i="1" s="1"/>
  <c r="T36" i="1" a="1"/>
  <c r="T36" i="1" s="1"/>
  <c r="K4" i="1"/>
  <c r="K8" i="1"/>
  <c r="K5" i="1"/>
  <c r="K32" i="1"/>
  <c r="K33" i="1"/>
  <c r="K9" i="1"/>
  <c r="K11" i="1"/>
  <c r="K15" i="1"/>
  <c r="K20" i="1"/>
  <c r="K16" i="1"/>
  <c r="K24" i="1"/>
  <c r="K21" i="1"/>
  <c r="K6" i="1"/>
  <c r="K17" i="1"/>
  <c r="K22" i="1"/>
  <c r="K34" i="1"/>
  <c r="K31" i="1"/>
  <c r="K27" i="1"/>
  <c r="K28" i="1"/>
  <c r="K25" i="1"/>
  <c r="K10" i="1"/>
  <c r="K7" i="1"/>
  <c r="K35" i="1"/>
  <c r="K23" i="1"/>
  <c r="K18" i="1"/>
  <c r="K12" i="1"/>
  <c r="K13" i="1"/>
  <c r="K14" i="1"/>
  <c r="K19" i="1"/>
  <c r="K36" i="1"/>
  <c r="K26" i="1"/>
  <c r="K29" i="1"/>
  <c r="K30" i="1"/>
  <c r="I4" i="1"/>
  <c r="I8" i="1"/>
  <c r="I5" i="1"/>
  <c r="I32" i="1"/>
  <c r="I33" i="1"/>
  <c r="I9" i="1"/>
  <c r="I11" i="1"/>
  <c r="I15" i="1"/>
  <c r="I20" i="1"/>
  <c r="I16" i="1"/>
  <c r="I24" i="1"/>
  <c r="I21" i="1"/>
  <c r="I6" i="1"/>
  <c r="I17" i="1"/>
  <c r="I22" i="1"/>
  <c r="I34" i="1"/>
  <c r="I31" i="1"/>
  <c r="I27" i="1"/>
  <c r="I28" i="1"/>
  <c r="I25" i="1"/>
  <c r="I10" i="1"/>
  <c r="I7" i="1"/>
  <c r="I35" i="1"/>
  <c r="I23" i="1"/>
  <c r="I18" i="1"/>
  <c r="I12" i="1"/>
  <c r="I13" i="1"/>
  <c r="I14" i="1"/>
  <c r="I19" i="1"/>
  <c r="I36" i="1"/>
  <c r="I26" i="1"/>
  <c r="I29" i="1"/>
  <c r="I30" i="1"/>
  <c r="G4" i="1"/>
  <c r="G8" i="1"/>
  <c r="G5" i="1"/>
  <c r="G32" i="1"/>
  <c r="G33" i="1"/>
  <c r="G9" i="1"/>
  <c r="G11" i="1"/>
  <c r="G15" i="1"/>
  <c r="G20" i="1"/>
  <c r="G16" i="1"/>
  <c r="G24" i="1"/>
  <c r="G21" i="1"/>
  <c r="G6" i="1"/>
  <c r="G17" i="1"/>
  <c r="G22" i="1"/>
  <c r="G34" i="1"/>
  <c r="G31" i="1"/>
  <c r="G27" i="1"/>
  <c r="G28" i="1"/>
  <c r="G25" i="1"/>
  <c r="G10" i="1"/>
  <c r="G7" i="1"/>
  <c r="G35" i="1"/>
  <c r="G23" i="1"/>
  <c r="G18" i="1"/>
  <c r="G12" i="1"/>
  <c r="G13" i="1"/>
  <c r="G14" i="1"/>
  <c r="G19" i="1"/>
  <c r="G36" i="1"/>
  <c r="G26" i="1"/>
  <c r="G29" i="1"/>
  <c r="G30" i="1"/>
  <c r="AN18" i="1" l="1"/>
  <c r="AN6" i="1"/>
  <c r="AN4" i="1"/>
  <c r="AN25" i="1"/>
  <c r="AN13" i="1"/>
  <c r="AN22" i="1"/>
  <c r="AN7" i="1"/>
  <c r="AN20" i="1"/>
  <c r="AN28" i="1"/>
  <c r="AN19" i="1"/>
  <c r="AN31" i="1"/>
  <c r="AN33" i="1"/>
  <c r="AN34" i="1"/>
  <c r="AN32" i="1"/>
  <c r="AN5" i="1"/>
  <c r="AN12" i="1"/>
  <c r="AN17" i="1"/>
  <c r="AN8" i="1"/>
  <c r="AN30" i="1"/>
  <c r="AN23" i="1"/>
  <c r="AN21" i="1"/>
  <c r="AN24" i="1"/>
  <c r="AN10" i="1"/>
  <c r="AN16" i="1"/>
  <c r="AN35" i="1"/>
  <c r="R28" i="1"/>
  <c r="AA28" i="1" s="1"/>
  <c r="R11" i="1"/>
  <c r="AA11" i="1" s="1"/>
  <c r="R26" i="1"/>
  <c r="AA26" i="1" s="1"/>
  <c r="R30" i="1"/>
  <c r="AA30" i="1" s="1"/>
  <c r="R10" i="1"/>
  <c r="AA10" i="1" s="1"/>
  <c r="R20" i="1"/>
  <c r="AA20" i="1" s="1"/>
  <c r="R32" i="1"/>
  <c r="AA32" i="1" s="1"/>
  <c r="R34" i="1"/>
  <c r="AA34" i="1" s="1"/>
  <c r="R14" i="1"/>
  <c r="AA14" i="1" s="1"/>
  <c r="R29" i="1"/>
  <c r="AA29" i="1" s="1"/>
  <c r="R25" i="1"/>
  <c r="AA25" i="1" s="1"/>
  <c r="R15" i="1"/>
  <c r="AA15" i="1" s="1"/>
  <c r="R19" i="1"/>
  <c r="AA19" i="1" s="1"/>
  <c r="R31" i="1"/>
  <c r="AA31" i="1" s="1"/>
  <c r="R33" i="1"/>
  <c r="AA33" i="1" s="1"/>
  <c r="R13" i="1"/>
  <c r="AA13" i="1" s="1"/>
  <c r="R22" i="1"/>
  <c r="AA22" i="1" s="1"/>
  <c r="R5" i="1"/>
  <c r="AA5" i="1" s="1"/>
  <c r="R9" i="1"/>
  <c r="AA9" i="1" s="1"/>
  <c r="R12" i="1"/>
  <c r="AA12" i="1" s="1"/>
  <c r="R17" i="1"/>
  <c r="AA17" i="1" s="1"/>
  <c r="R8" i="1"/>
  <c r="AA8" i="1" s="1"/>
  <c r="R36" i="1"/>
  <c r="AA36" i="1" s="1"/>
  <c r="R18" i="1"/>
  <c r="AA18" i="1" s="1"/>
  <c r="R6" i="1"/>
  <c r="AA6" i="1" s="1"/>
  <c r="R4" i="1"/>
  <c r="AA4" i="1" s="1"/>
  <c r="R27" i="1"/>
  <c r="AA27" i="1" s="1"/>
  <c r="R23" i="1"/>
  <c r="AA23" i="1" s="1"/>
  <c r="R21" i="1"/>
  <c r="AA21" i="1" s="1"/>
  <c r="R35" i="1"/>
  <c r="AA35" i="1" s="1"/>
  <c r="R24" i="1"/>
  <c r="AA24" i="1" s="1"/>
  <c r="R7" i="1"/>
  <c r="AA7" i="1" s="1"/>
  <c r="R16" i="1"/>
  <c r="A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<sst xmlns="http://schemas.openxmlformats.org/spreadsheetml/2006/main" count="718" uniqueCount="306">
  <si>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</si>
  <si>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</si>
  <si>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</si>
  <si>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</si>
  <si>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</si>
  <si>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</si>
  <si>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</si>
  <si>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</si>
  <si>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</si>
  <si>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</si>
  <si>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</si>
  <si>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</si>
  <si>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</si>
  <si>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</si>
  <si>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</si>
  <si>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</si>
  <si>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</si>
  <si>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</si>
  <si>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</si>
  <si>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</si>
  <si>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</si>
  <si>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</si>
  <si>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</si>
  <si>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</si>
  <si>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</si>
  <si>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</si>
  <si>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</si>
  <si>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</si>
  <si>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</si>
  <si>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</si>
  <si>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</si>
  <si>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</si>
  <si>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</si>
  <si>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</si>
  <si>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</si>
  <si>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</si>
  <si>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</si>
  <si>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</si>
  <si>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</si>
  <si>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</si>
  <si>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</si>
  <si>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</si>
  <si>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</si>
  <si>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</si>
  <si>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</si>
  <si>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</si>
  <si>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</si>
  <si>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</si>
  <si>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</si>
  <si>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</si>
  <si>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</si>
  <si>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</si>
  <si>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</si>
  <si>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</si>
  <si>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</si>
  <si>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</si>
  <si>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</si>
  <si>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</si>
  <si>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</si>
  <si>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</si>
  <si>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</si>
  <si>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</si>
  <si>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</si>
  <si>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</si>
  <si>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</si>
  <si>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</si>
  <si>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</si>
  <si>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</si>
  <si>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</si>
  <si>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</si>
  <si>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</si>
  <si>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</si>
  <si>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</si>
  <si>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</si>
  <si>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</si>
  <si>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</si>
  <si>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</si>
  <si>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</si>
  <si>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</si>
  <si>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</si>
  <si>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</si>
  <si>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</si>
  <si>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</si>
  <si>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</si>
  <si>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</si>
  <si>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</si>
  <si>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</si>
  <si>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</si>
  <si>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</si>
  <si>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</si>
  <si>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</si>
  <si>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</si>
  <si>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</si>
  <si>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</si>
  <si>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</si>
  <si>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</si>
  <si>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</si>
  <si>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</si>
  <si>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</si>
  <si>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</si>
  <si>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</si>
  <si>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</si>
  <si>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</si>
  <si>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</si>
  <si>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</si>
  <si>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</si>
  <si>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</si>
  <si>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</si>
  <si>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</si>
  <si>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</si>
  <si>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</si>
  <si>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</si>
  <si>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</si>
  <si>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</si>
  <si>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</si>
  <si>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</si>
  <si>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</si>
  <si>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</si>
  <si>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</si>
  <si>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</si>
  <si>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</si>
  <si>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</si>
  <si>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</si>
  <si>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</si>
  <si>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</si>
  <si>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</si>
  <si>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</si>
  <si>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</si>
  <si>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</si>
  <si>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</si>
  <si>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</si>
  <si>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</si>
  <si>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</si>
  <si>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</si>
  <si>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</si>
  <si>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</si>
  <si>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</si>
  <si>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</si>
  <si>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</si>
  <si>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</si>
  <si>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</si>
  <si>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</si>
  <si>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</si>
  <si>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</si>
  <si>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</si>
  <si>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</si>
  <si>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</si>
  <si>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</si>
  <si>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</si>
  <si>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</si>
  <si>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</si>
  <si>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</si>
  <si>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</si>
  <si>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</si>
  <si>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</si>
  <si>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</si>
  <si>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</si>
  <si>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</si>
  <si>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</si>
  <si>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</si>
  <si>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</si>
  <si>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</si>
  <si>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</si>
  <si>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</si>
  <si>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</si>
  <si>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</si>
  <si>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</si>
  <si>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</si>
  <si>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</si>
  <si>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</si>
  <si>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</si>
  <si>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</si>
  <si>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</si>
  <si>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</si>
  <si>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</si>
  <si>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</si>
  <si>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</si>
  <si>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</si>
  <si>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</si>
  <si>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</si>
  <si>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</si>
  <si>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</si>
  <si>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</si>
  <si>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</si>
  <si>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</si>
  <si>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</si>
  <si>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</si>
  <si>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</si>
  <si>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</si>
  <si>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</si>
  <si>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</si>
  <si>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</si>
  <si>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</si>
  <si>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</si>
  <si>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</si>
  <si>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</si>
  <si>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</si>
  <si>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</si>
  <si>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</si>
  <si>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</si>
  <si>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</si>
  <si>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</si>
  <si>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</si>
  <si>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</si>
  <si>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</si>
  <si>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</si>
  <si>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</si>
  <si>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</si>
  <si>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</si>
  <si>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</si>
  <si>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</si>
  <si>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</si>
  <si>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</si>
  <si>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</si>
  <si>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</si>
  <si>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</si>
  <si>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</si>
  <si>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</si>
  <si>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</si>
  <si>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</si>
  <si>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</si>
  <si>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</si>
  <si>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</si>
  <si>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</si>
  <si>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</si>
  <si>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</si>
  <si>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</si>
  <si>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</si>
  <si>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</si>
  <si>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</si>
  <si>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</si>
  <si>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</si>
  <si>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</si>
  <si>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</si>
  <si>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</si>
  <si>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</si>
  <si>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</si>
  <si>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</si>
  <si>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</si>
  <si>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</si>
  <si>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</si>
  <si>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</si>
  <si>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</si>
  <si>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</si>
  <si>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</si>
  <si>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</si>
  <si>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</si>
  <si>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</si>
  <si>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</si>
  <si>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</si>
  <si>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</si>
  <si>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</si>
  <si>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</si>
  <si>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</si>
  <si>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</si>
  <si>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</si>
  <si>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</si>
  <si>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</si>
  <si>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</si>
  <si>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</si>
  <si>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</si>
  <si>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</si>
  <si>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</si>
  <si>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</si>
  <si>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</si>
  <si>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</si>
  <si>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</si>
  <si>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</si>
  <si>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</si>
  <si>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</si>
  <si>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</si>
  <si>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</si>
  <si>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</si>
  <si>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</si>
  <si>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</si>
  <si>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</si>
  <si>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</si>
  <si>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</si>
  <si>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</si>
  <si>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</si>
  <si>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</si>
  <si>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</si>
  <si>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</si>
  <si>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</si>
  <si>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</si>
  <si>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</si>
  <si>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JUAN MANUEL CASTILLO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</si>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</sst>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2" fontId="19" fillId="0" borderId="0" xfId="42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Q36" totalsRowShown="0" headerRowDxfId="40" dataDxfId="39">
  <autoFilter ref="A3:AQ36" xr:uid="{78DD38B4-65BC-4CC2-BB4F-95F8C3F2B637}">
    <filterColumn colId="18">
      <filters>
        <filter val="4"/>
      </filters>
    </filterColumn>
  </autoFilter>
  <sortState xmlns:xlrd2="http://schemas.microsoft.com/office/spreadsheetml/2017/richdata2" ref="A4:AQ36">
    <sortCondition ref="S3:S36"/>
  </sortState>
  <tableColumns count="43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38"/>
    <tableColumn id="5" xr3:uid="{E5E637F3-98DE-4C48-8975-E4FF30179C84}" name="email"/>
    <tableColumn id="6" xr3:uid="{CF0D999D-D30E-44A9-8182-47006516BC48}" name="T.Conexión" dataDxfId="37"/>
    <tableColumn id="7" xr3:uid="{E8E1A327-3852-4B72-8C7D-9092BB724734}" name="%Conexión" dataDxfId="36">
      <calculatedColumnFormula>IF(F4/$G$2&lt;=1.001,F4/$G$2,0.6)</calculatedColumnFormula>
    </tableColumn>
    <tableColumn id="8" xr3:uid="{14E35789-86AC-4945-A73E-D99A35E10EB9}" name="T.Conexión2" dataDxfId="35"/>
    <tableColumn id="9" xr3:uid="{6BA91324-9574-4B74-B3ED-388FC74FE8D3}" name="%Conexión2" dataDxfId="34">
      <calculatedColumnFormula>IF(H4/$I$2&lt;=1.001,H4/$I$2,0.6)</calculatedColumnFormula>
    </tableColumn>
    <tableColumn id="10" xr3:uid="{9802FEF2-2187-471C-ACAA-73D940E65473}" name="T.Conexión3" dataDxfId="33"/>
    <tableColumn id="11" xr3:uid="{B8476BAF-0DE0-4C8C-AEEE-2117E3957865}" name="%Conexión3" dataDxfId="32">
      <calculatedColumnFormula>IF(J4/$K$2&lt;=1.001,J4/$K$2,0.6)</calculatedColumnFormula>
    </tableColumn>
    <tableColumn id="12" xr3:uid="{03C4B276-91D7-41F6-911F-0CB84EF47FFD}" name="T.Conexión4" dataDxfId="31"/>
    <tableColumn id="13" xr3:uid="{A51298E4-4EBE-4781-AAF9-34F463969B6B}" name="%Conexión4" dataDxfId="30">
      <calculatedColumnFormula>IF(L4/$M$2&lt;=1.001,L4/$M$2,0.6)</calculatedColumnFormula>
    </tableColumn>
    <tableColumn id="14" xr3:uid="{2F7283ED-1E7B-4330-A5CE-F92DE2091445}" name="T.Conexión5" dataDxfId="29"/>
    <tableColumn id="15" xr3:uid="{ABDEB556-A3C7-496C-BEE2-2B0A3386DBE3}" name="%Conexión5" dataDxfId="28">
      <calculatedColumnFormula>IF(N4/$O$2&lt;=1.001,N4/$O$2,0.6)</calculatedColumnFormula>
    </tableColumn>
    <tableColumn id="16" xr3:uid="{5A12C48D-EFA1-49AF-BB79-7F5EEBD636A1}" name="T.Conexión6" dataDxfId="27"/>
    <tableColumn id="17" xr3:uid="{C4B07EEB-4CD0-4E3B-A360-8C4335B132B2}" name="%Conexión6" dataDxfId="26">
      <calculatedColumnFormula>IF(P4/$Q$2&lt;=1.001,P4/$Q$2,0.6)</calculatedColumnFormula>
    </tableColumn>
    <tableColumn id="21" xr3:uid="{5430F0E6-F861-44B2-B1CA-6E2A24842801}" name="Asistencia" dataDxfId="25">
      <calculatedColumnFormula>AVERAGE(G4,I4,K4,M4,Table1[[#This Row],[%Conexión5]],Table1[[#This Row],[%Conexión6]])*5</calculatedColumnFormula>
    </tableColumn>
    <tableColumn id="22" xr3:uid="{5E18873E-0421-4811-A7ED-EFE7A5B09CB1}" name="Grupo" dataDxfId="24"/>
    <tableColumn id="18" xr3:uid="{01BD22FA-FAB3-4A7D-BEA4-C6E859E91567}" name="Gesto Asignado" dataDxfId="23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22"/>
    <tableColumn id="29" xr3:uid="{2C8549F9-6C7C-4C18-8BD8-913F1238E3A1}" name="Operaciones sobre piezas (Semana 2) " dataDxfId="21"/>
    <tableColumn id="28" xr3:uid="{01B7F4FF-718E-4142-B28F-3C5C6E213A9D}" name="Operaciones básicas para Modelado de Superficies _x000a_(Semana 3) " dataDxfId="20"/>
    <tableColumn id="27" xr3:uid="{FB3D7617-43A2-4406-8A1B-342CC431D360}" name="Modelado avanzado y reparación de Superficies _x000a_(Semana 4) " dataDxfId="19"/>
    <tableColumn id="26" xr3:uid="{15CC947B-1D11-40C4-BDF3-E97BFC12F776}" name="Modelado a partir de datos de scanner _x000a_(Semana 5) " dataDxfId="18"/>
    <tableColumn id="25" xr3:uid="{7ECFE038-AA59-4517-90E9-2B3566EA5DBF}" name="Escaneo de partes anatómicas (Semana 6) " dataDxfId="17"/>
    <tableColumn id="24" xr3:uid="{D2AC9EBA-9E21-4D91-B98D-BEC9F52C6380}" name="Nota 1er Corte" dataDxfId="16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15"/>
    <tableColumn id="20" xr3:uid="{3C385566-1188-4AA7-B618-44B1F28F2C3E}" name="%Conexión7" dataDxfId="14">
      <calculatedColumnFormula>IF(AB4/$AC$2&lt;=1.01,AB4/$AC$2,0.6)</calculatedColumnFormula>
    </tableColumn>
    <tableColumn id="32" xr3:uid="{DA39C125-36F8-4764-B8CE-ED2AA2E45580}" name="T.Conexión8" dataDxfId="13"/>
    <tableColumn id="31" xr3:uid="{16616376-8A06-4C29-A128-6431F97D4DD9}" name="%Conexión8" dataDxfId="12">
      <calculatedColumnFormula>IF(AD4/$AE$2&lt;=1.01,AD4/$AE$2,0.6)</calculatedColumnFormula>
    </tableColumn>
    <tableColumn id="34" xr3:uid="{C72915B1-C70C-4096-837F-1AC0F6176851}" name="T.Conexión9" dataDxfId="11"/>
    <tableColumn id="33" xr3:uid="{64BD73A0-6AB2-41EA-80B2-E94CA28F1896}" name="%Conexión9" dataDxfId="10">
      <calculatedColumnFormula>IF(AF4/$AG$2&lt;=1.01,AF4/$AG$2,0.6)</calculatedColumnFormula>
    </tableColumn>
    <tableColumn id="36" xr3:uid="{F0830AFA-8C17-4DB9-A373-A75CC7DF2F83}" name="T.Conexión10" dataDxfId="9"/>
    <tableColumn id="35" xr3:uid="{4D72883D-7062-4769-91FF-E8347DDDF8EA}" name="%Conexión10" dataDxfId="8">
      <calculatedColumnFormula>IF(AH4/$AI$2&lt;=1.01,AH4/$AI$2,0.6)</calculatedColumnFormula>
    </tableColumn>
    <tableColumn id="38" xr3:uid="{07C7A6E1-EADF-417F-BBB9-696A87EE03ED}" name="T.Conexión11" dataDxfId="7"/>
    <tableColumn id="39" xr3:uid="{B3C76DB4-CD2E-4D13-BBC5-38A53EAA07D7}" name="%Conexión11" dataDxfId="6">
      <calculatedColumnFormula>IF(AJ4/$AK$2&lt;=1.01,AJ4/$AK$2,0.6)</calculatedColumnFormula>
    </tableColumn>
    <tableColumn id="41" xr3:uid="{EA9FFCEC-467B-44E9-B6D0-A8F104B88700}" name="T.Conexión12" dataDxfId="5"/>
    <tableColumn id="40" xr3:uid="{D29AB314-EA83-4BF8-8607-9801EE1862CF}" name="%Conexión12" dataDxfId="4">
      <calculatedColumnFormula>IF(AL4/$AM$2&lt;=1.01,AL4/$AM$2,0.6)</calculatedColumnFormula>
    </tableColumn>
    <tableColumn id="42" xr3:uid="{A3F65FD2-B327-41F5-8A75-BC235081CEEE}" name="Asistencia 2o Corte" dataDxfId="3">
      <calculatedColumnFormula>AVERAGE(AC4,AE4,AG4,AI4,AK4,AM4)*5</calculatedColumnFormula>
    </tableColumn>
    <tableColumn id="37" xr3:uid="{2A0CC0F0-1011-46C8-A0F9-65A542FE9188}" name="DICOM craneal" dataDxfId="2"/>
    <tableColumn id="43" xr3:uid="{2CD41825-C71B-4541-AF9A-6A25DF6A88A9}" name="Uso de métricas" dataDxfId="0"/>
    <tableColumn id="19" xr3:uid="{A45FF6DC-328F-4C5F-A205-1FEF9642344D}" name="Uso de scripts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Q39"/>
  <sheetViews>
    <sheetView tabSelected="1" zoomScaleNormal="100" workbookViewId="0">
      <selection activeCell="AP44" sqref="AP44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hidden="1" customWidth="1"/>
    <col min="5" max="5" width="32.85546875" hidden="1" customWidth="1"/>
    <col min="6" max="7" width="15.85546875" hidden="1" customWidth="1"/>
    <col min="8" max="17" width="16.85546875" hidden="1" customWidth="1"/>
    <col min="18" max="18" width="14.85546875" hidden="1" customWidth="1"/>
    <col min="19" max="19" width="11.140625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hidden="1" customWidth="1"/>
    <col min="28" max="40" width="16.85546875" style="2" hidden="1" customWidth="1"/>
    <col min="41" max="41" width="11.42578125" hidden="1" customWidth="1"/>
    <col min="42" max="42" width="96.42578125" bestFit="1" customWidth="1"/>
    <col min="43" max="43" width="95.7109375" bestFit="1" customWidth="1"/>
  </cols>
  <sheetData>
    <row r="1" spans="1:43" x14ac:dyDescent="0.25">
      <c r="F1" s="5" t="s">
        <v>128</v>
      </c>
      <c r="G1" s="6">
        <v>45867</v>
      </c>
      <c r="H1" s="5" t="s">
        <v>129</v>
      </c>
      <c r="I1" s="6">
        <v>45874</v>
      </c>
      <c r="J1" s="5" t="s">
        <v>130</v>
      </c>
      <c r="K1" s="6">
        <v>45881</v>
      </c>
      <c r="L1" s="5" t="s">
        <v>131</v>
      </c>
      <c r="M1" s="6">
        <v>45888</v>
      </c>
      <c r="N1" s="5" t="s">
        <v>132</v>
      </c>
      <c r="O1" s="6">
        <v>45895</v>
      </c>
      <c r="P1" s="5" t="s">
        <v>133</v>
      </c>
      <c r="Q1" s="6">
        <v>45902</v>
      </c>
      <c r="R1" s="6"/>
      <c r="S1" s="6"/>
      <c r="AA1" s="2" t="s">
        <v>190</v>
      </c>
      <c r="AB1" s="5" t="s">
        <v>192</v>
      </c>
      <c r="AC1" s="6">
        <v>45909</v>
      </c>
      <c r="AD1" s="5" t="s">
        <v>195</v>
      </c>
      <c r="AE1" s="6">
        <v>45916</v>
      </c>
      <c r="AF1" s="5" t="s">
        <v>202</v>
      </c>
      <c r="AG1" s="6">
        <v>45923</v>
      </c>
      <c r="AH1" s="5" t="s">
        <v>289</v>
      </c>
      <c r="AI1" s="6">
        <v>45930</v>
      </c>
      <c r="AJ1" s="5" t="s">
        <v>290</v>
      </c>
      <c r="AK1" s="6">
        <v>45930</v>
      </c>
      <c r="AL1" s="5" t="s">
        <v>293</v>
      </c>
      <c r="AM1" s="6">
        <v>45944</v>
      </c>
      <c r="AN1" s="6"/>
    </row>
    <row r="2" spans="1:43" x14ac:dyDescent="0.25">
      <c r="F2" s="5" t="s">
        <v>127</v>
      </c>
      <c r="G2" s="7">
        <v>1.744212962962963E-2</v>
      </c>
      <c r="H2" s="5" t="s">
        <v>126</v>
      </c>
      <c r="I2" s="7">
        <v>3.9780092592592596E-2</v>
      </c>
      <c r="J2" s="5" t="s">
        <v>126</v>
      </c>
      <c r="K2" s="7">
        <v>3.5949074074074071E-2</v>
      </c>
      <c r="L2" s="5" t="s">
        <v>126</v>
      </c>
      <c r="M2" s="7">
        <v>2.2731481481481481E-2</v>
      </c>
      <c r="N2" s="5" t="s">
        <v>126</v>
      </c>
      <c r="O2" s="1">
        <v>4.6655092592592595E-2</v>
      </c>
      <c r="P2" s="5" t="s">
        <v>126</v>
      </c>
      <c r="Q2" s="1">
        <v>4.3206018518518519E-2</v>
      </c>
      <c r="R2" s="7"/>
      <c r="S2" s="7"/>
      <c r="AA2" s="2" t="s">
        <v>191</v>
      </c>
      <c r="AB2" s="5" t="s">
        <v>126</v>
      </c>
      <c r="AC2" s="1">
        <v>4.1157407407407406E-2</v>
      </c>
      <c r="AD2" s="5" t="s">
        <v>126</v>
      </c>
      <c r="AE2" s="1">
        <v>3.7534722222222219E-2</v>
      </c>
      <c r="AF2" s="5" t="s">
        <v>126</v>
      </c>
      <c r="AG2" s="1">
        <v>3.7534722222222219E-2</v>
      </c>
      <c r="AH2" s="5" t="s">
        <v>126</v>
      </c>
      <c r="AI2" s="1">
        <v>1.4722222222222222E-2</v>
      </c>
      <c r="AJ2" s="5" t="s">
        <v>126</v>
      </c>
      <c r="AK2" s="1">
        <v>3.5925925925925924E-2</v>
      </c>
      <c r="AL2" s="5" t="s">
        <v>126</v>
      </c>
      <c r="AM2" s="1">
        <v>2.9988425925925925E-2</v>
      </c>
      <c r="AN2" s="1"/>
    </row>
    <row r="3" spans="1:43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118</v>
      </c>
      <c r="G3" s="32" t="s">
        <v>119</v>
      </c>
      <c r="H3" s="31" t="s">
        <v>120</v>
      </c>
      <c r="I3" s="32" t="s">
        <v>177</v>
      </c>
      <c r="J3" s="31" t="s">
        <v>178</v>
      </c>
      <c r="K3" s="32" t="s">
        <v>121</v>
      </c>
      <c r="L3" s="31" t="s">
        <v>122</v>
      </c>
      <c r="M3" s="32" t="s">
        <v>179</v>
      </c>
      <c r="N3" s="31" t="s">
        <v>180</v>
      </c>
      <c r="O3" s="32" t="s">
        <v>123</v>
      </c>
      <c r="P3" s="31" t="s">
        <v>124</v>
      </c>
      <c r="Q3" s="32" t="s">
        <v>181</v>
      </c>
      <c r="R3" s="32" t="s">
        <v>117</v>
      </c>
      <c r="S3" s="32" t="s">
        <v>134</v>
      </c>
      <c r="T3" s="32" t="s">
        <v>135</v>
      </c>
      <c r="U3" s="28" t="s">
        <v>183</v>
      </c>
      <c r="V3" s="28" t="s">
        <v>184</v>
      </c>
      <c r="W3" s="28" t="s">
        <v>186</v>
      </c>
      <c r="X3" s="28" t="s">
        <v>187</v>
      </c>
      <c r="Y3" s="28" t="s">
        <v>189</v>
      </c>
      <c r="Z3" s="28" t="s">
        <v>185</v>
      </c>
      <c r="AA3" s="32" t="s">
        <v>188</v>
      </c>
      <c r="AB3" s="31" t="s">
        <v>182</v>
      </c>
      <c r="AC3" s="32" t="s">
        <v>125</v>
      </c>
      <c r="AD3" s="31" t="s">
        <v>194</v>
      </c>
      <c r="AE3" s="32" t="s">
        <v>193</v>
      </c>
      <c r="AF3" s="32" t="s">
        <v>221</v>
      </c>
      <c r="AG3" s="32" t="s">
        <v>196</v>
      </c>
      <c r="AH3" s="32" t="s">
        <v>222</v>
      </c>
      <c r="AI3" s="32" t="s">
        <v>223</v>
      </c>
      <c r="AJ3" s="32" t="s">
        <v>288</v>
      </c>
      <c r="AK3" s="32" t="s">
        <v>287</v>
      </c>
      <c r="AL3" s="32" t="s">
        <v>292</v>
      </c>
      <c r="AM3" s="32" t="s">
        <v>291</v>
      </c>
      <c r="AN3" s="32" t="s">
        <v>294</v>
      </c>
      <c r="AO3" s="32" t="s">
        <v>143</v>
      </c>
      <c r="AP3" s="32" t="s">
        <v>277</v>
      </c>
      <c r="AQ3" s="32" t="s">
        <v>295</v>
      </c>
    </row>
    <row r="4" spans="1:43" hidden="1" x14ac:dyDescent="0.25">
      <c r="A4">
        <v>17</v>
      </c>
      <c r="B4" t="s">
        <v>27</v>
      </c>
      <c r="C4" t="s">
        <v>97</v>
      </c>
      <c r="D4">
        <v>1110286885</v>
      </c>
      <c r="E4" t="s">
        <v>28</v>
      </c>
      <c r="F4" s="3">
        <v>1.7349537037037038E-2</v>
      </c>
      <c r="G4" s="8">
        <f>IF(F4/$G$2&lt;=1.001,F4/$G$2,0.6)</f>
        <v>0.99469143994691445</v>
      </c>
      <c r="H4" s="3">
        <v>3.9293981481481478E-2</v>
      </c>
      <c r="I4" s="8">
        <f>IF(H4/$I$2&lt;=1.001,H4/$I$2,0.6)</f>
        <v>0.98778004073319736</v>
      </c>
      <c r="J4" s="3">
        <v>3.5925925925925924E-2</v>
      </c>
      <c r="K4" s="8">
        <f>IF(J4/$K$2&lt;=1.001,J4/$K$2,0.6)</f>
        <v>0.99935608499678041</v>
      </c>
      <c r="L4" s="3">
        <v>2.2129629629629631E-2</v>
      </c>
      <c r="M4" s="8">
        <f>IF(L4/$M$2&lt;=1.001,L4/$M$2,0.6)</f>
        <v>0.97352342158859484</v>
      </c>
      <c r="N4" s="1">
        <v>4.5590277777777778E-2</v>
      </c>
      <c r="O4" s="8">
        <f>IF(N4/$O$2&lt;=1.001,N4/$O$2,0.6)</f>
        <v>0.97717687918630614</v>
      </c>
      <c r="P4" s="1">
        <v>4.3206018518518519E-2</v>
      </c>
      <c r="Q4" s="8">
        <f>IF(P4/$Q$2&lt;=1.001,P4/$Q$2,0.6)</f>
        <v>1</v>
      </c>
      <c r="R4" s="4">
        <f>AVERAGE(G4,I4,K4,M4,Table1[[#This Row],[%Conexión5]],Table1[[#This Row],[%Conexión6]])*5</f>
        <v>4.9437732220431609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</v>
      </c>
      <c r="V4" s="29">
        <v>0</v>
      </c>
      <c r="W4" s="29">
        <v>2.1</v>
      </c>
      <c r="X4" s="29">
        <v>1.1000000000000001</v>
      </c>
      <c r="Y4" s="29">
        <v>0</v>
      </c>
      <c r="Z4" s="29">
        <v>1.7</v>
      </c>
      <c r="AA4" s="33">
        <f>AVERAGE(Table1[[#This Row],[Operaciones sobre piezas (Semana 2) ]:[Escaneo de partes anatómicas (Semana 6) ]])*0.7+Table1[[#This Row],[Asistencia]]*0.3</f>
        <v>2.1691319666129485</v>
      </c>
      <c r="AB4" s="1">
        <v>4.1203703703703701E-2</v>
      </c>
      <c r="AC4" s="8">
        <f>IF(AB4/$AC$2&lt;=1.01,AB4/$AC$2,0.6)</f>
        <v>1.0011248593925759</v>
      </c>
      <c r="AD4" s="1">
        <v>3.7314814814814815E-2</v>
      </c>
      <c r="AE4" s="8">
        <f>IF(AD4/$AE$2&lt;=1.01,AD4/$AE$2,0.6)</f>
        <v>0.99414122725871112</v>
      </c>
      <c r="AF4" s="1">
        <v>3.8368055555555558E-2</v>
      </c>
      <c r="AG4" s="8">
        <v>1</v>
      </c>
      <c r="AH4" s="1">
        <v>1.4722222222222222E-2</v>
      </c>
      <c r="AI4" s="8">
        <f>IF(AH4/$AI$2&lt;=1.01,AH4/$AI$2,0.6)</f>
        <v>1</v>
      </c>
      <c r="AJ4" s="1">
        <v>2.6469907407407407E-2</v>
      </c>
      <c r="AK4" s="8">
        <f>IF(AJ4/$AK$2&lt;=1.01,AJ4/$AK$2,0.6)</f>
        <v>0.73679123711340211</v>
      </c>
      <c r="AL4" s="3">
        <v>1.2256944444444444E-2</v>
      </c>
      <c r="AM4" s="8">
        <f>IF(AL4/$AM$2&lt;=1.01,AL4/$AM$2,0.6)</f>
        <v>0.40872250096487839</v>
      </c>
      <c r="AN4" s="4">
        <f>AVERAGE(AC4,AE4,AG4,AI4,AK4,AM4)*5</f>
        <v>4.2839831872746394</v>
      </c>
      <c r="AO4" s="4"/>
      <c r="AP4" s="4" t="s">
        <v>279</v>
      </c>
      <c r="AQ4" s="4" t="s">
        <v>296</v>
      </c>
    </row>
    <row r="5" spans="1:43" hidden="1" x14ac:dyDescent="0.25">
      <c r="A5">
        <v>3</v>
      </c>
      <c r="B5" t="s">
        <v>43</v>
      </c>
      <c r="C5" t="s">
        <v>83</v>
      </c>
      <c r="D5">
        <v>1109542109</v>
      </c>
      <c r="E5" t="s">
        <v>44</v>
      </c>
      <c r="F5" s="3">
        <v>1.6481481481481482E-2</v>
      </c>
      <c r="G5" s="8">
        <f>IF(F5/$G$2&lt;=1.001,F5/$G$2,0.6)</f>
        <v>0.94492368944923688</v>
      </c>
      <c r="H5" s="3">
        <v>3.8530092592592595E-2</v>
      </c>
      <c r="I5" s="8">
        <f>IF(H5/$I$2&lt;=1.001,H5/$I$2,0.6)</f>
        <v>0.9685772475996508</v>
      </c>
      <c r="J5" s="3">
        <v>3.5821759259259262E-2</v>
      </c>
      <c r="K5" s="8">
        <f>IF(J5/$K$2&lt;=1.001,J5/$K$2,0.6)</f>
        <v>0.9964584674822925</v>
      </c>
      <c r="L5" s="3">
        <v>1.0648148148148149E-3</v>
      </c>
      <c r="M5" s="8">
        <f>IF(L5/$M$2&lt;=1.001,L5/$M$2,0.6)</f>
        <v>4.684317718940937E-2</v>
      </c>
      <c r="N5" s="1">
        <v>4.4270833333333336E-2</v>
      </c>
      <c r="O5" s="8">
        <f>IF(N5/$O$2&lt;=1.001,N5/$O$2,0.6)</f>
        <v>0.94889605556933765</v>
      </c>
      <c r="P5" s="1">
        <v>3.9861111111111111E-2</v>
      </c>
      <c r="Q5" s="8">
        <f>IF(P5/$Q$2&lt;=1.001,P5/$Q$2,0.6)</f>
        <v>0.92258237342619875</v>
      </c>
      <c r="R5" s="4">
        <f>AVERAGE(G5,I5,K5,M5,Table1[[#This Row],[%Conexión5]],Table1[[#This Row],[%Conexión6]])*5</f>
        <v>4.0235675089301051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0</v>
      </c>
      <c r="V5" s="29">
        <v>3.9</v>
      </c>
      <c r="W5" s="29">
        <v>4.8</v>
      </c>
      <c r="X5" s="29">
        <v>1.1000000000000001</v>
      </c>
      <c r="Y5" s="29">
        <v>2</v>
      </c>
      <c r="Z5" s="29">
        <v>1.7</v>
      </c>
      <c r="AA5" s="33">
        <f>AVERAGE(Table1[[#This Row],[Operaciones sobre piezas (Semana 2) ]:[Escaneo de partes anatómicas (Semana 6) ]])*0.7+Table1[[#This Row],[Asistencia]]*0.3</f>
        <v>3.097070252679031</v>
      </c>
      <c r="AB5" s="1">
        <v>3.8101851851851852E-2</v>
      </c>
      <c r="AC5" s="8">
        <f>IF(AB5/$AC$2&lt;=1.01,AB5/$AC$2,0.6)</f>
        <v>0.92575928008998876</v>
      </c>
      <c r="AD5" s="1">
        <v>0</v>
      </c>
      <c r="AE5" s="8">
        <f>IF(AD5/$AE$2&lt;=1.01,AD5/$AE$2,0.6)</f>
        <v>0</v>
      </c>
      <c r="AF5" s="1">
        <v>3.7245370370370373E-2</v>
      </c>
      <c r="AG5" s="8">
        <f>IF(AF5/$AG$2&lt;=1.01,AF5/$AG$2,0.6)</f>
        <v>0.99229108849830416</v>
      </c>
      <c r="AH5" s="1">
        <v>1.4722222222222222E-2</v>
      </c>
      <c r="AI5" s="8">
        <f>IF(AH5/$AI$2&lt;=1.01,AH5/$AI$2,0.6)</f>
        <v>1</v>
      </c>
      <c r="AJ5" s="1">
        <v>3.5925925925925924E-2</v>
      </c>
      <c r="AK5" s="8">
        <f>IF(AJ5/$AK$2&lt;=1.01,AJ5/$AK$2,0.6)</f>
        <v>1</v>
      </c>
      <c r="AL5" s="3">
        <v>1.1041666666666667E-2</v>
      </c>
      <c r="AM5" s="8">
        <f>IF(AL5/$AM$2&lt;=1.01,AL5/$AM$2,0.6)</f>
        <v>0.36819760710150523</v>
      </c>
      <c r="AN5" s="4">
        <f>AVERAGE(AC5,AE5,AG5,AI5,AK5,AM5)*5</f>
        <v>3.5718733130748315</v>
      </c>
      <c r="AO5" s="4"/>
      <c r="AP5" s="4"/>
      <c r="AQ5" s="4"/>
    </row>
    <row r="6" spans="1:43" hidden="1" x14ac:dyDescent="0.25">
      <c r="A6">
        <v>1</v>
      </c>
      <c r="B6" t="s">
        <v>37</v>
      </c>
      <c r="C6" t="s">
        <v>81</v>
      </c>
      <c r="D6">
        <v>1005785665</v>
      </c>
      <c r="E6" t="s">
        <v>38</v>
      </c>
      <c r="F6" s="3">
        <v>0</v>
      </c>
      <c r="G6" s="8">
        <f>IF(F6/$G$2&lt;=1.001,F6/$G$2,0.6)</f>
        <v>0</v>
      </c>
      <c r="H6" s="3">
        <v>3.9085648148148147E-2</v>
      </c>
      <c r="I6" s="8">
        <f>IF(H6/$I$2&lt;=1.001,H6/$I$2,0.6)</f>
        <v>0.9825429153331392</v>
      </c>
      <c r="J6" s="3">
        <v>3.5960648148148151E-2</v>
      </c>
      <c r="K6" s="8">
        <f>IF(J6/$K$2&lt;=1.001,J6/$K$2,0.6)</f>
        <v>1.00032195750161</v>
      </c>
      <c r="L6" s="3">
        <v>2.3148148148148149E-4</v>
      </c>
      <c r="M6" s="8">
        <f>IF(L6/$M$2&lt;=1.001,L6/$M$2,0.6)</f>
        <v>1.0183299389002037E-2</v>
      </c>
      <c r="N6" s="1">
        <v>4.6527777777777779E-2</v>
      </c>
      <c r="O6" s="8">
        <f>IF(N6/$O$2&lt;=1.001,N6/$O$2,0.6)</f>
        <v>0.99727114859836263</v>
      </c>
      <c r="P6" s="1">
        <v>4.3206018518518519E-2</v>
      </c>
      <c r="Q6" s="8">
        <f>IF(P6/$Q$2&lt;=1.001,P6/$Q$2,0.6)</f>
        <v>1</v>
      </c>
      <c r="R6" s="4">
        <f>AVERAGE(G6,I6,K6,M6,Table1[[#This Row],[%Conexión5]],Table1[[#This Row],[%Conexión6]])*5</f>
        <v>3.325266100685095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4.9000000000000004</v>
      </c>
      <c r="V6" s="29">
        <v>3.6</v>
      </c>
      <c r="W6" s="29">
        <v>3</v>
      </c>
      <c r="X6" s="29">
        <v>3.3</v>
      </c>
      <c r="Y6" s="29">
        <v>1</v>
      </c>
      <c r="Z6" s="29">
        <v>1.7</v>
      </c>
      <c r="AA6" s="33">
        <f>AVERAGE(Table1[[#This Row],[Operaciones sobre piezas (Semana 2) ]:[Escaneo de partes anatómicas (Semana 6) ]])*0.7+Table1[[#This Row],[Asistencia]]*0.3</f>
        <v>2.7615798302055281</v>
      </c>
      <c r="AB6" s="1">
        <v>4.1157407407407406E-2</v>
      </c>
      <c r="AC6" s="8">
        <f>IF(AB6/$AC$2&lt;=1.01,AB6/$AC$2,0.6)</f>
        <v>1</v>
      </c>
      <c r="AD6" s="1">
        <v>3.7384259259259256E-2</v>
      </c>
      <c r="AE6" s="8">
        <f>IF(AD6/$AE$2&lt;=1.01,AD6/$AE$2,0.6)</f>
        <v>0.99599136601911809</v>
      </c>
      <c r="AF6" s="1">
        <v>3.8368055555555558E-2</v>
      </c>
      <c r="AG6" s="8">
        <v>1</v>
      </c>
      <c r="AH6" s="1">
        <v>1.4722222222222222E-2</v>
      </c>
      <c r="AI6" s="8">
        <f>IF(AH6/$AI$2&lt;=1.01,AH6/$AI$2,0.6)</f>
        <v>1</v>
      </c>
      <c r="AJ6" s="1">
        <v>3.5925925925925924E-2</v>
      </c>
      <c r="AK6" s="8">
        <f>IF(AJ6/$AK$2&lt;=1.01,AJ6/$AK$2,0.6)</f>
        <v>1</v>
      </c>
      <c r="AL6" s="3">
        <v>1.0462962962962962E-2</v>
      </c>
      <c r="AM6" s="8">
        <f>IF(AL6/$AM$2&lt;=1.01,AL6/$AM$2,0.6)</f>
        <v>0.34890003859513702</v>
      </c>
      <c r="AN6" s="4">
        <f>AVERAGE(AC6,AE6,AG6,AI6,AK6,AM6)*5</f>
        <v>4.4540761705118799</v>
      </c>
      <c r="AO6" s="4"/>
      <c r="AP6" s="4"/>
      <c r="AQ6" s="4"/>
    </row>
    <row r="7" spans="1:43" hidden="1" x14ac:dyDescent="0.25">
      <c r="A7">
        <v>32</v>
      </c>
      <c r="B7" t="s">
        <v>112</v>
      </c>
      <c r="C7" t="s">
        <v>93</v>
      </c>
      <c r="D7">
        <v>1036925847</v>
      </c>
      <c r="E7" t="s">
        <v>62</v>
      </c>
      <c r="F7" s="3">
        <v>0</v>
      </c>
      <c r="G7" s="8">
        <f>IF(F7/$G$2&lt;=1.001,F7/$G$2,0.6)</f>
        <v>0</v>
      </c>
      <c r="H7" s="3">
        <v>3.9178240740740743E-2</v>
      </c>
      <c r="I7" s="8">
        <f>IF(H7/$I$2&lt;=1.001,H7/$I$2,0.6)</f>
        <v>0.9848705266220541</v>
      </c>
      <c r="J7" s="3">
        <v>3.5844907407407409E-2</v>
      </c>
      <c r="K7" s="8">
        <f>IF(J7/$K$2&lt;=1.001,J7/$K$2,0.6)</f>
        <v>0.99710238248551208</v>
      </c>
      <c r="L7" s="3">
        <v>0</v>
      </c>
      <c r="M7" s="8">
        <f>IF(L7/$M$2&lt;=1.001,L7/$M$2,0.6)</f>
        <v>0</v>
      </c>
      <c r="N7" s="1">
        <v>3.7858796296296293E-2</v>
      </c>
      <c r="O7" s="8">
        <f>IF(N7/$O$2&lt;=1.001,N7/$O$2,0.6)</f>
        <v>0.81146117588687661</v>
      </c>
      <c r="P7" s="1">
        <v>3.1886574074074074E-2</v>
      </c>
      <c r="Q7" s="8">
        <f>IF(P7/$Q$2&lt;=1.001,P7/$Q$2,0.6)</f>
        <v>0.73801232252879723</v>
      </c>
      <c r="R7" s="4">
        <f>AVERAGE(G7,I7,K7,M7,Table1[[#This Row],[%Conexión5]],Table1[[#This Row],[%Conexión6]])*5</f>
        <v>2.9428720062693667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1.9</v>
      </c>
      <c r="W7" s="29">
        <v>1.8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2.0728616018808097</v>
      </c>
      <c r="AB7" s="1">
        <v>4.1157407407407406E-2</v>
      </c>
      <c r="AC7" s="8">
        <f>IF(AB7/$AC$2&lt;=1.01,AB7/$AC$2,0.6)</f>
        <v>1</v>
      </c>
      <c r="AD7" s="1">
        <v>3.7291666666666667E-2</v>
      </c>
      <c r="AE7" s="8">
        <f>IF(AD7/$AE$2&lt;=1.01,AD7/$AE$2,0.6)</f>
        <v>0.99352451433857547</v>
      </c>
      <c r="AF7" s="1">
        <v>3.8368055555555558E-2</v>
      </c>
      <c r="AG7" s="8">
        <v>1</v>
      </c>
      <c r="AH7" s="1">
        <v>1.4722222222222222E-2</v>
      </c>
      <c r="AI7" s="8">
        <f>IF(AH7/$AI$2&lt;=1.01,AH7/$AI$2,0.6)</f>
        <v>1</v>
      </c>
      <c r="AJ7" s="1">
        <v>3.3252314814814818E-2</v>
      </c>
      <c r="AK7" s="8">
        <f>IF(AJ7/$AK$2&lt;=1.01,AJ7/$AK$2,0.6)</f>
        <v>0.92557989690721665</v>
      </c>
      <c r="AL7" s="3">
        <v>1.0462962962962962E-2</v>
      </c>
      <c r="AM7" s="8">
        <f>IF(AL7/$AM$2&lt;=1.01,AL7/$AM$2,0.6)</f>
        <v>0.34890003859513702</v>
      </c>
      <c r="AN7" s="4">
        <f>AVERAGE(AC7,AE7,AG7,AI7,AK7,AM7)*5</f>
        <v>4.3900037082007746</v>
      </c>
      <c r="AO7" s="4"/>
      <c r="AP7" s="4"/>
      <c r="AQ7" s="4"/>
    </row>
    <row r="8" spans="1:43" hidden="1" x14ac:dyDescent="0.25">
      <c r="A8">
        <v>16</v>
      </c>
      <c r="B8" t="s">
        <v>33</v>
      </c>
      <c r="C8" t="s">
        <v>96</v>
      </c>
      <c r="D8">
        <v>1112388246</v>
      </c>
      <c r="E8" t="s">
        <v>34</v>
      </c>
      <c r="F8" s="3">
        <v>1.744212962962963E-2</v>
      </c>
      <c r="G8" s="8">
        <f>IF(F8/$G$2&lt;=1.001,F8/$G$2,0.6)</f>
        <v>1</v>
      </c>
      <c r="H8" s="3">
        <v>3.8506944444444448E-2</v>
      </c>
      <c r="I8" s="8">
        <f>IF(H8/$I$2&lt;=1.001,H8/$I$2,0.6)</f>
        <v>0.96799534477742222</v>
      </c>
      <c r="J8" s="3">
        <v>1.0486111111111111E-2</v>
      </c>
      <c r="K8" s="8">
        <f>IF(J8/$K$2&lt;=1.001,J8/$K$2,0.6)</f>
        <v>0.29169349645846748</v>
      </c>
      <c r="L8" s="3">
        <v>2.2592592592592591E-2</v>
      </c>
      <c r="M8" s="8">
        <f>IF(L8/$M$2&lt;=1.001,L8/$M$2,0.6)</f>
        <v>0.99389002036659879</v>
      </c>
      <c r="N8" s="1">
        <v>3.7476851851851851E-2</v>
      </c>
      <c r="O8" s="8">
        <f>IF(N8/$O$2&lt;=1.001,N8/$O$2,0.6)</f>
        <v>0.80327462168196473</v>
      </c>
      <c r="P8" s="1">
        <v>3.8391203703703705E-2</v>
      </c>
      <c r="Q8" s="8">
        <f>IF(P8/$Q$2&lt;=1.001,P8/$Q$2,0.6)</f>
        <v>0.8885614787034557</v>
      </c>
      <c r="R8" s="4">
        <f>AVERAGE(G8,I8,K8,M8,Table1[[#This Row],[%Conexión5]],Table1[[#This Row],[%Conexión6]])*5</f>
        <v>4.1211791349899247</v>
      </c>
      <c r="S8" s="13">
        <v>2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8" s="29">
        <v>4.8</v>
      </c>
      <c r="V8" s="29">
        <v>3.3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4.4283537404969771</v>
      </c>
      <c r="AB8" s="1">
        <v>3.2685185185185185E-2</v>
      </c>
      <c r="AC8" s="8">
        <f>IF(AB8/$AC$2&lt;=1.01,AB8/$AC$2,0.6)</f>
        <v>0.79415073115860524</v>
      </c>
      <c r="AD8" s="1">
        <v>2.2129629629629631E-2</v>
      </c>
      <c r="AE8" s="8">
        <f>IF(AD8/$AE$2&lt;=1.01,AD8/$AE$2,0.6)</f>
        <v>0.58957755164970715</v>
      </c>
      <c r="AF8" s="1">
        <v>1.8831018518518518E-2</v>
      </c>
      <c r="AG8" s="8">
        <f>IF(AF8/$AG$2&lt;=1.01,AF8/$AG$2,0.6)</f>
        <v>0.50169596053037313</v>
      </c>
      <c r="AH8" s="1">
        <v>1.4722222222222222E-2</v>
      </c>
      <c r="AI8" s="8">
        <f>IF(AH8/$AI$2&lt;=1.01,AH8/$AI$2,0.6)</f>
        <v>1</v>
      </c>
      <c r="AJ8" s="1">
        <v>3.3402777777777781E-2</v>
      </c>
      <c r="AK8" s="8">
        <f>IF(AJ8/$AK$2&lt;=1.01,AJ8/$AK$2,0.6)</f>
        <v>0.92976804123711354</v>
      </c>
      <c r="AL8" s="3">
        <v>1.380787037037037E-2</v>
      </c>
      <c r="AM8" s="8">
        <f>IF(AL8/$AM$2&lt;=1.01,AL8/$AM$2,0.6)</f>
        <v>0.46043998456194518</v>
      </c>
      <c r="AN8" s="4">
        <f>AVERAGE(AC8,AE8,AG8,AI8,AK8,AM8)*5</f>
        <v>3.56302689094812</v>
      </c>
      <c r="AO8" s="4"/>
      <c r="AP8" s="4" t="s">
        <v>280</v>
      </c>
      <c r="AQ8" s="4" t="s">
        <v>305</v>
      </c>
    </row>
    <row r="9" spans="1:43" hidden="1" x14ac:dyDescent="0.25">
      <c r="A9">
        <v>15</v>
      </c>
      <c r="B9" t="s">
        <v>21</v>
      </c>
      <c r="C9" t="s">
        <v>95</v>
      </c>
      <c r="D9">
        <v>1000940688</v>
      </c>
      <c r="E9" t="s">
        <v>22</v>
      </c>
      <c r="F9" s="3">
        <v>1.7361111111111112E-2</v>
      </c>
      <c r="G9" s="8">
        <f>IF(F9/$G$2&lt;=1.001,F9/$G$2,0.6)</f>
        <v>0.99535500995355009</v>
      </c>
      <c r="H9" s="3">
        <v>3.9259259259259258E-2</v>
      </c>
      <c r="I9" s="8">
        <f>IF(H9/$I$2&lt;=1.001,H9/$I$2,0.6)</f>
        <v>0.98690718649985443</v>
      </c>
      <c r="J9" s="3">
        <v>3.5949074074074071E-2</v>
      </c>
      <c r="K9" s="8">
        <f>IF(J9/$K$2&lt;=1.001,J9/$K$2,0.6)</f>
        <v>1</v>
      </c>
      <c r="L9" s="3">
        <v>2.2638888888888889E-2</v>
      </c>
      <c r="M9" s="8">
        <f>IF(L9/$M$2&lt;=1.001,L9/$M$2,0.6)</f>
        <v>0.99592668024439923</v>
      </c>
      <c r="N9" s="1">
        <v>4.4965277777777778E-2</v>
      </c>
      <c r="O9" s="8">
        <f>IF(N9/$O$2&lt;=1.001,N9/$O$2,0.6)</f>
        <v>0.9637806995782684</v>
      </c>
      <c r="P9" s="1">
        <v>4.1863425925925929E-2</v>
      </c>
      <c r="Q9" s="8">
        <f>IF(P9/$Q$2&lt;=1.001,P9/$Q$2,0.6)</f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>IF(AB9/$AC$2&lt;=1.01,AB9/$AC$2,0.6)</f>
        <v>0.92772778402699652</v>
      </c>
      <c r="AD9" s="1">
        <v>3.7303240740740741E-2</v>
      </c>
      <c r="AE9" s="8">
        <f>IF(AD9/$AE$2&lt;=1.01,AD9/$AE$2,0.6)</f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>IF(AH9/$AI$2&lt;=1.01,AH9/$AI$2,0.6)</f>
        <v>1</v>
      </c>
      <c r="AJ9" s="1">
        <v>3.5821759259259262E-2</v>
      </c>
      <c r="AK9" s="8">
        <f>IF(AJ9/$AK$2&lt;=1.01,AJ9/$AK$2,0.6)</f>
        <v>0.99710051546391765</v>
      </c>
      <c r="AL9" s="3">
        <v>1.0462962962962962E-2</v>
      </c>
      <c r="AM9" s="8">
        <f>IF(AL9/$AM$2&lt;=1.01,AL9/$AM$2,0.6)</f>
        <v>0.34890003859513702</v>
      </c>
      <c r="AN9" s="4">
        <f>AVERAGE(AC9,AE9,AG9,AI9,AK9,AM9)*5</f>
        <v>4.2701462124609586</v>
      </c>
      <c r="AO9" s="4"/>
      <c r="AP9" s="4"/>
      <c r="AQ9" s="57" t="s">
        <v>297</v>
      </c>
    </row>
    <row r="10" spans="1:43" hidden="1" x14ac:dyDescent="0.25">
      <c r="A10">
        <v>12</v>
      </c>
      <c r="B10" t="s">
        <v>92</v>
      </c>
      <c r="C10" t="s">
        <v>93</v>
      </c>
      <c r="D10">
        <v>1107837413</v>
      </c>
      <c r="E10" t="s">
        <v>58</v>
      </c>
      <c r="F10" s="3">
        <v>0</v>
      </c>
      <c r="G10" s="8">
        <f>IF(F10/$G$2&lt;=1.001,F10/$G$2,0.6)</f>
        <v>0</v>
      </c>
      <c r="H10" s="3">
        <v>3.7743055555555557E-2</v>
      </c>
      <c r="I10" s="8">
        <f>IF(H10/$I$2&lt;=1.001,H10/$I$2,0.6)</f>
        <v>0.94879255164387544</v>
      </c>
      <c r="J10" s="3">
        <v>3.5925925925925924E-2</v>
      </c>
      <c r="K10" s="8">
        <f>IF(J10/$K$2&lt;=1.001,J10/$K$2,0.6)</f>
        <v>0.99935608499678041</v>
      </c>
      <c r="L10" s="3">
        <v>2.0636574074074075E-2</v>
      </c>
      <c r="M10" s="8">
        <f>IF(L10/$M$2&lt;=1.001,L10/$M$2,0.6)</f>
        <v>0.90784114052953158</v>
      </c>
      <c r="N10" s="1">
        <v>0</v>
      </c>
      <c r="O10" s="8">
        <f>IF(N10/$O$2&lt;=1.001,N10/$O$2,0.6)</f>
        <v>0</v>
      </c>
      <c r="P10" s="1">
        <v>3.9016203703703706E-2</v>
      </c>
      <c r="Q10" s="8">
        <f>IF(P10/$Q$2&lt;=1.001,P10/$Q$2,0.6)</f>
        <v>0.90302705598714172</v>
      </c>
      <c r="R10" s="4">
        <f>AVERAGE(G10,I10,K10,M10,Table1[[#This Row],[%Conexión5]],Table1[[#This Row],[%Conexión6]])*5</f>
        <v>3.1325140276311076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0</v>
      </c>
      <c r="V10" s="29">
        <v>3.9</v>
      </c>
      <c r="W10" s="29">
        <v>5</v>
      </c>
      <c r="X10" s="29">
        <v>3.3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3.977754208289332</v>
      </c>
      <c r="AB10" s="1">
        <v>3.8090277777777778E-2</v>
      </c>
      <c r="AC10" s="8">
        <f>IF(AB10/$AC$2&lt;=1.01,AB10/$AC$2,0.6)</f>
        <v>0.92547806524184484</v>
      </c>
      <c r="AD10" s="1">
        <v>3.7384259259259256E-2</v>
      </c>
      <c r="AE10" s="8">
        <f>IF(AD10/$AE$2&lt;=1.01,AD10/$AE$2,0.6)</f>
        <v>0.99599136601911809</v>
      </c>
      <c r="AF10" s="1">
        <v>2.8125000000000001E-2</v>
      </c>
      <c r="AG10" s="8">
        <f>IF(AF10/$AG$2&lt;=1.01,AF10/$AG$2,0.6)</f>
        <v>0.74930619796484743</v>
      </c>
      <c r="AH10" s="1">
        <v>1.4722222222222222E-2</v>
      </c>
      <c r="AI10" s="8">
        <f>IF(AH10/$AI$2&lt;=1.01,AH10/$AI$2,0.6)</f>
        <v>1</v>
      </c>
      <c r="AJ10" s="1">
        <v>0</v>
      </c>
      <c r="AK10" s="8">
        <f>IF(AJ10/$AK$2&lt;=1.01,AJ10/$AK$2,0.6)</f>
        <v>0</v>
      </c>
      <c r="AL10" s="3">
        <v>2.9942129629629628E-2</v>
      </c>
      <c r="AM10" s="8">
        <f>IF(AL10/$AM$2&lt;=1.01,AL10/$AM$2,0.6)</f>
        <v>0.99845619451949053</v>
      </c>
      <c r="AN10" s="4">
        <f>AVERAGE(AC10,AE10,AG10,AI10,AK10,AM10)*5</f>
        <v>3.8910265197877507</v>
      </c>
      <c r="AO10" s="4"/>
      <c r="AP10" s="4"/>
      <c r="AQ10" s="4"/>
    </row>
    <row r="11" spans="1:43" hidden="1" x14ac:dyDescent="0.25">
      <c r="A11">
        <v>6</v>
      </c>
      <c r="B11" t="s">
        <v>29</v>
      </c>
      <c r="C11" t="s">
        <v>86</v>
      </c>
      <c r="D11">
        <v>1007560675</v>
      </c>
      <c r="E11" t="s">
        <v>30</v>
      </c>
      <c r="F11" s="3">
        <v>5.2083333333333333E-4</v>
      </c>
      <c r="G11" s="8">
        <f>IF(F11/$G$2&lt;=1.001,F11/$G$2,0.6)</f>
        <v>2.98606502986065E-2</v>
      </c>
      <c r="H11" s="3">
        <v>3.9074074074074074E-2</v>
      </c>
      <c r="I11" s="8">
        <f>IF(H11/$I$2&lt;=1.001,H11/$I$2,0.6)</f>
        <v>0.98225196392202496</v>
      </c>
      <c r="J11" s="3">
        <v>3.5763888888888887E-2</v>
      </c>
      <c r="K11" s="8">
        <f>IF(J11/$K$2&lt;=1.001,J11/$K$2,0.6)</f>
        <v>0.99484867997424342</v>
      </c>
      <c r="L11" s="3">
        <v>1.8090277777777778E-2</v>
      </c>
      <c r="M11" s="8">
        <f>IF(L11/$M$2&lt;=1.001,L11/$M$2,0.6)</f>
        <v>0.79582484725050917</v>
      </c>
      <c r="N11" s="1">
        <v>4.6388888888888889E-2</v>
      </c>
      <c r="O11" s="8">
        <f>IF(N11/$O$2&lt;=1.001,N11/$O$2,0.6)</f>
        <v>0.99429421979657651</v>
      </c>
      <c r="P11" s="1">
        <v>4.1805555555555554E-2</v>
      </c>
      <c r="Q11" s="8">
        <f>IF(P11/$Q$2&lt;=1.001,P11/$Q$2,0.6)</f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>IF(AB11/$AC$2&lt;=1.01,AB11/$AC$2,0.6)</f>
        <v>0.89257592800899888</v>
      </c>
      <c r="AD11" s="1">
        <v>3.2986111111111112E-2</v>
      </c>
      <c r="AE11" s="8">
        <f>IF(AD11/$AE$2&lt;=1.01,AD11/$AE$2,0.6)</f>
        <v>0.87881591119333957</v>
      </c>
      <c r="AF11" s="1">
        <v>3.6724537037037035E-2</v>
      </c>
      <c r="AG11" s="8">
        <f>IF(AF11/$AG$2&lt;=1.01,AF11/$AG$2,0.6)</f>
        <v>0.97841504779525135</v>
      </c>
      <c r="AH11" s="1">
        <v>1.4722222222222222E-2</v>
      </c>
      <c r="AI11" s="8">
        <f>IF(AH11/$AI$2&lt;=1.01,AH11/$AI$2,0.6)</f>
        <v>1</v>
      </c>
      <c r="AJ11" s="1">
        <v>3.5925925925925924E-2</v>
      </c>
      <c r="AK11" s="8">
        <f>IF(AJ11/$AK$2&lt;=1.01,AJ11/$AK$2,0.6)</f>
        <v>1</v>
      </c>
      <c r="AL11" s="3">
        <v>2.690972222222222E-2</v>
      </c>
      <c r="AM11" s="8">
        <f>IF(AL11/$AM$2&lt;=1.01,AL11/$AM$2,0.6)</f>
        <v>0.89733693554612115</v>
      </c>
      <c r="AN11" s="4">
        <f>AVERAGE(AC11,AE11,AG11,AI11,AK11,AM11)*5</f>
        <v>4.7059531854530929</v>
      </c>
      <c r="AO11" s="4"/>
      <c r="AP11" s="4" t="s">
        <v>283</v>
      </c>
      <c r="AQ11" s="4" t="s">
        <v>298</v>
      </c>
    </row>
    <row r="12" spans="1:43" hidden="1" x14ac:dyDescent="0.25">
      <c r="A12">
        <v>19</v>
      </c>
      <c r="B12" t="s">
        <v>23</v>
      </c>
      <c r="C12" t="s">
        <v>99</v>
      </c>
      <c r="D12">
        <v>1005832925</v>
      </c>
      <c r="E12" t="s">
        <v>24</v>
      </c>
      <c r="F12" s="3">
        <v>1.7314814814814814E-2</v>
      </c>
      <c r="G12" s="8">
        <f>IF(F12/$G$2&lt;=1.001,F12/$G$2,0.6)</f>
        <v>0.9927007299270072</v>
      </c>
      <c r="H12" s="3">
        <v>3.9814814814814817E-2</v>
      </c>
      <c r="I12" s="8">
        <f>IF(H12/$I$2&lt;=1.001,H12/$I$2,0.6)</f>
        <v>1.0008728542333429</v>
      </c>
      <c r="J12" s="3">
        <v>3.5868055555555556E-2</v>
      </c>
      <c r="K12" s="8">
        <f>IF(J12/$K$2&lt;=1.001,J12/$K$2,0.6)</f>
        <v>0.99774629748873156</v>
      </c>
      <c r="L12" s="3">
        <v>2.1909722222222223E-2</v>
      </c>
      <c r="M12" s="8">
        <f>IF(L12/$M$2&lt;=1.001,L12/$M$2,0.6)</f>
        <v>0.96384928716904283</v>
      </c>
      <c r="N12" s="1">
        <v>4.6631944444444441E-2</v>
      </c>
      <c r="O12" s="8">
        <f>IF(N12/$O$2&lt;=1.001,N12/$O$2,0.6)</f>
        <v>0.99950384519970215</v>
      </c>
      <c r="P12" s="1">
        <v>4.2488425925925923E-2</v>
      </c>
      <c r="Q12" s="8">
        <f>IF(P12/$Q$2&lt;=1.001,P12/$Q$2,0.6)</f>
        <v>0.98339137422984191</v>
      </c>
      <c r="R12" s="4">
        <f>AVERAGE(G12,I12,K12,M12,Table1[[#This Row],[%Conexión5]],Table1[[#This Row],[%Conexión6]])*5</f>
        <v>4.9483869902063908</v>
      </c>
      <c r="S12" s="13">
        <v>3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2" s="29">
        <v>5</v>
      </c>
      <c r="V12" s="29">
        <v>5</v>
      </c>
      <c r="W12" s="29">
        <v>5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4.9145160970619175</v>
      </c>
      <c r="AB12" s="1">
        <v>3.8379629629629632E-2</v>
      </c>
      <c r="AC12" s="8">
        <f>IF(AB12/$AC$2&lt;=1.01,AB12/$AC$2,0.6)</f>
        <v>0.93250843644544434</v>
      </c>
      <c r="AD12" s="1">
        <v>3.3958333333333333E-2</v>
      </c>
      <c r="AE12" s="8">
        <f>IF(AD12/$AE$2&lt;=1.01,AD12/$AE$2,0.6)</f>
        <v>0.90471785383903802</v>
      </c>
      <c r="AF12" s="1">
        <v>3.8368055555555558E-2</v>
      </c>
      <c r="AG12" s="8">
        <v>1</v>
      </c>
      <c r="AH12" s="1">
        <v>1.4722222222222222E-2</v>
      </c>
      <c r="AI12" s="8">
        <f>IF(AH12/$AI$2&lt;=1.01,AH12/$AI$2,0.6)</f>
        <v>1</v>
      </c>
      <c r="AJ12" s="1">
        <v>3.5925925925925924E-2</v>
      </c>
      <c r="AK12" s="8">
        <f>IF(AJ12/$AK$2&lt;=1.01,AJ12/$AK$2,0.6)</f>
        <v>1</v>
      </c>
      <c r="AL12" s="3">
        <v>1.2233796296296295E-2</v>
      </c>
      <c r="AM12" s="8">
        <f>IF(AL12/$AM$2&lt;=1.01,AL12/$AM$2,0.6)</f>
        <v>0.40795059822462365</v>
      </c>
      <c r="AN12" s="4">
        <f>AVERAGE(AC12,AE12,AG12,AI12,AK12,AM12)*5</f>
        <v>4.3709807404242547</v>
      </c>
      <c r="AO12" s="4"/>
      <c r="AP12" s="4"/>
      <c r="AQ12" s="4" t="s">
        <v>299</v>
      </c>
    </row>
    <row r="13" spans="1:43" hidden="1" x14ac:dyDescent="0.25">
      <c r="A13">
        <v>26</v>
      </c>
      <c r="B13" t="s">
        <v>19</v>
      </c>
      <c r="C13" t="s">
        <v>107</v>
      </c>
      <c r="D13">
        <v>1006343564</v>
      </c>
      <c r="E13" t="s">
        <v>20</v>
      </c>
      <c r="F13" s="3">
        <v>1.7337962962962961E-2</v>
      </c>
      <c r="G13" s="8">
        <f>IF(F13/$G$2&lt;=1.001,F13/$G$2,0.6)</f>
        <v>0.99402786994027859</v>
      </c>
      <c r="H13" s="3">
        <v>3.9814814814814817E-2</v>
      </c>
      <c r="I13" s="8">
        <f>IF(H13/$I$2&lt;=1.001,H13/$I$2,0.6)</f>
        <v>1.0008728542333429</v>
      </c>
      <c r="J13" s="3">
        <v>3.5960648148148151E-2</v>
      </c>
      <c r="K13" s="8">
        <f>IF(J13/$K$2&lt;=1.001,J13/$K$2,0.6)</f>
        <v>1.00032195750161</v>
      </c>
      <c r="L13" s="9">
        <v>2.2731481481481481E-2</v>
      </c>
      <c r="M13" s="10">
        <f>IF(L13/$M$2&lt;=1.001,L13/$M$2,0.6)</f>
        <v>1</v>
      </c>
      <c r="N13" s="1">
        <v>2.9768518518518517E-2</v>
      </c>
      <c r="O13" s="8">
        <f>IF(N13/$O$2&lt;=1.001,N13/$O$2,0.6)</f>
        <v>0.63805507318283294</v>
      </c>
      <c r="P13" s="1">
        <v>4.1909722222222223E-2</v>
      </c>
      <c r="Q13" s="8">
        <f>IF(P13/$Q$2&lt;=1.001,P13/$Q$2,0.6)</f>
        <v>0.96999732118939197</v>
      </c>
      <c r="R13" s="4">
        <f>AVERAGE(G13,I13,K13,M13,Table1[[#This Row],[%Conexión5]],Table1[[#This Row],[%Conexión6]])*5</f>
        <v>4.6693958967062139</v>
      </c>
      <c r="S13" s="13">
        <v>3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3" s="29">
        <v>5</v>
      </c>
      <c r="V13" s="29">
        <v>4.5999999999999996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4.3968187690118636</v>
      </c>
      <c r="AB13" s="1">
        <v>3.8124999999999999E-2</v>
      </c>
      <c r="AC13" s="8">
        <f>IF(AB13/$AC$2&lt;=1.01,AB13/$AC$2,0.6)</f>
        <v>0.9263217097862767</v>
      </c>
      <c r="AD13" s="1">
        <v>3.5486111111111114E-2</v>
      </c>
      <c r="AE13" s="8">
        <f>IF(AD13/$AE$2&lt;=1.01,AD13/$AE$2,0.6)</f>
        <v>0.94542090656799271</v>
      </c>
      <c r="AF13" s="1">
        <v>3.8368055555555558E-2</v>
      </c>
      <c r="AG13" s="8">
        <v>1</v>
      </c>
      <c r="AH13" s="1">
        <v>1.4386574074074074E-2</v>
      </c>
      <c r="AI13" s="8">
        <f>IF(AH13/$AI$2&lt;=1.01,AH13/$AI$2,0.6)</f>
        <v>0.97720125786163525</v>
      </c>
      <c r="AJ13" s="1">
        <v>3.5925925925925924E-2</v>
      </c>
      <c r="AK13" s="8">
        <f>IF(AJ13/$AK$2&lt;=1.01,AJ13/$AK$2,0.6)</f>
        <v>1</v>
      </c>
      <c r="AL13" s="3">
        <v>1.7476851851851851E-2</v>
      </c>
      <c r="AM13" s="8">
        <f>IF(AL13/$AM$2&lt;=1.01,AL13/$AM$2,0.6)</f>
        <v>0.5827865688923195</v>
      </c>
      <c r="AN13" s="4">
        <f>AVERAGE(AC13,AE13,AG13,AI13,AK13,AM13)*5</f>
        <v>4.5264420359235196</v>
      </c>
      <c r="AO13" s="4"/>
      <c r="AP13" s="4"/>
      <c r="AQ13" s="4"/>
    </row>
    <row r="14" spans="1:43" hidden="1" x14ac:dyDescent="0.25">
      <c r="A14">
        <v>30</v>
      </c>
      <c r="B14" s="11" t="s">
        <v>57</v>
      </c>
      <c r="C14" s="11" t="s">
        <v>110</v>
      </c>
      <c r="D14">
        <v>73265790</v>
      </c>
      <c r="E14" s="14" t="s">
        <v>61</v>
      </c>
      <c r="F14" s="3">
        <v>4.3611111111111114E-2</v>
      </c>
      <c r="G14" s="8">
        <f>IF(F14/$G$2&lt;=1.001,F14/$G$2,0.6)</f>
        <v>0.6</v>
      </c>
      <c r="H14" s="3">
        <v>3.9641203703703706E-2</v>
      </c>
      <c r="I14" s="8">
        <f>IF(H14/$I$2&lt;=1.001,H14/$I$2,0.6)</f>
        <v>0.99650858306662782</v>
      </c>
      <c r="J14" s="3">
        <v>3.5879629629629629E-2</v>
      </c>
      <c r="K14" s="8">
        <f>IF(J14/$K$2&lt;=1.001,J14/$K$2,0.6)</f>
        <v>0.99806825499034135</v>
      </c>
      <c r="L14" s="3">
        <v>2.1238425925925924E-2</v>
      </c>
      <c r="M14" s="8">
        <f>IF(L14/$M$2&lt;=1.001,L14/$M$2,0.6)</f>
        <v>0.93431771894093685</v>
      </c>
      <c r="N14" s="1">
        <v>4.659722222222222E-2</v>
      </c>
      <c r="O14" s="8">
        <f>IF(N14/$O$2&lt;=1.001,N14/$O$2,0.6)</f>
        <v>0.99875961299925564</v>
      </c>
      <c r="P14" s="1">
        <v>4.1886574074074076E-2</v>
      </c>
      <c r="Q14" s="8">
        <f>IF(P14/$Q$2&lt;=1.001,P14/$Q$2,0.6)</f>
        <v>0.96946155906777398</v>
      </c>
      <c r="R14" s="4">
        <f>AVERAGE(G14,I14,K14,M14,Table1[[#This Row],[%Conexión5]],Table1[[#This Row],[%Conexión6]])*5</f>
        <v>4.5809297742207793</v>
      </c>
      <c r="S14" s="13">
        <v>3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4" s="29">
        <v>4.9000000000000004</v>
      </c>
      <c r="V14" s="29">
        <v>3.9</v>
      </c>
      <c r="W14" s="29">
        <v>4.5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4.5802789322662338</v>
      </c>
      <c r="AB14" s="1">
        <v>3.8425925925925926E-2</v>
      </c>
      <c r="AC14" s="8">
        <f>IF(AB14/$AC$2&lt;=1.01,AB14/$AC$2,0.6)</f>
        <v>0.93363329583802024</v>
      </c>
      <c r="AD14" s="1">
        <v>3.7256944444444447E-2</v>
      </c>
      <c r="AE14" s="8">
        <f>IF(AD14/$AE$2&lt;=1.01,AD14/$AE$2,0.6)</f>
        <v>0.99259944495837205</v>
      </c>
      <c r="AF14" s="1">
        <v>3.8368055555555558E-2</v>
      </c>
      <c r="AG14" s="8">
        <v>1</v>
      </c>
      <c r="AH14" s="1">
        <v>2.855324074074074E-2</v>
      </c>
      <c r="AI14" s="8">
        <v>1</v>
      </c>
      <c r="AJ14" s="1">
        <v>1.4675925925925926E-2</v>
      </c>
      <c r="AK14" s="8">
        <f>IF(AJ14/$AK$2&lt;=1.01,AJ14/$AK$2,0.6)</f>
        <v>0.40850515463917525</v>
      </c>
      <c r="AL14" s="3">
        <v>1.0462962962962962E-2</v>
      </c>
      <c r="AM14" s="8">
        <f>IF(AL14/$AM$2&lt;=1.01,AL14/$AM$2,0.6)</f>
        <v>0.34890003859513702</v>
      </c>
      <c r="AN14" s="4">
        <f>AVERAGE(AC14,AE14,AG14,AI14,AK14,AM14)*5</f>
        <v>3.9030316116922541</v>
      </c>
      <c r="AO14" s="4"/>
      <c r="AP14" s="4"/>
      <c r="AQ14" s="4"/>
    </row>
    <row r="15" spans="1:43" x14ac:dyDescent="0.25">
      <c r="A15">
        <v>11</v>
      </c>
      <c r="B15" t="s">
        <v>31</v>
      </c>
      <c r="C15" t="s">
        <v>91</v>
      </c>
      <c r="D15">
        <v>1110285503</v>
      </c>
      <c r="E15" t="s">
        <v>32</v>
      </c>
      <c r="F15" s="3">
        <v>1.7314814814814814E-2</v>
      </c>
      <c r="G15" s="8">
        <f>IF(F15/$G$2&lt;=1.001,F15/$G$2,0.6)</f>
        <v>0.9927007299270072</v>
      </c>
      <c r="H15" s="3">
        <v>3.9189814814814816E-2</v>
      </c>
      <c r="I15" s="8">
        <f>IF(H15/$I$2&lt;=1.001,H15/$I$2,0.6)</f>
        <v>0.98516147803316845</v>
      </c>
      <c r="J15" s="3">
        <v>0</v>
      </c>
      <c r="K15" s="8">
        <f>IF(J15/$K$2&lt;=1.001,J15/$K$2,0.6)</f>
        <v>0</v>
      </c>
      <c r="L15" s="3">
        <v>0</v>
      </c>
      <c r="M15" s="8">
        <f>IF(L15/$M$2&lt;=1.001,L15/$M$2,0.6)</f>
        <v>0</v>
      </c>
      <c r="N15" s="1">
        <v>4.327546296296296E-2</v>
      </c>
      <c r="O15" s="8">
        <f>IF(N15/$O$2&lt;=1.001,N15/$O$2,0.6)</f>
        <v>0.92756139915653668</v>
      </c>
      <c r="P15" s="1">
        <v>4.3182870370370371E-2</v>
      </c>
      <c r="Q15" s="8">
        <f>IF(P15/$Q$2&lt;=1.001,P15/$Q$2,0.6)</f>
        <v>0.99946423787838201</v>
      </c>
      <c r="R15" s="4">
        <f>AVERAGE(G15,I15,K15,M15,Table1[[#This Row],[%Conexión5]],Table1[[#This Row],[%Conexión6]])*5</f>
        <v>3.2540732041625784</v>
      </c>
      <c r="S15" s="13">
        <v>4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5" s="29">
        <v>5</v>
      </c>
      <c r="V15" s="29">
        <v>4</v>
      </c>
      <c r="W15" s="29">
        <v>0.6</v>
      </c>
      <c r="X15" s="29">
        <v>5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3.6502219612487732</v>
      </c>
      <c r="AB15" s="1">
        <v>3.7256944444444447E-2</v>
      </c>
      <c r="AC15" s="8">
        <f>IF(AB15/$AC$2&lt;=1.01,AB15/$AC$2,0.6)</f>
        <v>0.90523059617547819</v>
      </c>
      <c r="AD15" s="1">
        <v>0</v>
      </c>
      <c r="AE15" s="8">
        <f>IF(AD15/$AE$2&lt;=1.01,AD15/$AE$2,0.6)</f>
        <v>0</v>
      </c>
      <c r="AF15" s="1">
        <v>3.8368055555555558E-2</v>
      </c>
      <c r="AG15" s="8">
        <v>1</v>
      </c>
      <c r="AH15" s="1">
        <v>1.412037037037037E-2</v>
      </c>
      <c r="AI15" s="8">
        <f>IF(AH15/$AI$2&lt;=1.01,AH15/$AI$2,0.6)</f>
        <v>0.95911949685534592</v>
      </c>
      <c r="AJ15" s="1">
        <v>2.2407407407407407E-2</v>
      </c>
      <c r="AK15" s="8">
        <f>IF(AJ15/$AK$2&lt;=1.01,AJ15/$AK$2,0.6)</f>
        <v>0.62371134020618557</v>
      </c>
      <c r="AL15" s="3">
        <v>2.7870370370370368E-2</v>
      </c>
      <c r="AM15" s="8">
        <f>IF(AL15/$AM$2&lt;=1.01,AL15/$AM$2,0.6)</f>
        <v>0.92937089926669236</v>
      </c>
      <c r="AN15" s="4">
        <f>AVERAGE(AC15,AE15,AG15,AI15,AK15,AM15)*5</f>
        <v>3.6811936104197525</v>
      </c>
      <c r="AO15" s="4"/>
      <c r="AP15" s="4" t="s">
        <v>281</v>
      </c>
      <c r="AQ15" s="4" t="s">
        <v>300</v>
      </c>
    </row>
    <row r="16" spans="1:43" x14ac:dyDescent="0.25">
      <c r="A16" t="s">
        <v>278</v>
      </c>
      <c r="B16" t="s">
        <v>51</v>
      </c>
      <c r="C16" t="s">
        <v>102</v>
      </c>
      <c r="D16">
        <v>1112388822</v>
      </c>
      <c r="E16" t="s">
        <v>52</v>
      </c>
      <c r="F16" s="3">
        <v>1.7337962962962961E-2</v>
      </c>
      <c r="G16" s="8">
        <f>IF(F16/$G$2&lt;=1.001,F16/$G$2,0.6)</f>
        <v>0.99402786994027859</v>
      </c>
      <c r="H16" s="3">
        <v>3.9224537037037037E-2</v>
      </c>
      <c r="I16" s="8">
        <f>IF(H16/$I$2&lt;=1.001,H16/$I$2,0.6)</f>
        <v>0.98603433226651138</v>
      </c>
      <c r="J16" s="3">
        <v>3.5879629629629629E-2</v>
      </c>
      <c r="K16" s="8">
        <f>IF(J16/$K$2&lt;=1.001,J16/$K$2,0.6)</f>
        <v>0.99806825499034135</v>
      </c>
      <c r="L16" s="3">
        <v>0</v>
      </c>
      <c r="M16" s="8">
        <f>IF(L16/$M$2&lt;=1.001,L16/$M$2,0.6)</f>
        <v>0</v>
      </c>
      <c r="N16" s="1">
        <v>3.2685185185185185E-2</v>
      </c>
      <c r="O16" s="8">
        <f>IF(N16/$O$2&lt;=1.001,N16/$O$2,0.6)</f>
        <v>0.70057057802034228</v>
      </c>
      <c r="P16" s="1">
        <v>3.3252314814814818E-2</v>
      </c>
      <c r="Q16" s="8">
        <f>IF(P16/$Q$2&lt;=1.001,P16/$Q$2,0.6)</f>
        <v>0.76962228770425933</v>
      </c>
      <c r="R16" s="4">
        <f>AVERAGE(G16,I16,K16,M16,Table1[[#This Row],[%Conexión5]],Table1[[#This Row],[%Conexión6]])*5</f>
        <v>3.7069361024347773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4.5</v>
      </c>
      <c r="V16" s="29">
        <v>4.8</v>
      </c>
      <c r="W16" s="29">
        <v>4</v>
      </c>
      <c r="X16" s="29">
        <v>3.3</v>
      </c>
      <c r="Y16" s="29">
        <v>5</v>
      </c>
      <c r="Z16" s="29">
        <v>4.5</v>
      </c>
      <c r="AA16" s="33">
        <f>AVERAGE(Table1[[#This Row],[Operaciones sobre piezas (Semana 2) ]:[Escaneo de partes anatómicas (Semana 6) ]])*0.7+Table1[[#This Row],[Asistencia]]*0.3</f>
        <v>4.1360808307304335</v>
      </c>
      <c r="AB16" s="1">
        <v>3.2615740740740744E-2</v>
      </c>
      <c r="AC16" s="8">
        <f>IF(AB16/$AC$2&lt;=1.01,AB16/$AC$2,0.6)</f>
        <v>0.7924634420697414</v>
      </c>
      <c r="AD16" s="1">
        <v>2.9525462962962962E-2</v>
      </c>
      <c r="AE16" s="8">
        <f>IF(AD16/$AE$2&lt;=1.01,AD16/$AE$2,0.6)</f>
        <v>0.78661732963305586</v>
      </c>
      <c r="AF16" s="1">
        <v>3.7488425925925925E-2</v>
      </c>
      <c r="AG16" s="8">
        <f>IF(AF16/$AG$2&lt;=1.01,AF16/$AG$2,0.6)</f>
        <v>0.99876657415972869</v>
      </c>
      <c r="AH16" s="1">
        <v>0</v>
      </c>
      <c r="AI16" s="8">
        <f>IF(AH16/$AI$2&lt;=1.01,AH16/$AI$2,0.6)</f>
        <v>0</v>
      </c>
      <c r="AJ16" s="1">
        <v>4.0162037037037041E-3</v>
      </c>
      <c r="AK16" s="8">
        <f>IF(AJ16/$AK$2&lt;=1.01,AJ16/$AK$2,0.6)</f>
        <v>0.11179123711340208</v>
      </c>
      <c r="AL16" s="3">
        <v>1.7407407407407406E-2</v>
      </c>
      <c r="AM16" s="8">
        <f>IF(AL16/$AM$2&lt;=1.01,AL16/$AM$2,0.6)</f>
        <v>0.5804708606715554</v>
      </c>
      <c r="AN16" s="4">
        <f>AVERAGE(AC16,AE16,AG16,AI16,AK16,AM16)*5</f>
        <v>2.7250912030395695</v>
      </c>
      <c r="AO16" s="4"/>
      <c r="AP16" s="4"/>
      <c r="AQ16" s="4" t="s">
        <v>301</v>
      </c>
    </row>
    <row r="17" spans="1:43" x14ac:dyDescent="0.25">
      <c r="A17">
        <v>5</v>
      </c>
      <c r="B17" t="s">
        <v>15</v>
      </c>
      <c r="C17" t="s">
        <v>85</v>
      </c>
      <c r="D17">
        <v>1113978874</v>
      </c>
      <c r="E17" t="s">
        <v>16</v>
      </c>
      <c r="F17" s="3">
        <v>1.744212962962963E-2</v>
      </c>
      <c r="G17" s="8">
        <f>IF(F17/$G$2&lt;=1.001,F17/$G$2,0.6)</f>
        <v>1</v>
      </c>
      <c r="H17" s="3">
        <v>3.9814814814814817E-2</v>
      </c>
      <c r="I17" s="8">
        <f>IF(H17/$I$2&lt;=1.001,H17/$I$2,0.6)</f>
        <v>1.0008728542333429</v>
      </c>
      <c r="J17" s="3">
        <v>3.5960648148148151E-2</v>
      </c>
      <c r="K17" s="8">
        <f>IF(J17/$K$2&lt;=1.001,J17/$K$2,0.6)</f>
        <v>1.00032195750161</v>
      </c>
      <c r="L17" s="3">
        <v>2.1203703703703704E-2</v>
      </c>
      <c r="M17" s="8">
        <f>IF(L17/$M$2&lt;=1.001,L17/$M$2,0.6)</f>
        <v>0.9327902240325866</v>
      </c>
      <c r="N17" s="1">
        <v>4.6666666666666669E-2</v>
      </c>
      <c r="O17" s="8">
        <f>IF(N17/$O$2&lt;=1.001,N17/$O$2,0.6)</f>
        <v>1.0002480774001488</v>
      </c>
      <c r="P17" s="1">
        <v>4.3206018518518519E-2</v>
      </c>
      <c r="Q17" s="8">
        <f>IF(P17/$Q$2&lt;=1.001,P17/$Q$2,0.6)</f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>IF(AB17/$AC$2&lt;=1.01,AB17/$AC$2,0.6)</f>
        <v>0.95556805399325095</v>
      </c>
      <c r="AD17" s="1">
        <v>3.7384259259259256E-2</v>
      </c>
      <c r="AE17" s="8">
        <f>IF(AD17/$AE$2&lt;=1.01,AD17/$AE$2,0.6)</f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>IF(AH17/$AI$2&lt;=1.01,AH17/$AI$2,0.6)</f>
        <v>1</v>
      </c>
      <c r="AJ17" s="1">
        <v>3.5509259259259261E-2</v>
      </c>
      <c r="AK17" s="8">
        <f>IF(AJ17/$AK$2&lt;=1.01,AJ17/$AK$2,0.6)</f>
        <v>0.98840206185567026</v>
      </c>
      <c r="AL17" s="3">
        <v>1.0462962962962962E-2</v>
      </c>
      <c r="AM17" s="8">
        <f>IF(AL17/$AM$2&lt;=1.01,AL17/$AM$2,0.6)</f>
        <v>0.34890003859513702</v>
      </c>
      <c r="AN17" s="4">
        <f>AVERAGE(AC17,AE17,AG17,AI17,AK17,AM17)*5</f>
        <v>4.4073846003859805</v>
      </c>
      <c r="AO17" s="4"/>
      <c r="AP17" s="4"/>
      <c r="AQ17" s="4"/>
    </row>
    <row r="18" spans="1:43" x14ac:dyDescent="0.25">
      <c r="A18">
        <v>2</v>
      </c>
      <c r="B18" t="s">
        <v>45</v>
      </c>
      <c r="C18" t="s">
        <v>82</v>
      </c>
      <c r="D18">
        <v>1104804719</v>
      </c>
      <c r="E18" t="s">
        <v>46</v>
      </c>
      <c r="F18" s="3">
        <v>3.4641203703703702E-2</v>
      </c>
      <c r="G18" s="8">
        <f>IF(F18/$G$2&lt;=1.001,F18/$G$2,0.6)</f>
        <v>0.6</v>
      </c>
      <c r="H18" s="3">
        <v>3.9178240740740743E-2</v>
      </c>
      <c r="I18" s="8">
        <f>IF(H18/$I$2&lt;=1.001,H18/$I$2,0.6)</f>
        <v>0.9848705266220541</v>
      </c>
      <c r="J18" s="3">
        <v>3.5856481481481482E-2</v>
      </c>
      <c r="K18" s="8">
        <f>IF(J18/$K$2&lt;=1.001,J18/$K$2,0.6)</f>
        <v>0.99742433998712177</v>
      </c>
      <c r="L18" s="3">
        <v>1.9652777777777779E-2</v>
      </c>
      <c r="M18" s="8">
        <f>IF(L18/$M$2&lt;=1.001,L18/$M$2,0.6)</f>
        <v>0.86456211812627304</v>
      </c>
      <c r="N18" s="1">
        <v>0</v>
      </c>
      <c r="O18" s="8">
        <f>IF(N18/$O$2&lt;=1.001,N18/$O$2,0.6)</f>
        <v>0</v>
      </c>
      <c r="P18" s="1">
        <v>3.9768518518518516E-2</v>
      </c>
      <c r="Q18" s="8">
        <f>IF(P18/$Q$2&lt;=1.001,P18/$Q$2,0.6)</f>
        <v>0.92043932493972669</v>
      </c>
      <c r="R18" s="4">
        <f>AVERAGE(G18,I18,K18,M18,Table1[[#This Row],[%Conexión5]],Table1[[#This Row],[%Conexión6]])*5</f>
        <v>3.6394135913959795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4.2698240774187939</v>
      </c>
      <c r="AB18" s="1">
        <v>4.0914351851851855E-2</v>
      </c>
      <c r="AC18" s="8">
        <f>IF(AB18/$AC$2&lt;=1.01,AB18/$AC$2,0.6)</f>
        <v>0.9940944881889765</v>
      </c>
      <c r="AD18" s="1">
        <v>1.6608796296296295E-2</v>
      </c>
      <c r="AE18" s="8">
        <f>IF(AD18/$AE$2&lt;=1.01,AD18/$AE$2,0.6)</f>
        <v>0.44249152019734816</v>
      </c>
      <c r="AF18" s="1">
        <v>3.4942129629629629E-2</v>
      </c>
      <c r="AG18" s="8">
        <f>IF(AF18/$AG$2&lt;=1.01,AF18/$AG$2,0.6)</f>
        <v>0.93092815294480424</v>
      </c>
      <c r="AH18" s="1">
        <v>1.4722222222222222E-2</v>
      </c>
      <c r="AI18" s="8">
        <f>IF(AH18/$AI$2&lt;=1.01,AH18/$AI$2,0.6)</f>
        <v>1</v>
      </c>
      <c r="AJ18" s="1">
        <v>1.3819444444444445E-2</v>
      </c>
      <c r="AK18" s="8">
        <f>IF(AJ18/$AK$2&lt;=1.01,AJ18/$AK$2,0.6)</f>
        <v>0.38466494845360827</v>
      </c>
      <c r="AL18" s="3">
        <v>1.0462962962962962E-2</v>
      </c>
      <c r="AM18" s="8">
        <f>IF(AL18/$AM$2&lt;=1.01,AL18/$AM$2,0.6)</f>
        <v>0.34890003859513702</v>
      </c>
      <c r="AN18" s="4">
        <f>AVERAGE(AC18,AE18,AG18,AI18,AK18,AM18)*5</f>
        <v>3.4175659569832284</v>
      </c>
      <c r="AO18" s="4"/>
      <c r="AP18" s="4"/>
      <c r="AQ18" s="4"/>
    </row>
    <row r="19" spans="1:43" x14ac:dyDescent="0.25">
      <c r="A19">
        <v>13</v>
      </c>
      <c r="B19" t="s">
        <v>55</v>
      </c>
      <c r="C19" t="s">
        <v>94</v>
      </c>
      <c r="D19">
        <v>1004217163</v>
      </c>
      <c r="E19" t="s">
        <v>56</v>
      </c>
      <c r="F19" s="3">
        <v>4.1458333333333333E-2</v>
      </c>
      <c r="G19" s="8">
        <f>IF(F19/$G$2&lt;=1.001,F19/$G$2,0.6)</f>
        <v>0.6</v>
      </c>
      <c r="H19" s="3">
        <v>3.9814814814814817E-2</v>
      </c>
      <c r="I19" s="8">
        <f>IF(H19/$I$2&lt;=1.001,H19/$I$2,0.6)</f>
        <v>1.0008728542333429</v>
      </c>
      <c r="J19" s="3">
        <v>3.5960648148148151E-2</v>
      </c>
      <c r="K19" s="8">
        <f>IF(J19/$K$2&lt;=1.001,J19/$K$2,0.6)</f>
        <v>1.00032195750161</v>
      </c>
      <c r="L19" s="3">
        <v>2.0798611111111111E-2</v>
      </c>
      <c r="M19" s="8">
        <f>IF(L19/$M$2&lt;=1.001,L19/$M$2,0.6)</f>
        <v>0.91496945010183306</v>
      </c>
      <c r="N19" s="1">
        <v>4.2013888888888892E-2</v>
      </c>
      <c r="O19" s="8">
        <f>IF(N19/$O$2&lt;=1.001,N19/$O$2,0.6)</f>
        <v>0.90052096254031255</v>
      </c>
      <c r="P19" s="1">
        <v>3.8773148148148147E-2</v>
      </c>
      <c r="Q19" s="8">
        <f>IF(P19/$Q$2&lt;=1.001,P19/$Q$2,0.6)</f>
        <v>0.89740155371015262</v>
      </c>
      <c r="R19" s="4">
        <f>AVERAGE(G19,I19,K19,M19,Table1[[#This Row],[%Conexión5]],Table1[[#This Row],[%Conexión6]])*5</f>
        <v>4.4284056484060423</v>
      </c>
      <c r="S19" s="13">
        <v>4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9" s="29">
        <v>5</v>
      </c>
      <c r="V19" s="29">
        <v>5</v>
      </c>
      <c r="W19" s="29">
        <v>5</v>
      </c>
      <c r="X19" s="29">
        <v>5</v>
      </c>
      <c r="Y19" s="29">
        <v>4.3</v>
      </c>
      <c r="Z19" s="29">
        <v>4.5</v>
      </c>
      <c r="AA19" s="33">
        <f>AVERAGE(Table1[[#This Row],[Operaciones sobre piezas (Semana 2) ]:[Escaneo de partes anatómicas (Semana 6) ]])*0.7+Table1[[#This Row],[Asistencia]]*0.3</f>
        <v>4.6605216945218126</v>
      </c>
      <c r="AB19" s="1">
        <v>4.1076388888888891E-2</v>
      </c>
      <c r="AC19" s="8">
        <f>IF(AB19/$AC$2&lt;=1.01,AB19/$AC$2,0.6)</f>
        <v>0.99803149606299224</v>
      </c>
      <c r="AD19" s="1">
        <v>3.5995370370370372E-2</v>
      </c>
      <c r="AE19" s="8">
        <f>IF(AD19/$AE$2&lt;=1.01,AD19/$AE$2,0.6)</f>
        <v>0.95898859081097765</v>
      </c>
      <c r="AF19" s="1">
        <v>2.7118055555555555E-2</v>
      </c>
      <c r="AG19" s="8">
        <f>IF(AF19/$AG$2&lt;=1.01,AF19/$AG$2,0.6)</f>
        <v>0.72247918593894545</v>
      </c>
      <c r="AH19" s="1">
        <v>1.4722222222222222E-2</v>
      </c>
      <c r="AI19" s="8">
        <f>IF(AH19/$AI$2&lt;=1.01,AH19/$AI$2,0.6)</f>
        <v>1</v>
      </c>
      <c r="AJ19" s="1">
        <v>3.4756944444444444E-2</v>
      </c>
      <c r="AK19" s="8">
        <f>IF(AJ19/$AK$2&lt;=1.01,AJ19/$AK$2,0.6)</f>
        <v>0.96746134020618568</v>
      </c>
      <c r="AL19" s="3">
        <v>1.0393518518518519E-2</v>
      </c>
      <c r="AM19" s="8">
        <f>IF(AL19/$AM$2&lt;=1.01,AL19/$AM$2,0.6)</f>
        <v>0.34658433037437286</v>
      </c>
      <c r="AN19" s="4">
        <f>AVERAGE(AC19,AE19,AG19,AI19,AK19,AM19)*5</f>
        <v>4.1612874528278958</v>
      </c>
      <c r="AO19" s="4"/>
      <c r="AP19" s="4"/>
      <c r="AQ19" s="4"/>
    </row>
    <row r="20" spans="1:43" hidden="1" x14ac:dyDescent="0.25">
      <c r="A20">
        <v>9</v>
      </c>
      <c r="B20" t="s">
        <v>25</v>
      </c>
      <c r="C20" t="s">
        <v>89</v>
      </c>
      <c r="D20">
        <v>1107837304</v>
      </c>
      <c r="E20" t="s">
        <v>26</v>
      </c>
      <c r="F20" s="3">
        <v>3.8090277777777778E-2</v>
      </c>
      <c r="G20" s="8">
        <f>IF(F20/$G$2&lt;=1.001,F20/$G$2,0.6)</f>
        <v>0.6</v>
      </c>
      <c r="H20" s="3">
        <v>3.8541666666666669E-2</v>
      </c>
      <c r="I20" s="8">
        <f>IF(H20/$I$2&lt;=1.001,H20/$I$2,0.6)</f>
        <v>0.96886819901076515</v>
      </c>
      <c r="J20" s="3">
        <v>3.3229166666666664E-2</v>
      </c>
      <c r="K20" s="8">
        <f>IF(J20/$K$2&lt;=1.001,J20/$K$2,0.6)</f>
        <v>0.92433998712169996</v>
      </c>
      <c r="L20" s="3">
        <v>5.115740740740741E-3</v>
      </c>
      <c r="M20" s="8">
        <f>IF(L20/$M$2&lt;=1.001,L20/$M$2,0.6)</f>
        <v>0.22505091649694503</v>
      </c>
      <c r="N20" s="1">
        <v>4.4849537037037035E-2</v>
      </c>
      <c r="O20" s="8">
        <f>IF(N20/$O$2&lt;=1.001,N20/$O$2,0.6)</f>
        <v>0.9612999255767799</v>
      </c>
      <c r="P20" s="1">
        <v>3.9386574074074074E-2</v>
      </c>
      <c r="Q20" s="8">
        <f>IF(P20/$Q$2&lt;=1.001,P20/$Q$2,0.6)</f>
        <v>0.91159924993302976</v>
      </c>
      <c r="R20" s="4">
        <f>AVERAGE(G20,I20,K20,M20,Table1[[#This Row],[%Conexión5]],Table1[[#This Row],[%Conexión6]])*5</f>
        <v>3.8259652317826838</v>
      </c>
      <c r="S20" s="13">
        <v>5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0" s="29">
        <v>4.8</v>
      </c>
      <c r="V20" s="29">
        <v>4.0999999999999996</v>
      </c>
      <c r="W20" s="29">
        <v>5</v>
      </c>
      <c r="X20" s="29">
        <v>3.3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4.2137895695348053</v>
      </c>
      <c r="AB20" s="1">
        <v>3.8101851851851852E-2</v>
      </c>
      <c r="AC20" s="8">
        <f>IF(AB20/$AC$2&lt;=1.01,AB20/$AC$2,0.6)</f>
        <v>0.92575928008998876</v>
      </c>
      <c r="AD20" s="1">
        <v>3.7384259259259256E-2</v>
      </c>
      <c r="AE20" s="8">
        <f>IF(AD20/$AE$2&lt;=1.01,AD20/$AE$2,0.6)</f>
        <v>0.99599136601911809</v>
      </c>
      <c r="AF20" s="1">
        <v>3.8368055555555558E-2</v>
      </c>
      <c r="AG20" s="8">
        <v>1</v>
      </c>
      <c r="AH20" s="1">
        <v>1.4722222222222222E-2</v>
      </c>
      <c r="AI20" s="8">
        <f>IF(AH20/$AI$2&lt;=1.01,AH20/$AI$2,0.6)</f>
        <v>1</v>
      </c>
      <c r="AJ20" s="1">
        <v>3.5752314814814813E-2</v>
      </c>
      <c r="AK20" s="8">
        <f>IF(AJ20/$AK$2&lt;=1.01,AJ20/$AK$2,0.6)</f>
        <v>0.99516752577319589</v>
      </c>
      <c r="AL20" s="3">
        <v>2.2719907407407411E-2</v>
      </c>
      <c r="AM20" s="8">
        <f>IF(AL20/$AM$2&lt;=1.01,AL20/$AM$2,0.6)</f>
        <v>0.75762253956001557</v>
      </c>
      <c r="AN20" s="4">
        <f>AVERAGE(AC20,AE20,AG20,AI20,AK20,AM20)*5</f>
        <v>4.728783926201932</v>
      </c>
      <c r="AO20" s="4"/>
      <c r="AP20" s="4" t="s">
        <v>282</v>
      </c>
      <c r="AQ20" s="4"/>
    </row>
    <row r="21" spans="1:43" hidden="1" x14ac:dyDescent="0.25">
      <c r="A21">
        <v>24</v>
      </c>
      <c r="B21" t="s">
        <v>17</v>
      </c>
      <c r="C21" t="s">
        <v>105</v>
      </c>
      <c r="D21">
        <v>1112041894</v>
      </c>
      <c r="E21" t="s">
        <v>18</v>
      </c>
      <c r="F21" s="3">
        <v>3.7592592592592594E-2</v>
      </c>
      <c r="G21" s="8">
        <f>IF(F21/$G$2&lt;=1.001,F21/$G$2,0.6)</f>
        <v>0.6</v>
      </c>
      <c r="H21" s="3">
        <v>2.7164351851851853E-2</v>
      </c>
      <c r="I21" s="8">
        <f>IF(H21/$I$2&lt;=1.001,H21/$I$2,0.6)</f>
        <v>0.68286296188536511</v>
      </c>
      <c r="J21" s="3">
        <v>0</v>
      </c>
      <c r="K21" s="8">
        <f>IF(J21/$K$2&lt;=1.001,J21/$K$2,0.6)</f>
        <v>0</v>
      </c>
      <c r="L21" s="3">
        <v>0</v>
      </c>
      <c r="M21" s="8">
        <f>IF(L21/$M$2&lt;=1.001,L21/$M$2,0.6)</f>
        <v>0</v>
      </c>
      <c r="N21" s="1">
        <v>4.1226851851851855E-2</v>
      </c>
      <c r="O21" s="8">
        <f>IF(N21/$O$2&lt;=1.001,N21/$O$2,0.6)</f>
        <v>0.88365169933019105</v>
      </c>
      <c r="P21" s="1">
        <v>4.2858796296296298E-2</v>
      </c>
      <c r="Q21" s="8">
        <f>IF(P21/$Q$2&lt;=1.001,P21/$Q$2,0.6)</f>
        <v>0.99196356817573006</v>
      </c>
      <c r="R21" s="4">
        <f>AVERAGE(G21,I21,K21,M21,Table1[[#This Row],[%Conexión5]],Table1[[#This Row],[%Conexión6]])*5</f>
        <v>2.6320651911594055</v>
      </c>
      <c r="S21" s="13">
        <v>5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1" s="29">
        <v>1</v>
      </c>
      <c r="V21" s="29">
        <v>2.5</v>
      </c>
      <c r="W21" s="29">
        <v>2.8</v>
      </c>
      <c r="X21" s="29">
        <v>3.3</v>
      </c>
      <c r="Y21" s="29">
        <v>0</v>
      </c>
      <c r="Z21" s="29">
        <v>4.5</v>
      </c>
      <c r="AA21" s="33">
        <f>AVERAGE(Table1[[#This Row],[Operaciones sobre piezas (Semana 2) ]:[Escaneo de partes anatómicas (Semana 6) ]])*0.7+Table1[[#This Row],[Asistencia]]*0.3</f>
        <v>2.6236195573478214</v>
      </c>
      <c r="AB21" s="1">
        <v>4.0208333333333332E-2</v>
      </c>
      <c r="AC21" s="8">
        <f>IF(AB21/$AC$2&lt;=1.01,AB21/$AC$2,0.6)</f>
        <v>0.9769403824521935</v>
      </c>
      <c r="AD21" s="1">
        <v>3.6712962962962961E-2</v>
      </c>
      <c r="AE21" s="8">
        <f>IF(AD21/$AE$2&lt;=1.01,AD21/$AE$2,0.6)</f>
        <v>0.97810669133518346</v>
      </c>
      <c r="AF21" s="1">
        <v>3.7557870370370373E-2</v>
      </c>
      <c r="AG21" s="8">
        <f>IF(AF21/$AG$2&lt;=1.01,AF21/$AG$2,0.6)</f>
        <v>1.0006167129201358</v>
      </c>
      <c r="AH21" s="1">
        <v>1.4722222222222222E-2</v>
      </c>
      <c r="AI21" s="8">
        <f>IF(AH21/$AI$2&lt;=1.01,AH21/$AI$2,0.6)</f>
        <v>1</v>
      </c>
      <c r="AJ21" s="1">
        <v>3.4872685185185187E-2</v>
      </c>
      <c r="AK21" s="8">
        <f>IF(AJ21/$AK$2&lt;=1.01,AJ21/$AK$2,0.6)</f>
        <v>0.97068298969072175</v>
      </c>
      <c r="AL21" s="3">
        <v>1.0462962962962962E-2</v>
      </c>
      <c r="AM21" s="8">
        <f>IF(AL21/$AM$2&lt;=1.01,AL21/$AM$2,0.6)</f>
        <v>0.34890003859513702</v>
      </c>
      <c r="AN21" s="4">
        <f>AVERAGE(AC21,AE21,AG21,AI21,AK21,AM21)*5</f>
        <v>4.3960390124944766</v>
      </c>
      <c r="AO21" s="4"/>
      <c r="AP21" s="4"/>
      <c r="AQ21" s="4" t="s">
        <v>302</v>
      </c>
    </row>
    <row r="22" spans="1:43" hidden="1" x14ac:dyDescent="0.25">
      <c r="A22">
        <v>14</v>
      </c>
      <c r="B22" t="s">
        <v>49</v>
      </c>
      <c r="C22" t="s">
        <v>85</v>
      </c>
      <c r="D22">
        <v>1105366146</v>
      </c>
      <c r="E22" t="s">
        <v>50</v>
      </c>
      <c r="F22" s="3">
        <v>3.8437499999999999E-2</v>
      </c>
      <c r="G22" s="8">
        <f>IF(F22/$G$2&lt;=1.001,F22/$G$2,0.6)</f>
        <v>0.6</v>
      </c>
      <c r="H22" s="3">
        <v>0</v>
      </c>
      <c r="I22" s="8">
        <f>IF(H22/$I$2&lt;=1.001,H22/$I$2,0.6)</f>
        <v>0</v>
      </c>
      <c r="J22" s="3">
        <v>1.3148148148148148E-2</v>
      </c>
      <c r="K22" s="8">
        <f>IF(J22/$K$2&lt;=1.001,J22/$K$2,0.6)</f>
        <v>0.36574372182871867</v>
      </c>
      <c r="L22" s="3">
        <v>7.6620370370370366E-3</v>
      </c>
      <c r="M22" s="8">
        <f>IF(L22/$M$2&lt;=1.001,L22/$M$2,0.6)</f>
        <v>0.33706720977596738</v>
      </c>
      <c r="N22" s="1">
        <v>4.6215277777777779E-2</v>
      </c>
      <c r="O22" s="8">
        <f>IF(N22/$O$2&lt;=1.001,N22/$O$2,0.6)</f>
        <v>0.99057305879434376</v>
      </c>
      <c r="P22" s="1">
        <v>4.3206018518518519E-2</v>
      </c>
      <c r="Q22" s="8">
        <f>IF(P22/$Q$2&lt;=1.001,P22/$Q$2,0.6)</f>
        <v>1</v>
      </c>
      <c r="R22" s="4">
        <f>AVERAGE(G22,I22,K22,M22,Table1[[#This Row],[%Conexión5]],Table1[[#This Row],[%Conexión6]])*5</f>
        <v>2.7444866586658585</v>
      </c>
      <c r="S22" s="13">
        <v>5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2" s="29">
        <v>4.5</v>
      </c>
      <c r="V22" s="29">
        <v>4</v>
      </c>
      <c r="W22" s="29">
        <v>5</v>
      </c>
      <c r="X22" s="29">
        <v>3.3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3.8753459975997577</v>
      </c>
      <c r="AB22" s="1">
        <v>3.3819444444444444E-2</v>
      </c>
      <c r="AC22" s="8">
        <f>IF(AB22/$AC$2&lt;=1.01,AB22/$AC$2,0.6)</f>
        <v>0.82170978627671543</v>
      </c>
      <c r="AD22" s="1">
        <v>3.7384259259259256E-2</v>
      </c>
      <c r="AE22" s="8">
        <f>IF(AD22/$AE$2&lt;=1.01,AD22/$AE$2,0.6)</f>
        <v>0.99599136601911809</v>
      </c>
      <c r="AF22" s="1">
        <v>3.8368055555555558E-2</v>
      </c>
      <c r="AG22" s="8">
        <f>IF(AF22/$AG$2&lt;=1.01,AF22/$AG$2,0.6)</f>
        <v>0.6</v>
      </c>
      <c r="AH22" s="1">
        <v>1.4722222222222222E-2</v>
      </c>
      <c r="AI22" s="8">
        <f>IF(AH22/$AI$2&lt;=1.01,AH22/$AI$2,0.6)</f>
        <v>1</v>
      </c>
      <c r="AJ22" s="1">
        <v>9.479166666666667E-3</v>
      </c>
      <c r="AK22" s="8">
        <f>IF(AJ22/$AK$2&lt;=1.01,AJ22/$AK$2,0.6)</f>
        <v>0.26385309278350516</v>
      </c>
      <c r="AL22" s="3">
        <v>1.1168981481481481E-2</v>
      </c>
      <c r="AM22" s="8">
        <f>IF(AL22/$AM$2&lt;=1.01,AL22/$AM$2,0.6)</f>
        <v>0.37244307217290623</v>
      </c>
      <c r="AN22" s="4">
        <f>AVERAGE(AC22,AE22,AG22,AI22,AK22,AM22)*5</f>
        <v>3.3783310977102037</v>
      </c>
      <c r="AO22" s="4"/>
      <c r="AP22" s="4"/>
      <c r="AQ22" s="4" t="s">
        <v>303</v>
      </c>
    </row>
    <row r="23" spans="1:43" hidden="1" x14ac:dyDescent="0.25">
      <c r="A23">
        <v>8</v>
      </c>
      <c r="B23" t="s">
        <v>13</v>
      </c>
      <c r="C23" t="s">
        <v>88</v>
      </c>
      <c r="D23">
        <v>1005892878</v>
      </c>
      <c r="E23" t="s">
        <v>14</v>
      </c>
      <c r="F23" s="3">
        <v>1.744212962962963E-2</v>
      </c>
      <c r="G23" s="8">
        <f>IF(F23/$G$2&lt;=1.001,F23/$G$2,0.6)</f>
        <v>1</v>
      </c>
      <c r="H23" s="3">
        <v>3.9814814814814817E-2</v>
      </c>
      <c r="I23" s="8">
        <f>IF(H23/$I$2&lt;=1.001,H23/$I$2,0.6)</f>
        <v>1.0008728542333429</v>
      </c>
      <c r="J23" s="3">
        <v>3.5960648148148151E-2</v>
      </c>
      <c r="K23" s="8">
        <f>IF(J23/$K$2&lt;=1.001,J23/$K$2,0.6)</f>
        <v>1.00032195750161</v>
      </c>
      <c r="L23" s="3">
        <v>1.8935185185185187E-2</v>
      </c>
      <c r="M23" s="8">
        <f>IF(L23/$M$2&lt;=1.001,L23/$M$2,0.6)</f>
        <v>0.83299389002036672</v>
      </c>
      <c r="N23" s="1">
        <v>4.5497685185185183E-2</v>
      </c>
      <c r="O23" s="8">
        <f>IF(N23/$O$2&lt;=1.001,N23/$O$2,0.6)</f>
        <v>0.97519225998511527</v>
      </c>
      <c r="P23" s="1">
        <v>4.1145833333333333E-2</v>
      </c>
      <c r="Q23" s="8">
        <f>IF(P23/$Q$2&lt;=1.001,P23/$Q$2,0.6)</f>
        <v>0.95231717117599779</v>
      </c>
      <c r="R23" s="4">
        <f>AVERAGE(G23,I23,K23,M23,Table1[[#This Row],[%Conexión5]],Table1[[#This Row],[%Conexión6]])*5</f>
        <v>4.8014151107636938</v>
      </c>
      <c r="S23" s="13">
        <v>5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3" s="29">
        <v>5</v>
      </c>
      <c r="V23" s="29">
        <v>4.5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4.562424533229108</v>
      </c>
      <c r="AB23" s="1">
        <v>3.9305555555555559E-2</v>
      </c>
      <c r="AC23" s="8">
        <f>IF(AB23/$AC$2&lt;=1.01,AB23/$AC$2,0.6)</f>
        <v>0.95500562429696301</v>
      </c>
      <c r="AD23" s="1">
        <v>3.7384259259259256E-2</v>
      </c>
      <c r="AE23" s="8">
        <f>IF(AD23/$AE$2&lt;=1.01,AD23/$AE$2,0.6)</f>
        <v>0.99599136601911809</v>
      </c>
      <c r="AF23" s="1">
        <v>2.9363425925925925E-2</v>
      </c>
      <c r="AG23" s="8">
        <f>IF(AF23/$AG$2&lt;=1.01,AF23/$AG$2,0.6)</f>
        <v>0.78230033919210606</v>
      </c>
      <c r="AH23" s="1">
        <v>1.4722222222222222E-2</v>
      </c>
      <c r="AI23" s="8">
        <f>IF(AH23/$AI$2&lt;=1.01,AH23/$AI$2,0.6)</f>
        <v>1</v>
      </c>
      <c r="AJ23" s="1">
        <v>3.5925925925925924E-2</v>
      </c>
      <c r="AK23" s="8">
        <f>IF(AJ23/$AK$2&lt;=1.01,AJ23/$AK$2,0.6)</f>
        <v>1</v>
      </c>
      <c r="AL23" s="3">
        <v>1.2233796296296295E-2</v>
      </c>
      <c r="AM23" s="8">
        <f>IF(AL23/$AM$2&lt;=1.01,AL23/$AM$2,0.6)</f>
        <v>0.40795059822462365</v>
      </c>
      <c r="AN23" s="4">
        <f>AVERAGE(AC23,AE23,AG23,AI23,AK23,AM23)*5</f>
        <v>4.2843732731106758</v>
      </c>
      <c r="AO23" s="4"/>
      <c r="AP23" s="4"/>
      <c r="AQ23" s="4"/>
    </row>
    <row r="24" spans="1:43" hidden="1" x14ac:dyDescent="0.25">
      <c r="A24">
        <v>27</v>
      </c>
      <c r="B24" t="s">
        <v>11</v>
      </c>
      <c r="C24" t="s">
        <v>102</v>
      </c>
      <c r="D24">
        <v>1107839506</v>
      </c>
      <c r="E24" t="s">
        <v>12</v>
      </c>
      <c r="F24" s="3">
        <v>1.744212962962963E-2</v>
      </c>
      <c r="G24" s="8">
        <f>IF(F24/$G$2&lt;=1.001,F24/$G$2,0.6)</f>
        <v>1</v>
      </c>
      <c r="H24" s="3">
        <v>3.9270833333333331E-2</v>
      </c>
      <c r="I24" s="8">
        <f>IF(H24/$I$2&lt;=1.001,H24/$I$2,0.6)</f>
        <v>0.98719813791096878</v>
      </c>
      <c r="J24" s="3">
        <v>3.591435185185185E-2</v>
      </c>
      <c r="K24" s="8">
        <f>IF(J24/$K$2&lt;=1.001,J24/$K$2,0.6)</f>
        <v>0.99903412749517073</v>
      </c>
      <c r="L24" s="3">
        <v>1.9351851851851853E-2</v>
      </c>
      <c r="M24" s="8">
        <f>IF(L24/$M$2&lt;=1.001,L24/$M$2,0.6)</f>
        <v>0.85132382892057035</v>
      </c>
      <c r="N24" s="1">
        <v>4.2256944444444444E-2</v>
      </c>
      <c r="O24" s="8">
        <f>IF(N24/$O$2&lt;=1.001,N24/$O$2,0.6)</f>
        <v>0.9057305879434383</v>
      </c>
      <c r="P24" s="1">
        <v>3.9687500000000001E-2</v>
      </c>
      <c r="Q24" s="8">
        <f>IF(P24/$Q$2&lt;=1.001,P24/$Q$2,0.6)</f>
        <v>0.91856415751406373</v>
      </c>
      <c r="R24" s="4">
        <f>AVERAGE(G24,I24,K24,M24,Table1[[#This Row],[%Conexión5]],Table1[[#This Row],[%Conexión6]])*5</f>
        <v>4.71820903315351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4.5999999999999996</v>
      </c>
      <c r="V24" s="29">
        <v>4.7</v>
      </c>
      <c r="W24" s="29">
        <v>4.4000000000000004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4.341462709946053</v>
      </c>
      <c r="AB24" s="1">
        <v>0</v>
      </c>
      <c r="AC24" s="8">
        <f>IF(AB24/$AC$2&lt;=1.01,AB24/$AC$2,0.6)</f>
        <v>0</v>
      </c>
      <c r="AD24" s="1">
        <v>3.712962962962963E-2</v>
      </c>
      <c r="AE24" s="8">
        <f>IF(AD24/$AE$2&lt;=1.01,AD24/$AE$2,0.6)</f>
        <v>0.98920752389762578</v>
      </c>
      <c r="AF24" s="1">
        <v>0</v>
      </c>
      <c r="AG24" s="8">
        <f>IF(AF24/$AG$2&lt;=1.01,AF24/$AG$2,0.6)</f>
        <v>0</v>
      </c>
      <c r="AH24" s="1">
        <v>1.4722222222222222E-2</v>
      </c>
      <c r="AI24" s="8">
        <f>IF(AH24/$AI$2&lt;=1.01,AH24/$AI$2,0.6)</f>
        <v>1</v>
      </c>
      <c r="AJ24" s="1">
        <v>3.4907407407407408E-2</v>
      </c>
      <c r="AK24" s="8">
        <f>IF(AJ24/$AK$2&lt;=1.01,AJ24/$AK$2,0.6)</f>
        <v>0.97164948453608257</v>
      </c>
      <c r="AL24" s="3">
        <v>1.0462962962962962E-2</v>
      </c>
      <c r="AM24" s="8">
        <f>IF(AL24/$AM$2&lt;=1.01,AL24/$AM$2,0.6)</f>
        <v>0.34890003859513702</v>
      </c>
      <c r="AN24" s="4">
        <f>AVERAGE(AC24,AE24,AG24,AI24,AK24,AM24)*5</f>
        <v>2.7581308725240379</v>
      </c>
      <c r="AO24" s="4"/>
      <c r="AP24" s="4" t="s">
        <v>283</v>
      </c>
      <c r="AQ24" s="4"/>
    </row>
    <row r="25" spans="1:43" hidden="1" x14ac:dyDescent="0.25">
      <c r="A25">
        <v>28</v>
      </c>
      <c r="B25" t="s">
        <v>53</v>
      </c>
      <c r="C25" t="s">
        <v>108</v>
      </c>
      <c r="D25">
        <v>1112389849</v>
      </c>
      <c r="E25" t="s">
        <v>54</v>
      </c>
      <c r="F25" s="3">
        <v>4.3043981481481482E-2</v>
      </c>
      <c r="G25" s="8">
        <f>IF(F25/$G$2&lt;=1.001,F25/$G$2,0.6)</f>
        <v>0.6</v>
      </c>
      <c r="H25" s="3">
        <v>3.923611111111111E-2</v>
      </c>
      <c r="I25" s="8">
        <f>IF(H25/$I$2&lt;=1.001,H25/$I$2,0.6)</f>
        <v>0.98632528367762573</v>
      </c>
      <c r="J25" s="3">
        <v>3.591435185185185E-2</v>
      </c>
      <c r="K25" s="8">
        <f>IF(J25/$K$2&lt;=1.001,J25/$K$2,0.6)</f>
        <v>0.99903412749517073</v>
      </c>
      <c r="L25" s="3">
        <v>2.2731481481481481E-2</v>
      </c>
      <c r="M25" s="8">
        <f>IF(L25/$M$2&lt;=1.001,L25/$M$2,0.6)</f>
        <v>1</v>
      </c>
      <c r="N25" s="1">
        <v>4.659722222222222E-2</v>
      </c>
      <c r="O25" s="8">
        <f>IF(N25/$O$2&lt;=1.001,N25/$O$2,0.6)</f>
        <v>0.99875961299925564</v>
      </c>
      <c r="P25" s="1">
        <v>4.189814814814815E-2</v>
      </c>
      <c r="Q25" s="8">
        <f>IF(P25/$Q$2&lt;=1.001,P25/$Q$2,0.6)</f>
        <v>0.96972944012858298</v>
      </c>
      <c r="R25" s="4">
        <f>AVERAGE(G25,I25,K25,M25,Table1[[#This Row],[%Conexión5]],Table1[[#This Row],[%Conexión6]])*5</f>
        <v>4.6282070535838633</v>
      </c>
      <c r="S25" s="13">
        <v>6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5" s="29">
        <v>5</v>
      </c>
      <c r="V25" s="29">
        <v>4.5999999999999996</v>
      </c>
      <c r="W25" s="29">
        <v>4.8</v>
      </c>
      <c r="X25" s="29">
        <v>3.3</v>
      </c>
      <c r="Y25" s="29">
        <v>5</v>
      </c>
      <c r="Z25" s="29">
        <v>3.5</v>
      </c>
      <c r="AA25" s="33">
        <f>AVERAGE(Table1[[#This Row],[Operaciones sobre piezas (Semana 2) ]:[Escaneo de partes anatómicas (Semana 6) ]])*0.7+Table1[[#This Row],[Asistencia]]*0.3</f>
        <v>4.3564621160751589</v>
      </c>
      <c r="AB25" s="1">
        <v>3.7615740740740741E-2</v>
      </c>
      <c r="AC25" s="8">
        <f>IF(AB25/$AC$2&lt;=1.01,AB25/$AC$2,0.6)</f>
        <v>0.91394825646794153</v>
      </c>
      <c r="AD25" s="1">
        <v>3.5624999999999997E-2</v>
      </c>
      <c r="AE25" s="8">
        <f>IF(AD25/$AE$2&lt;=1.01,AD25/$AE$2,0.6)</f>
        <v>0.94912118408880664</v>
      </c>
      <c r="AF25" s="1">
        <v>3.6076388888888887E-2</v>
      </c>
      <c r="AG25" s="8">
        <f>IF(AF25/$AG$2&lt;=1.01,AF25/$AG$2,0.6)</f>
        <v>0.96114708603145238</v>
      </c>
      <c r="AH25" s="1">
        <v>1.4722222222222222E-2</v>
      </c>
      <c r="AI25" s="8">
        <f>IF(AH25/$AI$2&lt;=1.01,AH25/$AI$2,0.6)</f>
        <v>1</v>
      </c>
      <c r="AJ25" s="1">
        <v>3.1932870370370368E-2</v>
      </c>
      <c r="AK25" s="8">
        <f>IF(AJ25/$AK$2&lt;=1.01,AJ25/$AK$2,0.6)</f>
        <v>0.88885309278350511</v>
      </c>
      <c r="AL25" s="3">
        <v>1.0462962962962962E-2</v>
      </c>
      <c r="AM25" s="8">
        <f>IF(AL25/$AM$2&lt;=1.01,AL25/$AM$2,0.6)</f>
        <v>0.34890003859513702</v>
      </c>
      <c r="AN25" s="4">
        <f>AVERAGE(AC25,AE25,AG25,AI25,AK25,AM25)*5</f>
        <v>4.2183080483057029</v>
      </c>
      <c r="AO25" s="4"/>
      <c r="AP25" s="4"/>
      <c r="AQ25" s="4"/>
    </row>
    <row r="26" spans="1:43" hidden="1" x14ac:dyDescent="0.25">
      <c r="A26">
        <v>25</v>
      </c>
      <c r="B26" t="s">
        <v>3</v>
      </c>
      <c r="C26" t="s">
        <v>106</v>
      </c>
      <c r="D26">
        <v>1076904274</v>
      </c>
      <c r="E26" t="s">
        <v>4</v>
      </c>
      <c r="F26" s="3">
        <v>1.7430555555555557E-2</v>
      </c>
      <c r="G26" s="8">
        <f>IF(F26/$G$2&lt;=1.001,F26/$G$2,0.6)</f>
        <v>0.99933642999336436</v>
      </c>
      <c r="H26" s="3">
        <v>3.9814814814814817E-2</v>
      </c>
      <c r="I26" s="8">
        <f>IF(H26/$I$2&lt;=1.001,H26/$I$2,0.6)</f>
        <v>1.0008728542333429</v>
      </c>
      <c r="J26" s="3">
        <v>3.5451388888888886E-2</v>
      </c>
      <c r="K26" s="8">
        <f>IF(J26/$K$2&lt;=1.001,J26/$K$2,0.6)</f>
        <v>0.98615582743077912</v>
      </c>
      <c r="L26" s="3">
        <v>1.4166666666666666E-2</v>
      </c>
      <c r="M26" s="8">
        <f>IF(L26/$M$2&lt;=1.001,L26/$M$2,0.6)</f>
        <v>0.62321792260692466</v>
      </c>
      <c r="N26" s="1">
        <v>4.6666666666666669E-2</v>
      </c>
      <c r="O26" s="8">
        <f>IF(N26/$O$2&lt;=1.001,N26/$O$2,0.6)</f>
        <v>1.0002480774001488</v>
      </c>
      <c r="P26" s="1">
        <v>4.3159722222222224E-2</v>
      </c>
      <c r="Q26" s="8">
        <f>IF(P26/$Q$2&lt;=1.001,P26/$Q$2,0.6)</f>
        <v>0.99892847575676402</v>
      </c>
      <c r="R26" s="4">
        <f>AVERAGE(G26,I26,K26,M26,Table1[[#This Row],[%Conexión5]],Table1[[#This Row],[%Conexión6]])*5</f>
        <v>4.6739663228511033</v>
      </c>
      <c r="S26" s="13">
        <v>6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6" s="29">
        <v>4.5</v>
      </c>
      <c r="V26" s="29">
        <v>4</v>
      </c>
      <c r="W26" s="29">
        <v>5</v>
      </c>
      <c r="X26" s="29">
        <v>3.3</v>
      </c>
      <c r="Y26" s="29">
        <v>1</v>
      </c>
      <c r="Z26" s="29">
        <v>3.5</v>
      </c>
      <c r="AA26" s="33">
        <f>AVERAGE(Table1[[#This Row],[Operaciones sobre piezas (Semana 2) ]:[Escaneo de partes anatómicas (Semana 6) ]])*0.7+Table1[[#This Row],[Asistencia]]*0.3</f>
        <v>3.7541898968553307</v>
      </c>
      <c r="AB26" s="1">
        <v>0</v>
      </c>
      <c r="AC26" s="8">
        <f>IF(AB26/$AC$2&lt;=1.01,AB26/$AC$2,0.6)</f>
        <v>0</v>
      </c>
      <c r="AD26" s="1">
        <v>0</v>
      </c>
      <c r="AE26" s="8">
        <f>IF(AD26/$AE$2&lt;=1.01,AD26/$AE$2,0.6)</f>
        <v>0</v>
      </c>
      <c r="AF26" s="1">
        <v>3.8368055555555558E-2</v>
      </c>
      <c r="AG26" s="8">
        <v>1</v>
      </c>
      <c r="AH26" s="1">
        <v>1.4722222222222222E-2</v>
      </c>
      <c r="AI26" s="8">
        <f>IF(AH26/$AI$2&lt;=1.01,AH26/$AI$2,0.6)</f>
        <v>1</v>
      </c>
      <c r="AJ26" s="1">
        <v>3.5543981481481482E-2</v>
      </c>
      <c r="AK26" s="8">
        <f>IF(AJ26/$AK$2&lt;=1.01,AJ26/$AK$2,0.6)</f>
        <v>0.98936855670103097</v>
      </c>
      <c r="AL26" s="3">
        <v>1.0462962962962962E-2</v>
      </c>
      <c r="AM26" s="8">
        <f>IF(AL26/$AM$2&lt;=1.01,AL26/$AM$2,0.6)</f>
        <v>0.34890003859513702</v>
      </c>
      <c r="AN26" s="4">
        <f>AVERAGE(AC26,AE26,AG26,AI26,AK26,AM26)*5</f>
        <v>2.7818904960801398</v>
      </c>
      <c r="AO26" s="4"/>
      <c r="AP26" s="4"/>
      <c r="AQ26" s="4"/>
    </row>
    <row r="27" spans="1:43" hidden="1" x14ac:dyDescent="0.25">
      <c r="A27">
        <v>10</v>
      </c>
      <c r="B27" t="s">
        <v>35</v>
      </c>
      <c r="C27" t="s">
        <v>90</v>
      </c>
      <c r="D27">
        <v>1058932076</v>
      </c>
      <c r="E27" t="s">
        <v>36</v>
      </c>
      <c r="F27" s="3">
        <v>3.6388888888888887E-2</v>
      </c>
      <c r="G27" s="8">
        <f>IF(F27/$G$2&lt;=1.001,F27/$G$2,0.6)</f>
        <v>0.6</v>
      </c>
      <c r="H27" s="3">
        <v>3.9282407407407405E-2</v>
      </c>
      <c r="I27" s="8">
        <f>IF(H27/$I$2&lt;=1.001,H27/$I$2,0.6)</f>
        <v>0.98748908932208301</v>
      </c>
      <c r="J27" s="3">
        <v>3.5960648148148151E-2</v>
      </c>
      <c r="K27" s="8">
        <f>IF(J27/$K$2&lt;=1.001,J27/$K$2,0.6)</f>
        <v>1.00032195750161</v>
      </c>
      <c r="L27" s="3">
        <v>2.2395833333333334E-2</v>
      </c>
      <c r="M27" s="8">
        <f>IF(L27/$M$2&lt;=1.001,L27/$M$2,0.6)</f>
        <v>0.98523421588594706</v>
      </c>
      <c r="N27" s="1">
        <v>4.6608796296296294E-2</v>
      </c>
      <c r="O27" s="8">
        <f>IF(N27/$O$2&lt;=1.001,N27/$O$2,0.6)</f>
        <v>0.99900769039940451</v>
      </c>
      <c r="P27" s="1">
        <v>4.3206018518518519E-2</v>
      </c>
      <c r="Q27" s="8">
        <f>IF(P27/$Q$2&lt;=1.001,P27/$Q$2,0.6)</f>
        <v>1</v>
      </c>
      <c r="R27" s="4">
        <f>AVERAGE(G27,I27,K27,M27,Table1[[#This Row],[%Conexión5]],Table1[[#This Row],[%Conexión6]])*5</f>
        <v>4.6433774609242038</v>
      </c>
      <c r="S27" s="13">
        <v>7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7" s="29">
        <v>4.4000000000000004</v>
      </c>
      <c r="V27" s="29">
        <v>4.5</v>
      </c>
      <c r="W27" s="29">
        <v>4.8</v>
      </c>
      <c r="X27" s="29">
        <v>1.7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4.263013238277261</v>
      </c>
      <c r="AB27" s="1">
        <v>3.6574074074074071E-2</v>
      </c>
      <c r="AC27" s="8">
        <f>IF(AB27/$AC$2&lt;=1.01,AB27/$AC$2,0.6)</f>
        <v>0.88863892013498313</v>
      </c>
      <c r="AD27" s="1">
        <v>3.6747685185185182E-2</v>
      </c>
      <c r="AE27" s="8">
        <f>IF(AD27/$AE$2&lt;=1.01,AD27/$AE$2,0.6)</f>
        <v>0.979031760715387</v>
      </c>
      <c r="AF27" s="1">
        <v>8.1134259259259267E-3</v>
      </c>
      <c r="AG27" s="8">
        <f>IF(AF27/$AG$2&lt;=1.01,AF27/$AG$2,0.6)</f>
        <v>0.21615787850755477</v>
      </c>
      <c r="AH27" s="1">
        <v>1.4722222222222222E-2</v>
      </c>
      <c r="AI27" s="8">
        <f>IF(AH27/$AI$2&lt;=1.01,AH27/$AI$2,0.6)</f>
        <v>1</v>
      </c>
      <c r="AJ27" s="1">
        <v>2.6562499999999999E-2</v>
      </c>
      <c r="AK27" s="8">
        <f>IF(AJ27/$AK$2&lt;=1.01,AJ27/$AK$2,0.6)</f>
        <v>0.73936855670103097</v>
      </c>
      <c r="AL27" s="3">
        <v>1.1678240740740741E-2</v>
      </c>
      <c r="AM27" s="8">
        <f>IF(AL27/$AM$2&lt;=1.01,AL27/$AM$2,0.6)</f>
        <v>0.38942493245851023</v>
      </c>
      <c r="AN27" s="4">
        <f>AVERAGE(AC27,AE27,AG27,AI27,AK27,AM27)*5</f>
        <v>3.5105183737645551</v>
      </c>
      <c r="AO27" s="4"/>
      <c r="AP27" s="4" t="s">
        <v>281</v>
      </c>
      <c r="AQ27" s="4" t="s">
        <v>298</v>
      </c>
    </row>
    <row r="28" spans="1:43" hidden="1" x14ac:dyDescent="0.25">
      <c r="A28">
        <v>31</v>
      </c>
      <c r="B28" t="s">
        <v>5</v>
      </c>
      <c r="C28" t="s">
        <v>111</v>
      </c>
      <c r="D28">
        <v>1113362057</v>
      </c>
      <c r="E28" t="s">
        <v>6</v>
      </c>
      <c r="F28" s="3">
        <v>1.7326388888888888E-2</v>
      </c>
      <c r="G28" s="8">
        <f>IF(F28/$G$2&lt;=1.001,F28/$G$2,0.6)</f>
        <v>0.99336429993364284</v>
      </c>
      <c r="H28" s="3">
        <v>3.9212962962962963E-2</v>
      </c>
      <c r="I28" s="8">
        <f>IF(H28/$I$2&lt;=1.001,H28/$I$2,0.6)</f>
        <v>0.98574338085539703</v>
      </c>
      <c r="J28" s="3">
        <v>3.5960648148148151E-2</v>
      </c>
      <c r="K28" s="8">
        <f>IF(J28/$K$2&lt;=1.001,J28/$K$2,0.6)</f>
        <v>1.00032195750161</v>
      </c>
      <c r="L28" s="3">
        <v>2.2268518518518517E-2</v>
      </c>
      <c r="M28" s="8">
        <f>IF(L28/$M$2&lt;=1.001,L28/$M$2,0.6)</f>
        <v>0.97963340122199594</v>
      </c>
      <c r="N28" s="1">
        <v>4.6527777777777779E-2</v>
      </c>
      <c r="O28" s="8">
        <f>IF(N28/$O$2&lt;=1.001,N28/$O$2,0.6)</f>
        <v>0.99727114859836263</v>
      </c>
      <c r="P28" s="1">
        <v>3.2187500000000001E-2</v>
      </c>
      <c r="Q28" s="8">
        <f>IF(P28/$Q$2&lt;=1.001,P28/$Q$2,0.6)</f>
        <v>0.7449772301098313</v>
      </c>
      <c r="R28" s="4">
        <f>AVERAGE(G28,I28,K28,M28,Table1[[#This Row],[%Conexión5]],Table1[[#This Row],[%Conexión6]])*5</f>
        <v>4.7510928485173665</v>
      </c>
      <c r="S28" s="13">
        <v>7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8" s="29">
        <v>4.9000000000000004</v>
      </c>
      <c r="V28" s="29">
        <v>4.9000000000000004</v>
      </c>
      <c r="W28" s="29">
        <v>4.8</v>
      </c>
      <c r="X28" s="29">
        <v>3.3</v>
      </c>
      <c r="Y28" s="29">
        <v>4.3</v>
      </c>
      <c r="Z28" s="29">
        <v>4.5</v>
      </c>
      <c r="AA28" s="33">
        <f>AVERAGE(Table1[[#This Row],[Operaciones sobre piezas (Semana 2) ]:[Escaneo de partes anatómicas (Semana 6) ]])*0.7+Table1[[#This Row],[Asistencia]]*0.3</f>
        <v>4.4773278545552095</v>
      </c>
      <c r="AB28" s="1">
        <v>3.8055555555555558E-2</v>
      </c>
      <c r="AC28" s="8">
        <f>IF(AB28/$AC$2&lt;=1.01,AB28/$AC$2,0.6)</f>
        <v>0.92463442069741286</v>
      </c>
      <c r="AD28" s="1">
        <v>1.3356481481481481E-2</v>
      </c>
      <c r="AE28" s="8">
        <f>IF(AD28/$AE$2&lt;=1.01,AD28/$AE$2,0.6)</f>
        <v>0.35584335491828556</v>
      </c>
      <c r="AF28" s="1">
        <v>2.5115740740740741E-2</v>
      </c>
      <c r="AG28" s="8">
        <f>IF(AF28/$AG$2&lt;=1.01,AF28/$AG$2,0.6)</f>
        <v>0.66913351834720947</v>
      </c>
      <c r="AH28" s="1">
        <v>1.2256944444444445E-2</v>
      </c>
      <c r="AI28" s="8">
        <f>IF(AH28/$AI$2&lt;=1.01,AH28/$AI$2,0.6)</f>
        <v>0.83254716981132082</v>
      </c>
      <c r="AJ28" s="1">
        <v>3.5925925925925924E-2</v>
      </c>
      <c r="AK28" s="8">
        <f>IF(AJ28/$AK$2&lt;=1.01,AJ28/$AK$2,0.6)</f>
        <v>1</v>
      </c>
      <c r="AL28" s="3">
        <v>1.7407407407407406E-2</v>
      </c>
      <c r="AM28" s="8">
        <f>IF(AL28/$AM$2&lt;=1.01,AL28/$AM$2,0.6)</f>
        <v>0.5804708606715554</v>
      </c>
      <c r="AN28" s="4">
        <f>AVERAGE(AC28,AE28,AG28,AI28,AK28,AM28)*5</f>
        <v>3.6355244370381534</v>
      </c>
      <c r="AO28" s="4"/>
      <c r="AP28" s="4"/>
      <c r="AQ28" s="4" t="s">
        <v>304</v>
      </c>
    </row>
    <row r="29" spans="1:43" hidden="1" x14ac:dyDescent="0.25">
      <c r="A29">
        <v>20</v>
      </c>
      <c r="B29" t="s">
        <v>100</v>
      </c>
      <c r="C29" t="s">
        <v>101</v>
      </c>
      <c r="D29">
        <v>1002886235</v>
      </c>
      <c r="E29" t="s">
        <v>60</v>
      </c>
      <c r="F29" s="3">
        <v>1.7395833333333333E-2</v>
      </c>
      <c r="G29" s="8">
        <f>IF(F29/$G$2&lt;=1.001,F29/$G$2,0.6)</f>
        <v>0.99734571997345711</v>
      </c>
      <c r="H29" s="3">
        <v>3.8217592592592595E-2</v>
      </c>
      <c r="I29" s="8">
        <f>IF(H29/$I$2&lt;=1.001,H29/$I$2,0.6)</f>
        <v>0.9607215594995635</v>
      </c>
      <c r="J29" s="3">
        <v>3.5960648148148151E-2</v>
      </c>
      <c r="K29" s="8">
        <f>IF(J29/$K$2&lt;=1.001,J29/$K$2,0.6)</f>
        <v>1.00032195750161</v>
      </c>
      <c r="L29" s="3">
        <v>2.2662037037037036E-2</v>
      </c>
      <c r="M29" s="8">
        <f>IF(L29/$M$2&lt;=1.001,L29/$M$2,0.6)</f>
        <v>0.9969450101832994</v>
      </c>
      <c r="N29" s="1">
        <v>4.6666666666666669E-2</v>
      </c>
      <c r="O29" s="8">
        <f>IF(N29/$O$2&lt;=1.001,N29/$O$2,0.6)</f>
        <v>1.0002480774001488</v>
      </c>
      <c r="P29" s="1">
        <v>4.3206018518518519E-2</v>
      </c>
      <c r="Q29" s="8">
        <f>IF(P29/$Q$2&lt;=1.001,P29/$Q$2,0.6)</f>
        <v>1</v>
      </c>
      <c r="R29" s="4">
        <f>AVERAGE(G29,I29,K29,M29,Table1[[#This Row],[%Conexión5]],Table1[[#This Row],[%Conexión6]])*5</f>
        <v>4.9629852704650652</v>
      </c>
      <c r="S29" s="13">
        <v>7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9" s="29">
        <v>4.5999999999999996</v>
      </c>
      <c r="V29" s="29">
        <v>4.5</v>
      </c>
      <c r="W29" s="29">
        <v>4.8</v>
      </c>
      <c r="X29" s="29">
        <v>3.3</v>
      </c>
      <c r="Y29" s="29">
        <v>4.8</v>
      </c>
      <c r="Z29" s="29">
        <v>4.5</v>
      </c>
      <c r="AA29" s="33">
        <f>AVERAGE(Table1[[#This Row],[Operaciones sobre piezas (Semana 2) ]:[Escaneo de partes anatómicas (Semana 6) ]])*0.7+Table1[[#This Row],[Asistencia]]*0.3</f>
        <v>4.5548955811395198</v>
      </c>
      <c r="AB29" s="1">
        <v>4.1157407407407406E-2</v>
      </c>
      <c r="AC29" s="8">
        <f>IF(AB29/$AC$2&lt;=1.01,AB29/$AC$2,0.6)</f>
        <v>1</v>
      </c>
      <c r="AD29" s="1">
        <v>0</v>
      </c>
      <c r="AE29" s="8">
        <f>IF(AD29/$AE$2&lt;=1.01,AD29/$AE$2,0.6)</f>
        <v>0</v>
      </c>
      <c r="AF29" s="1">
        <v>3.8368055555555558E-2</v>
      </c>
      <c r="AG29" s="8">
        <v>1</v>
      </c>
      <c r="AH29" s="1">
        <v>1.4722222222222222E-2</v>
      </c>
      <c r="AI29" s="8">
        <f>IF(AH29/$AI$2&lt;=1.01,AH29/$AI$2,0.6)</f>
        <v>1</v>
      </c>
      <c r="AJ29" s="1">
        <v>3.5925925925925924E-2</v>
      </c>
      <c r="AK29" s="8">
        <f>IF(AJ29/$AK$2&lt;=1.01,AJ29/$AK$2,0.6)</f>
        <v>1</v>
      </c>
      <c r="AL29" s="3">
        <v>2.5740740740740738E-2</v>
      </c>
      <c r="AM29" s="8">
        <f>IF(AL29/$AM$2&lt;=1.01,AL29/$AM$2,0.6)</f>
        <v>0.8583558471632573</v>
      </c>
      <c r="AN29" s="4">
        <f>AVERAGE(AC29,AE29,AG29,AI29,AK29,AM29)*5</f>
        <v>4.0486298726360479</v>
      </c>
      <c r="AO29" s="4"/>
      <c r="AP29" s="4"/>
      <c r="AQ29" s="4"/>
    </row>
    <row r="30" spans="1:43" hidden="1" x14ac:dyDescent="0.25">
      <c r="A30">
        <v>22</v>
      </c>
      <c r="B30" t="s">
        <v>47</v>
      </c>
      <c r="C30" t="s">
        <v>103</v>
      </c>
      <c r="D30">
        <v>1061688602</v>
      </c>
      <c r="E30" t="s">
        <v>48</v>
      </c>
      <c r="F30" s="3">
        <v>1.7303240740740741E-2</v>
      </c>
      <c r="G30" s="8">
        <f>IF(F30/$G$2&lt;=1.001,F30/$G$2,0.6)</f>
        <v>0.99203715992037156</v>
      </c>
      <c r="H30" s="3">
        <v>3.9247685185185184E-2</v>
      </c>
      <c r="I30" s="8">
        <f>IF(H30/$I$2&lt;=1.001,H30/$I$2,0.6)</f>
        <v>0.98661623508874008</v>
      </c>
      <c r="J30" s="3">
        <v>3.5891203703703703E-2</v>
      </c>
      <c r="K30" s="8">
        <f>IF(J30/$K$2&lt;=1.001,J30/$K$2,0.6)</f>
        <v>0.99839021249195115</v>
      </c>
      <c r="L30" s="3">
        <v>2.162037037037037E-2</v>
      </c>
      <c r="M30" s="8">
        <f>IF(L30/$M$2&lt;=1.001,L30/$M$2,0.6)</f>
        <v>0.95112016293279023</v>
      </c>
      <c r="N30" s="1">
        <v>4.6122685185185183E-2</v>
      </c>
      <c r="O30" s="8">
        <f>IF(N30/$O$2&lt;=1.001,N30/$O$2,0.6)</f>
        <v>0.98858843959315301</v>
      </c>
      <c r="P30" s="1">
        <v>0</v>
      </c>
      <c r="Q30" s="8">
        <f>IF(P30/$Q$2&lt;=1.001,P30/$Q$2,0.6)</f>
        <v>0</v>
      </c>
      <c r="R30" s="4">
        <f>AVERAGE(G30,I30,K30,M30,Table1[[#This Row],[%Conexión5]],Table1[[#This Row],[%Conexión6]])*5</f>
        <v>4.0972935083558388</v>
      </c>
      <c r="S30" s="13">
        <v>8</v>
      </c>
      <c r="T30" s="4" t="e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0" s="29">
        <v>4.9000000000000004</v>
      </c>
      <c r="V30" s="29">
        <v>0</v>
      </c>
      <c r="W30" s="29">
        <v>0</v>
      </c>
      <c r="X30" s="29">
        <v>3.3</v>
      </c>
      <c r="Y30" s="29">
        <v>0</v>
      </c>
      <c r="Z30" s="29">
        <v>0</v>
      </c>
      <c r="AA30" s="33">
        <f>AVERAGE(Table1[[#This Row],[Operaciones sobre piezas (Semana 2) ]:[Escaneo de partes anatómicas (Semana 6) ]])*0.7+Table1[[#This Row],[Asistencia]]*0.3</f>
        <v>1.6911880525067515</v>
      </c>
      <c r="AB30" s="1">
        <v>0</v>
      </c>
      <c r="AC30" s="8">
        <f>IF(AB30/$AC$2&lt;=1.01,AB30/$AC$2,0.6)</f>
        <v>0</v>
      </c>
      <c r="AD30" s="1">
        <v>0</v>
      </c>
      <c r="AE30" s="8">
        <f>IF(AD30/$AE$2&lt;=1.01,AD30/$AE$2,0.6)</f>
        <v>0</v>
      </c>
      <c r="AF30" s="1">
        <v>3.8368055555555558E-2</v>
      </c>
      <c r="AG30" s="8">
        <v>1</v>
      </c>
      <c r="AH30" s="1">
        <v>1.4722222222222222E-2</v>
      </c>
      <c r="AI30" s="8">
        <f>IF(AH30/$AI$2&lt;=1.01,AH30/$AI$2,0.6)</f>
        <v>1</v>
      </c>
      <c r="AJ30" s="1">
        <v>3.5925925925925924E-2</v>
      </c>
      <c r="AK30" s="8">
        <f>IF(AJ30/$AK$2&lt;=1.01,AJ30/$AK$2,0.6)</f>
        <v>1</v>
      </c>
      <c r="AL30" s="3">
        <v>1.2210648148148148E-2</v>
      </c>
      <c r="AM30" s="8">
        <f>IF(AL30/$AM$2&lt;=1.01,AL30/$AM$2,0.6)</f>
        <v>0.40717869548436897</v>
      </c>
      <c r="AN30" s="4">
        <f>AVERAGE(AC30,AE30,AG30,AI30,AK30,AM30)*5</f>
        <v>2.8393155795703073</v>
      </c>
      <c r="AO30" s="4"/>
      <c r="AP30" s="4" t="s">
        <v>282</v>
      </c>
      <c r="AQ30" s="4"/>
    </row>
    <row r="31" spans="1:43" hidden="1" x14ac:dyDescent="0.25">
      <c r="A31">
        <v>33</v>
      </c>
      <c r="B31" t="s">
        <v>113</v>
      </c>
      <c r="C31" t="s">
        <v>114</v>
      </c>
      <c r="D31">
        <v>1062276579</v>
      </c>
      <c r="E31" t="s">
        <v>63</v>
      </c>
      <c r="F31" s="3">
        <v>0</v>
      </c>
      <c r="G31" s="8">
        <f>IF(F31/$G$2&lt;=1.001,F31/$G$2,0.6)</f>
        <v>0</v>
      </c>
      <c r="H31" s="3">
        <v>3.9016203703703706E-2</v>
      </c>
      <c r="I31" s="8">
        <f>IF(H31/$I$2&lt;=1.001,H31/$I$2,0.6)</f>
        <v>0.98079720686645322</v>
      </c>
      <c r="J31" s="3">
        <v>3.5960648148148151E-2</v>
      </c>
      <c r="K31" s="8">
        <f>IF(J31/$K$2&lt;=1.001,J31/$K$2,0.6)</f>
        <v>1.00032195750161</v>
      </c>
      <c r="L31" s="3">
        <v>2.2650462962962963E-2</v>
      </c>
      <c r="M31" s="8">
        <f>IF(L31/$M$2&lt;=1.001,L31/$M$2,0.6)</f>
        <v>0.99643584521384931</v>
      </c>
      <c r="N31" s="1">
        <v>0</v>
      </c>
      <c r="O31" s="8">
        <f>IF(N31/$O$2&lt;=1.001,N31/$O$2,0.6)</f>
        <v>0</v>
      </c>
      <c r="P31" s="1">
        <v>7.8240740740740736E-3</v>
      </c>
      <c r="Q31" s="8">
        <f>IF(P31/$Q$2&lt;=1.001,P31/$Q$2,0.6)</f>
        <v>0.18108759710688452</v>
      </c>
      <c r="R31" s="4">
        <f>AVERAGE(G31,I31,K31,M31,Table1[[#This Row],[%Conexión5]],Table1[[#This Row],[%Conexión6]])*5</f>
        <v>2.6322021722406648</v>
      </c>
      <c r="S31" s="13">
        <v>8</v>
      </c>
      <c r="T31" s="4" t="e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1" s="29">
        <v>0</v>
      </c>
      <c r="V31" s="29">
        <v>2.7</v>
      </c>
      <c r="W31" s="29">
        <v>1.6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1.3916606516721994</v>
      </c>
      <c r="AB31" s="1">
        <v>0</v>
      </c>
      <c r="AC31" s="8">
        <f>IF(AB31/$AC$2&lt;=1.01,AB31/$AC$2,0.6)</f>
        <v>0</v>
      </c>
      <c r="AD31" s="1">
        <v>0</v>
      </c>
      <c r="AE31" s="8">
        <f>IF(AD31/$AE$2&lt;=1.01,AD31/$AE$2,0.6)</f>
        <v>0</v>
      </c>
      <c r="AF31" s="1">
        <v>0</v>
      </c>
      <c r="AG31" s="8">
        <f>IF(AF31/$AG$2&lt;=1.01,AF31/$AG$2,0.6)</f>
        <v>0</v>
      </c>
      <c r="AH31" s="1">
        <v>0</v>
      </c>
      <c r="AI31" s="8">
        <f>IF(AH31/$AI$2&lt;=1.01,AH31/$AI$2,0.6)</f>
        <v>0</v>
      </c>
      <c r="AJ31" s="1">
        <v>0</v>
      </c>
      <c r="AK31" s="8">
        <f>IF(AJ31/$AK$2&lt;=1.01,AJ31/$AK$2,0.6)</f>
        <v>0</v>
      </c>
      <c r="AL31" s="3">
        <v>1.7407407407407406E-2</v>
      </c>
      <c r="AM31" s="8">
        <f>IF(AL31/$AM$2&lt;=1.01,AL31/$AM$2,0.6)</f>
        <v>0.5804708606715554</v>
      </c>
      <c r="AN31" s="4">
        <f>AVERAGE(AC31,AE31,AG31,AI31,AK31,AM31)*5</f>
        <v>0.4837257172262962</v>
      </c>
      <c r="AO31" s="4"/>
      <c r="AP31" s="4"/>
      <c r="AQ31" s="4"/>
    </row>
    <row r="32" spans="1:43" hidden="1" x14ac:dyDescent="0.25">
      <c r="A32">
        <v>4</v>
      </c>
      <c r="B32" s="12" t="s">
        <v>7</v>
      </c>
      <c r="C32" s="12" t="s">
        <v>84</v>
      </c>
      <c r="D32">
        <v>1193276119</v>
      </c>
      <c r="E32" t="s">
        <v>8</v>
      </c>
      <c r="F32" s="3">
        <v>1.7349537037037038E-2</v>
      </c>
      <c r="G32" s="8">
        <f>IF(F32/$G$2&lt;=1.001,F32/$G$2,0.6)</f>
        <v>0.99469143994691445</v>
      </c>
      <c r="H32" s="3">
        <v>0</v>
      </c>
      <c r="I32" s="8">
        <f>IF(H32/$I$2&lt;=1.001,H32/$I$2,0.6)</f>
        <v>0</v>
      </c>
      <c r="J32" s="3">
        <v>0</v>
      </c>
      <c r="K32" s="8">
        <f>IF(J32/$K$2&lt;=1.001,J32/$K$2,0.6)</f>
        <v>0</v>
      </c>
      <c r="L32" s="3">
        <v>0</v>
      </c>
      <c r="M32" s="8">
        <f>IF(L32/$M$2&lt;=1.001,L32/$M$2,0.6)</f>
        <v>0</v>
      </c>
      <c r="N32" s="1">
        <v>1.5972222222222223E-3</v>
      </c>
      <c r="O32" s="8">
        <f>IF(N32/$O$2&lt;=1.001,N32/$O$2,0.6)</f>
        <v>3.4234681220540811E-2</v>
      </c>
      <c r="P32" s="1">
        <v>0</v>
      </c>
      <c r="Q32" s="8">
        <f>IF(P32/$Q$2&lt;=1.001,P32/$Q$2,0.6)</f>
        <v>0</v>
      </c>
      <c r="R32" s="4">
        <f>AVERAGE(G32,I32,K32,M32,Table1[[#This Row],[%Conexión5]],Table1[[#This Row],[%Conexión6]])*5</f>
        <v>0.85743843430621258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0.25723153029186374</v>
      </c>
      <c r="AB32" s="1">
        <v>0</v>
      </c>
      <c r="AC32" s="8">
        <f>IF(AB32/$AC$2&lt;=1.01,AB32/$AC$2,0.6)</f>
        <v>0</v>
      </c>
      <c r="AD32" s="1">
        <v>0</v>
      </c>
      <c r="AE32" s="8">
        <f>IF(AD32/$AE$2&lt;=1.01,AD32/$AE$2,0.6)</f>
        <v>0</v>
      </c>
      <c r="AF32" s="1">
        <v>0</v>
      </c>
      <c r="AG32" s="8">
        <f>IF(AF32/$AG$2&lt;=1.01,AF32/$AG$2,0.6)</f>
        <v>0</v>
      </c>
      <c r="AH32" s="1">
        <v>0</v>
      </c>
      <c r="AI32" s="8">
        <f>IF(AH32/$AI$2&lt;=1.01,AH32/$AI$2,0.6)</f>
        <v>0</v>
      </c>
      <c r="AJ32" s="1">
        <v>0</v>
      </c>
      <c r="AK32" s="8">
        <f>IF(AJ32/$AK$2&lt;=1.01,AJ32/$AK$2,0.6)</f>
        <v>0</v>
      </c>
      <c r="AL32" s="8">
        <f>IF(AK32/$AK$2&lt;=1.01,AK32/$AK$2,0.6)</f>
        <v>0</v>
      </c>
      <c r="AM32" s="8">
        <f>IF(AL32/$AM$2&lt;=1.01,AL32/$AM$2,0.6)</f>
        <v>0</v>
      </c>
      <c r="AN32" s="4">
        <f>AVERAGE(AC32,AE32,AG32,AI32,AK32,AM32)*5</f>
        <v>0</v>
      </c>
      <c r="AO32" s="4"/>
      <c r="AP32" s="4"/>
      <c r="AQ32" s="4"/>
    </row>
    <row r="33" spans="1:43" hidden="1" x14ac:dyDescent="0.25">
      <c r="A33">
        <v>23</v>
      </c>
      <c r="B33" s="12" t="s">
        <v>39</v>
      </c>
      <c r="C33" s="12" t="s">
        <v>104</v>
      </c>
      <c r="D33">
        <v>1143992171</v>
      </c>
      <c r="E33" t="s">
        <v>40</v>
      </c>
      <c r="F33" s="3">
        <v>3.4791666666666665E-2</v>
      </c>
      <c r="G33" s="8">
        <f>IF(F33/$G$2&lt;=1.001,F33/$G$2,0.6)</f>
        <v>0.6</v>
      </c>
      <c r="H33" s="3">
        <v>7.1990740740740739E-3</v>
      </c>
      <c r="I33" s="8">
        <f>IF(H33/$I$2&lt;=1.001,H33/$I$2,0.6)</f>
        <v>0.1809717777131219</v>
      </c>
      <c r="J33" s="3">
        <v>3.5960648148148151E-2</v>
      </c>
      <c r="K33" s="8">
        <f>IF(J33/$K$2&lt;=1.001,J33/$K$2,0.6)</f>
        <v>1.00032195750161</v>
      </c>
      <c r="L33" s="3">
        <v>1.9398148148148147E-2</v>
      </c>
      <c r="M33" s="8">
        <f>IF(L33/$M$2&lt;=1.001,L33/$M$2,0.6)</f>
        <v>0.85336048879837068</v>
      </c>
      <c r="N33" s="1">
        <v>4.5810185185185183E-2</v>
      </c>
      <c r="O33" s="8">
        <f>IF(N33/$O$2&lt;=1.001,N33/$O$2,0.6)</f>
        <v>0.98189034978913414</v>
      </c>
      <c r="P33" s="1">
        <v>0</v>
      </c>
      <c r="Q33" s="8">
        <f>IF(P33/$Q$2&lt;=1.001,P33/$Q$2,0.6)</f>
        <v>0</v>
      </c>
      <c r="R33" s="4">
        <f>AVERAGE(G33,I33,K33,M33,Table1[[#This Row],[%Conexión5]],Table1[[#This Row],[%Conexión6]])*5</f>
        <v>3.0137871448351969</v>
      </c>
      <c r="S33" s="13"/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3">
        <f>AVERAGE(Table1[[#This Row],[Operaciones sobre piezas (Semana 2) ]:[Escaneo de partes anatómicas (Semana 6) ]])*0.7+Table1[[#This Row],[Asistencia]]*0.3</f>
        <v>0.90413614345055904</v>
      </c>
      <c r="AB33" s="1">
        <v>0</v>
      </c>
      <c r="AC33" s="8">
        <f>IF(AB33/$AC$2&lt;=1.01,AB33/$AC$2,0.6)</f>
        <v>0</v>
      </c>
      <c r="AD33" s="1">
        <v>0</v>
      </c>
      <c r="AE33" s="8">
        <f>IF(AD33/$AE$2&lt;=1.01,AD33/$AE$2,0.6)</f>
        <v>0</v>
      </c>
      <c r="AF33" s="1">
        <v>0</v>
      </c>
      <c r="AG33" s="8">
        <f>IF(AF33/$AG$2&lt;=1.01,AF33/$AG$2,0.6)</f>
        <v>0</v>
      </c>
      <c r="AH33" s="1">
        <v>0</v>
      </c>
      <c r="AI33" s="8">
        <f>IF(AH33/$AI$2&lt;=1.01,AH33/$AI$2,0.6)</f>
        <v>0</v>
      </c>
      <c r="AJ33" s="1">
        <v>0</v>
      </c>
      <c r="AK33" s="8">
        <f>IF(AJ33/$AK$2&lt;=1.01,AJ33/$AK$2,0.6)</f>
        <v>0</v>
      </c>
      <c r="AL33" s="8">
        <f>IF(AK33/$AK$2&lt;=1.01,AK33/$AK$2,0.6)</f>
        <v>0</v>
      </c>
      <c r="AM33" s="8">
        <f>IF(AL33/$AM$2&lt;=1.01,AL33/$AM$2,0.6)</f>
        <v>0</v>
      </c>
      <c r="AN33" s="4">
        <f>AVERAGE(AC33,AE33,AG33,AI33,AK33,AM33)*5</f>
        <v>0</v>
      </c>
      <c r="AO33" s="4"/>
      <c r="AP33" s="4"/>
      <c r="AQ33" s="4"/>
    </row>
    <row r="34" spans="1:43" hidden="1" x14ac:dyDescent="0.25">
      <c r="A34">
        <v>7</v>
      </c>
      <c r="B34" s="12" t="s">
        <v>9</v>
      </c>
      <c r="C34" s="12" t="s">
        <v>87</v>
      </c>
      <c r="D34">
        <v>1004189893</v>
      </c>
      <c r="E34" t="s">
        <v>10</v>
      </c>
      <c r="F34" s="3">
        <v>0</v>
      </c>
      <c r="G34" s="8">
        <f>IF(F34/$G$2&lt;=1.001,F34/$G$2,0.6)</f>
        <v>0</v>
      </c>
      <c r="H34" s="3">
        <v>0</v>
      </c>
      <c r="I34" s="8">
        <f>IF(H34/$I$2&lt;=1.001,H34/$I$2,0.6)</f>
        <v>0</v>
      </c>
      <c r="J34" s="3">
        <v>0</v>
      </c>
      <c r="K34" s="8">
        <f>IF(J34/$K$2&lt;=1.001,J34/$K$2,0.6)</f>
        <v>0</v>
      </c>
      <c r="L34" s="3">
        <v>0</v>
      </c>
      <c r="M34" s="8">
        <f>IF(L34/$M$2&lt;=1.001,L34/$M$2,0.6)</f>
        <v>0</v>
      </c>
      <c r="N34" s="1">
        <v>0</v>
      </c>
      <c r="O34" s="8">
        <f>IF(N34/$O$2&lt;=1.001,N34/$O$2,0.6)</f>
        <v>0</v>
      </c>
      <c r="P34" s="1">
        <v>0</v>
      </c>
      <c r="Q34" s="8">
        <f>IF(P34/$Q$2&lt;=1.001,P34/$Q$2,0.6)</f>
        <v>0</v>
      </c>
      <c r="R34" s="4">
        <f>AVERAGE(G34,I34,K34,M34,Table1[[#This Row],[%Conexión5]],Table1[[#This Row],[%Conexión6]])*5</f>
        <v>0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</v>
      </c>
      <c r="AB34" s="1">
        <v>0</v>
      </c>
      <c r="AC34" s="8">
        <f>IF(AB34/$AC$2&lt;=1.01,AB34/$AC$2,0.6)</f>
        <v>0</v>
      </c>
      <c r="AD34" s="1">
        <v>0</v>
      </c>
      <c r="AE34" s="8">
        <f>IF(AD34/$AE$2&lt;=1.01,AD34/$AE$2,0.6)</f>
        <v>0</v>
      </c>
      <c r="AF34" s="1">
        <v>0</v>
      </c>
      <c r="AG34" s="8">
        <f>IF(AF34/$AG$2&lt;=1.01,AF34/$AG$2,0.6)</f>
        <v>0</v>
      </c>
      <c r="AH34" s="1">
        <v>0</v>
      </c>
      <c r="AI34" s="8">
        <f>IF(AH34/$AI$2&lt;=1.01,AH34/$AI$2,0.6)</f>
        <v>0</v>
      </c>
      <c r="AJ34" s="1">
        <v>0</v>
      </c>
      <c r="AK34" s="8">
        <f>IF(AJ34/$AK$2&lt;=1.01,AJ34/$AK$2,0.6)</f>
        <v>0</v>
      </c>
      <c r="AL34" s="8">
        <f>IF(AK34/$AK$2&lt;=1.01,AK34/$AK$2,0.6)</f>
        <v>0</v>
      </c>
      <c r="AM34" s="8">
        <f>IF(AL34/$AM$2&lt;=1.01,AL34/$AM$2,0.6)</f>
        <v>0</v>
      </c>
      <c r="AN34" s="4">
        <f>AVERAGE(AC34,AE34,AG34,AI34,AK34,AM34)*5</f>
        <v>0</v>
      </c>
      <c r="AO34" s="4"/>
      <c r="AP34" s="4"/>
      <c r="AQ34" s="4"/>
    </row>
    <row r="35" spans="1:43" hidden="1" x14ac:dyDescent="0.25">
      <c r="A35">
        <v>29</v>
      </c>
      <c r="B35" s="12" t="s">
        <v>41</v>
      </c>
      <c r="C35" s="12" t="s">
        <v>109</v>
      </c>
      <c r="D35">
        <v>1234198199</v>
      </c>
      <c r="E35" t="s">
        <v>42</v>
      </c>
      <c r="F35" s="3">
        <v>1.7337962962962961E-2</v>
      </c>
      <c r="G35" s="8">
        <f>IF(F35/$G$2&lt;=1.001,F35/$G$2,0.6)</f>
        <v>0.99402786994027859</v>
      </c>
      <c r="H35" s="3">
        <v>3.8796296296296294E-2</v>
      </c>
      <c r="I35" s="8">
        <f>IF(H35/$I$2&lt;=1.001,H35/$I$2,0.6)</f>
        <v>0.9752691300552806</v>
      </c>
      <c r="J35" s="3">
        <v>2.2928240740740742E-2</v>
      </c>
      <c r="K35" s="8">
        <f>IF(J35/$K$2&lt;=1.001,J35/$K$2,0.6)</f>
        <v>0.63779781068898911</v>
      </c>
      <c r="L35" s="3">
        <v>7.1296296296296299E-3</v>
      </c>
      <c r="M35" s="8">
        <f>IF(L35/$M$2&lt;=1.001,L35/$M$2,0.6)</f>
        <v>0.31364562118126277</v>
      </c>
      <c r="N35" s="1">
        <v>0</v>
      </c>
      <c r="O35" s="8">
        <f>IF(N35/$O$2&lt;=1.001,N35/$O$2,0.6)</f>
        <v>0</v>
      </c>
      <c r="P35" s="1">
        <v>0</v>
      </c>
      <c r="Q35" s="8">
        <f>IF(P35/$Q$2&lt;=1.001,P35/$Q$2,0.6)</f>
        <v>0</v>
      </c>
      <c r="R35" s="4">
        <f>AVERAGE(G35,I35,K35,M35,Table1[[#This Row],[%Conexión5]],Table1[[#This Row],[%Conexión6]])*5</f>
        <v>2.433950359888176</v>
      </c>
      <c r="S35" s="13"/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33">
        <f>AVERAGE(Table1[[#This Row],[Operaciones sobre piezas (Semana 2) ]:[Escaneo de partes anatómicas (Semana 6) ]])*0.7+Table1[[#This Row],[Asistencia]]*0.3</f>
        <v>0.73018510796645275</v>
      </c>
      <c r="AB35" s="1">
        <v>3.8101851851851852E-2</v>
      </c>
      <c r="AC35" s="8">
        <f>IF(AB35/$AC$2&lt;=1.01,AB35/$AC$2,0.6)</f>
        <v>0.92575928008998876</v>
      </c>
      <c r="AD35" s="1">
        <v>0</v>
      </c>
      <c r="AE35" s="8">
        <f>IF(AD35/$AE$2&lt;=1.01,AD35/$AE$2,0.6)</f>
        <v>0</v>
      </c>
      <c r="AF35" s="1">
        <v>1.4351851851851852E-3</v>
      </c>
      <c r="AG35" s="8">
        <f>IF(AF35/$AG$2&lt;=1.01,AF35/$AG$2,0.6)</f>
        <v>3.8236201048411966E-2</v>
      </c>
      <c r="AH35" s="1">
        <v>0</v>
      </c>
      <c r="AI35" s="8">
        <f>IF(AH35/$AI$2&lt;=1.01,AH35/$AI$2,0.6)</f>
        <v>0</v>
      </c>
      <c r="AJ35" s="1">
        <v>0</v>
      </c>
      <c r="AK35" s="8">
        <f>IF(AJ35/$AK$2&lt;=1.01,AJ35/$AK$2,0.6)</f>
        <v>0</v>
      </c>
      <c r="AL35" s="8">
        <f>IF(AK35/$AK$2&lt;=1.01,AK35/$AK$2,0.6)</f>
        <v>0</v>
      </c>
      <c r="AM35" s="8">
        <f>IF(AL35/$AM$2&lt;=1.01,AL35/$AM$2,0.6)</f>
        <v>0</v>
      </c>
      <c r="AN35" s="4">
        <f>AVERAGE(AC35,AE35,AG35,AI35,AK35,AM35)*5</f>
        <v>0.80332956761533392</v>
      </c>
      <c r="AO35" s="4"/>
      <c r="AP35" s="4"/>
      <c r="AQ35" s="4"/>
    </row>
    <row r="36" spans="1:43" hidden="1" x14ac:dyDescent="0.25">
      <c r="A36">
        <v>18</v>
      </c>
      <c r="B36" s="12" t="s">
        <v>98</v>
      </c>
      <c r="C36" s="12" t="s">
        <v>94</v>
      </c>
      <c r="D36">
        <v>1094883894</v>
      </c>
      <c r="E36" t="s">
        <v>59</v>
      </c>
      <c r="F36" s="3">
        <v>0</v>
      </c>
      <c r="G36" s="8">
        <f>IF(F36/$G$2&lt;=1.001,F36/$G$2,0.6)</f>
        <v>0</v>
      </c>
      <c r="H36" s="3">
        <v>3.7743055555555557E-2</v>
      </c>
      <c r="I36" s="8">
        <f>IF(H36/$I$2&lt;=1.001,H36/$I$2,0.6)</f>
        <v>0.94879255164387544</v>
      </c>
      <c r="J36" s="3">
        <v>2.8715277777777777E-2</v>
      </c>
      <c r="K36" s="8">
        <f>IF(J36/$K$2&lt;=1.001,J36/$K$2,0.6)</f>
        <v>0.79877656149388288</v>
      </c>
      <c r="L36" s="3">
        <v>1.9212962962962963E-2</v>
      </c>
      <c r="M36" s="8">
        <f>IF(L36/$M$2&lt;=1.001,L36/$M$2,0.6)</f>
        <v>0.84521384928716903</v>
      </c>
      <c r="N36" s="1">
        <v>0</v>
      </c>
      <c r="O36" s="8">
        <f>IF(N36/$O$2&lt;=1.001,N36/$O$2,0.6)</f>
        <v>0</v>
      </c>
      <c r="P36" s="1">
        <v>0</v>
      </c>
      <c r="Q36" s="8">
        <f>IF(P36/$Q$2&lt;=1.001,P36/$Q$2,0.6)</f>
        <v>0</v>
      </c>
      <c r="R36" s="4">
        <f>AVERAGE(G36,I36,K36,M36,Table1[[#This Row],[%Conexión5]],Table1[[#This Row],[%Conexión6]])*5</f>
        <v>2.1606524686874393</v>
      </c>
      <c r="S36" s="13"/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33">
        <f>AVERAGE(Table1[[#This Row],[Operaciones sobre piezas (Semana 2) ]:[Escaneo de partes anatómicas (Semana 6) ]])*0.7+Table1[[#This Row],[Asistencia]]*0.3</f>
        <v>0.64819574060623175</v>
      </c>
      <c r="AB36" s="1">
        <v>0</v>
      </c>
      <c r="AC36" s="8">
        <f>IF(AB36/$AC$2&lt;=1.01,AB36/$AC$2,0.6)</f>
        <v>0</v>
      </c>
      <c r="AD36" s="1">
        <v>3.7384259259259256E-2</v>
      </c>
      <c r="AE36" s="8">
        <f>IF(AD36/$AE$2&lt;=1.01,AD36/$AE$2,0.6)</f>
        <v>0.99599136601911809</v>
      </c>
      <c r="AF36" s="1">
        <v>0</v>
      </c>
      <c r="AG36" s="8">
        <f>IF(AF36/$AG$2&lt;=1.01,AF36/$AG$2,0.6)</f>
        <v>0</v>
      </c>
      <c r="AH36" s="1">
        <v>0</v>
      </c>
      <c r="AI36" s="8">
        <f>IF(AH36/$AI$2&lt;=1.01,AH36/$AI$2,0.6)</f>
        <v>0</v>
      </c>
      <c r="AJ36" s="1">
        <v>0</v>
      </c>
      <c r="AK36" s="8">
        <f>IF(AJ36/$AK$2&lt;=1.01,AJ36/$AK$2,0.6)</f>
        <v>0</v>
      </c>
      <c r="AL36" s="3">
        <v>5.5671296296296293E-3</v>
      </c>
      <c r="AM36" s="8">
        <f>IF(AL36/$AM$2&lt;=1.01,AL36/$AM$2,0.6)</f>
        <v>0.18564260903126206</v>
      </c>
      <c r="AN36" s="4">
        <f>AVERAGE(AC36,AE36,AG36,AI36,AK36,AM36)*5</f>
        <v>0.98469497920865012</v>
      </c>
      <c r="AO36" s="4"/>
      <c r="AP36" s="4"/>
      <c r="AQ36" s="4"/>
    </row>
    <row r="37" spans="1:43" x14ac:dyDescent="0.25">
      <c r="M37" s="1"/>
    </row>
    <row r="38" spans="1:43" x14ac:dyDescent="0.25">
      <c r="M38" s="1"/>
    </row>
    <row r="39" spans="1:43" x14ac:dyDescent="0.25">
      <c r="Z39" s="34"/>
    </row>
  </sheetData>
  <phoneticPr fontId="18" type="noConversion"/>
  <hyperlinks>
    <hyperlink ref="E14" r:id="rId1" xr:uid="{6ABD49C4-C1FA-45A2-AD96-9D7E301F893E}"/>
    <hyperlink ref="AQ9" r:id="rId2" xr:uid="{72E5B865-6A16-4027-AA7F-8309AA8E7C4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136</v>
      </c>
    </row>
    <row r="2" spans="2:2" x14ac:dyDescent="0.25">
      <c r="B2" t="s">
        <v>137</v>
      </c>
    </row>
    <row r="3" spans="2:2" x14ac:dyDescent="0.25">
      <c r="B3" t="s">
        <v>138</v>
      </c>
    </row>
    <row r="4" spans="2:2" x14ac:dyDescent="0.25">
      <c r="B4" t="s">
        <v>142</v>
      </c>
    </row>
    <row r="5" spans="2:2" x14ac:dyDescent="0.25">
      <c r="B5" t="s">
        <v>139</v>
      </c>
    </row>
    <row r="6" spans="2:2" x14ac:dyDescent="0.25">
      <c r="B6" t="s">
        <v>140</v>
      </c>
    </row>
    <row r="7" spans="2:2" x14ac:dyDescent="0.25">
      <c r="B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topLeftCell="A4" workbookViewId="0">
      <selection activeCell="D2" sqref="D2:E34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79</v>
      </c>
      <c r="B1" t="s">
        <v>80</v>
      </c>
    </row>
    <row r="2" spans="1:5" x14ac:dyDescent="0.25">
      <c r="A2" t="s">
        <v>197</v>
      </c>
      <c r="B2" s="1">
        <v>3.5925925925925924E-2</v>
      </c>
      <c r="D2" s="16" t="s">
        <v>103</v>
      </c>
      <c r="E2" s="16" t="s">
        <v>47</v>
      </c>
    </row>
    <row r="3" spans="1:5" x14ac:dyDescent="0.25">
      <c r="A3" t="s">
        <v>66</v>
      </c>
      <c r="B3" s="1">
        <v>2.6469907407407407E-2</v>
      </c>
      <c r="D3" s="15" t="s">
        <v>97</v>
      </c>
      <c r="E3" s="15" t="s">
        <v>27</v>
      </c>
    </row>
    <row r="4" spans="1:5" x14ac:dyDescent="0.25">
      <c r="A4" t="s">
        <v>67</v>
      </c>
      <c r="B4" s="1">
        <v>3.3402777777777781E-2</v>
      </c>
      <c r="D4" s="16" t="s">
        <v>96</v>
      </c>
      <c r="E4" s="16" t="s">
        <v>33</v>
      </c>
    </row>
    <row r="5" spans="1:5" x14ac:dyDescent="0.25">
      <c r="A5" t="s">
        <v>198</v>
      </c>
      <c r="B5" s="1">
        <v>3.5925925925925924E-2</v>
      </c>
      <c r="D5" s="15" t="s">
        <v>83</v>
      </c>
      <c r="E5" s="15" t="s">
        <v>43</v>
      </c>
    </row>
    <row r="6" spans="1:5" x14ac:dyDescent="0.25">
      <c r="B6" s="1">
        <v>0</v>
      </c>
      <c r="D6" s="18" t="s">
        <v>84</v>
      </c>
      <c r="E6" s="18" t="s">
        <v>7</v>
      </c>
    </row>
    <row r="7" spans="1:5" x14ac:dyDescent="0.25">
      <c r="B7" s="1">
        <v>0</v>
      </c>
      <c r="D7" s="17" t="s">
        <v>104</v>
      </c>
      <c r="E7" s="17" t="s">
        <v>39</v>
      </c>
    </row>
    <row r="8" spans="1:5" x14ac:dyDescent="0.25">
      <c r="A8" t="s">
        <v>68</v>
      </c>
      <c r="B8" s="1">
        <v>3.5821759259259262E-2</v>
      </c>
      <c r="D8" s="16" t="s">
        <v>95</v>
      </c>
      <c r="E8" s="16" t="s">
        <v>21</v>
      </c>
    </row>
    <row r="9" spans="1:5" x14ac:dyDescent="0.25">
      <c r="A9" t="s">
        <v>69</v>
      </c>
      <c r="B9" s="1">
        <v>3.5925925925925924E-2</v>
      </c>
      <c r="D9" s="15" t="s">
        <v>86</v>
      </c>
      <c r="E9" s="15" t="s">
        <v>29</v>
      </c>
    </row>
    <row r="10" spans="1:5" x14ac:dyDescent="0.25">
      <c r="A10" t="s">
        <v>199</v>
      </c>
      <c r="B10" s="1">
        <v>2.2407407407407407E-2</v>
      </c>
      <c r="D10" s="16" t="s">
        <v>91</v>
      </c>
      <c r="E10" s="16" t="s">
        <v>31</v>
      </c>
    </row>
    <row r="11" spans="1:5" x14ac:dyDescent="0.25">
      <c r="A11" t="s">
        <v>284</v>
      </c>
      <c r="B11" s="1">
        <v>3.5752314814814813E-2</v>
      </c>
      <c r="D11" s="15" t="s">
        <v>89</v>
      </c>
      <c r="E11" s="15" t="s">
        <v>25</v>
      </c>
    </row>
    <row r="12" spans="1:5" x14ac:dyDescent="0.25">
      <c r="A12" t="s">
        <v>285</v>
      </c>
      <c r="B12" s="1">
        <v>4.0162037037037041E-3</v>
      </c>
      <c r="D12" s="16" t="s">
        <v>102</v>
      </c>
      <c r="E12" s="16" t="s">
        <v>51</v>
      </c>
    </row>
    <row r="13" spans="1:5" x14ac:dyDescent="0.25">
      <c r="A13" t="s">
        <v>220</v>
      </c>
      <c r="B13" s="1">
        <v>3.4907407407407408E-2</v>
      </c>
      <c r="D13" s="15" t="s">
        <v>102</v>
      </c>
      <c r="E13" s="15" t="s">
        <v>11</v>
      </c>
    </row>
    <row r="14" spans="1:5" x14ac:dyDescent="0.25">
      <c r="A14" t="s">
        <v>116</v>
      </c>
      <c r="B14" s="1">
        <v>3.4872685185185187E-2</v>
      </c>
      <c r="D14" s="16" t="s">
        <v>105</v>
      </c>
      <c r="E14" s="16" t="s">
        <v>17</v>
      </c>
    </row>
    <row r="15" spans="1:5" x14ac:dyDescent="0.25">
      <c r="A15" t="s">
        <v>174</v>
      </c>
      <c r="B15" s="1">
        <v>3.5925925925925924E-2</v>
      </c>
      <c r="D15" s="15" t="s">
        <v>81</v>
      </c>
      <c r="E15" s="15" t="s">
        <v>37</v>
      </c>
    </row>
    <row r="16" spans="1:5" x14ac:dyDescent="0.25">
      <c r="A16" t="s">
        <v>286</v>
      </c>
      <c r="B16" s="1">
        <v>3.5509259259259261E-2</v>
      </c>
      <c r="D16" s="16" t="s">
        <v>85</v>
      </c>
      <c r="E16" s="16" t="s">
        <v>15</v>
      </c>
    </row>
    <row r="17" spans="1:9" x14ac:dyDescent="0.25">
      <c r="A17" t="s">
        <v>70</v>
      </c>
      <c r="B17" s="1">
        <v>9.479166666666667E-3</v>
      </c>
      <c r="D17" s="15" t="s">
        <v>85</v>
      </c>
      <c r="E17" s="15" t="s">
        <v>49</v>
      </c>
    </row>
    <row r="18" spans="1:9" x14ac:dyDescent="0.25">
      <c r="B18" s="1">
        <v>0</v>
      </c>
      <c r="D18" s="18" t="s">
        <v>87</v>
      </c>
      <c r="E18" s="18" t="s">
        <v>9</v>
      </c>
    </row>
    <row r="19" spans="1:9" x14ac:dyDescent="0.25">
      <c r="B19" s="1">
        <v>0</v>
      </c>
      <c r="D19" s="15" t="s">
        <v>114</v>
      </c>
      <c r="E19" s="15" t="s">
        <v>113</v>
      </c>
    </row>
    <row r="20" spans="1:9" x14ac:dyDescent="0.25">
      <c r="A20" t="s">
        <v>71</v>
      </c>
      <c r="B20" s="1">
        <v>2.6562499999999999E-2</v>
      </c>
      <c r="D20" s="16" t="s">
        <v>90</v>
      </c>
      <c r="E20" s="16" t="s">
        <v>35</v>
      </c>
    </row>
    <row r="21" spans="1:9" x14ac:dyDescent="0.25">
      <c r="A21" t="s">
        <v>72</v>
      </c>
      <c r="B21" s="1">
        <v>3.5925925925925924E-2</v>
      </c>
      <c r="D21" s="15" t="s">
        <v>111</v>
      </c>
      <c r="E21" s="15" t="s">
        <v>5</v>
      </c>
    </row>
    <row r="22" spans="1:9" x14ac:dyDescent="0.25">
      <c r="A22" t="s">
        <v>200</v>
      </c>
      <c r="B22" s="1">
        <v>3.1932870370370368E-2</v>
      </c>
      <c r="D22" s="16" t="s">
        <v>108</v>
      </c>
      <c r="E22" s="16" t="s">
        <v>53</v>
      </c>
    </row>
    <row r="23" spans="1:9" x14ac:dyDescent="0.25">
      <c r="A23" t="s">
        <v>175</v>
      </c>
      <c r="B23" s="1">
        <v>3.3252314814814818E-2</v>
      </c>
      <c r="D23" s="15" t="s">
        <v>93</v>
      </c>
      <c r="E23" s="15" t="s">
        <v>112</v>
      </c>
      <c r="H23" t="s">
        <v>76</v>
      </c>
      <c r="I23" s="1">
        <v>3.5925925925925924E-2</v>
      </c>
    </row>
    <row r="24" spans="1:9" x14ac:dyDescent="0.25">
      <c r="B24" s="1">
        <v>0</v>
      </c>
      <c r="D24" s="16" t="s">
        <v>93</v>
      </c>
      <c r="E24" s="16" t="s">
        <v>92</v>
      </c>
    </row>
    <row r="25" spans="1:9" x14ac:dyDescent="0.25">
      <c r="B25" s="1">
        <v>0</v>
      </c>
      <c r="D25" s="17" t="s">
        <v>109</v>
      </c>
      <c r="E25" s="17" t="s">
        <v>41</v>
      </c>
      <c r="I25" s="1"/>
    </row>
    <row r="26" spans="1:9" x14ac:dyDescent="0.25">
      <c r="A26" t="s">
        <v>73</v>
      </c>
      <c r="B26" s="1">
        <v>3.5925925925925924E-2</v>
      </c>
      <c r="D26" s="16" t="s">
        <v>88</v>
      </c>
      <c r="E26" s="16" t="s">
        <v>13</v>
      </c>
      <c r="I26" s="1"/>
    </row>
    <row r="27" spans="1:9" x14ac:dyDescent="0.25">
      <c r="A27" t="s">
        <v>74</v>
      </c>
      <c r="B27" s="1">
        <v>1.3819444444444445E-2</v>
      </c>
      <c r="D27" s="15" t="s">
        <v>82</v>
      </c>
      <c r="E27" s="15" t="s">
        <v>45</v>
      </c>
      <c r="I27" s="1"/>
    </row>
    <row r="28" spans="1:9" x14ac:dyDescent="0.25">
      <c r="A28" t="s">
        <v>75</v>
      </c>
      <c r="B28" s="1">
        <v>3.5925925925925924E-2</v>
      </c>
      <c r="D28" s="16" t="s">
        <v>99</v>
      </c>
      <c r="E28" s="16" t="s">
        <v>23</v>
      </c>
    </row>
    <row r="29" spans="1:9" x14ac:dyDescent="0.25">
      <c r="A29" t="s">
        <v>115</v>
      </c>
      <c r="B29" s="1">
        <v>3.5925925925925924E-2</v>
      </c>
      <c r="D29" s="15" t="s">
        <v>107</v>
      </c>
      <c r="E29" s="15" t="s">
        <v>19</v>
      </c>
    </row>
    <row r="30" spans="1:9" x14ac:dyDescent="0.25">
      <c r="A30" t="s">
        <v>176</v>
      </c>
      <c r="B30" s="1">
        <v>1.4675925925925926E-2</v>
      </c>
      <c r="D30" s="26" t="s">
        <v>110</v>
      </c>
      <c r="E30" s="26" t="s">
        <v>57</v>
      </c>
    </row>
    <row r="31" spans="1:9" x14ac:dyDescent="0.25">
      <c r="A31" t="s">
        <v>201</v>
      </c>
      <c r="B31" s="1">
        <v>3.4756944444444444E-2</v>
      </c>
      <c r="D31" s="15" t="s">
        <v>94</v>
      </c>
      <c r="E31" s="15" t="s">
        <v>55</v>
      </c>
    </row>
    <row r="32" spans="1:9" x14ac:dyDescent="0.25">
      <c r="B32" s="1">
        <v>0</v>
      </c>
      <c r="D32" s="18" t="s">
        <v>94</v>
      </c>
      <c r="E32" s="18" t="s">
        <v>98</v>
      </c>
    </row>
    <row r="33" spans="1:5" x14ac:dyDescent="0.25">
      <c r="A33" t="s">
        <v>77</v>
      </c>
      <c r="B33" s="1">
        <v>3.5543981481481482E-2</v>
      </c>
      <c r="D33" s="15" t="s">
        <v>106</v>
      </c>
      <c r="E33" s="15" t="s">
        <v>3</v>
      </c>
    </row>
    <row r="34" spans="1:5" x14ac:dyDescent="0.25">
      <c r="A34" t="s">
        <v>78</v>
      </c>
      <c r="B34" s="1">
        <v>3.5925925925925924E-2</v>
      </c>
      <c r="D34" s="16" t="s">
        <v>101</v>
      </c>
      <c r="E34" s="16" t="s">
        <v>100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144</v>
      </c>
      <c r="D1" s="22" t="s">
        <v>134</v>
      </c>
      <c r="E1" s="25" t="s">
        <v>145</v>
      </c>
      <c r="F1" s="46" t="s">
        <v>64</v>
      </c>
      <c r="G1" s="53" t="s">
        <v>203</v>
      </c>
      <c r="H1" s="53"/>
      <c r="I1" s="54"/>
      <c r="J1" s="55" t="s">
        <v>224</v>
      </c>
      <c r="K1" s="55"/>
      <c r="L1" s="55"/>
      <c r="M1" s="55"/>
      <c r="N1" s="55"/>
    </row>
    <row r="2" spans="2:18" x14ac:dyDescent="0.25">
      <c r="B2" t="s">
        <v>103</v>
      </c>
      <c r="C2" t="s">
        <v>47</v>
      </c>
      <c r="D2" s="19">
        <v>8</v>
      </c>
      <c r="E2" s="21" t="s">
        <v>146</v>
      </c>
      <c r="F2" s="47">
        <v>1061688602</v>
      </c>
      <c r="G2" s="16" t="s">
        <v>204</v>
      </c>
      <c r="H2" s="16" t="s">
        <v>205</v>
      </c>
      <c r="I2" s="16" t="s">
        <v>206</v>
      </c>
      <c r="J2" s="38" t="s">
        <v>225</v>
      </c>
      <c r="K2" s="39" t="s">
        <v>226</v>
      </c>
      <c r="L2" s="40" t="s">
        <v>227</v>
      </c>
      <c r="M2" s="40" t="s">
        <v>228</v>
      </c>
      <c r="N2" s="40" t="s">
        <v>229</v>
      </c>
      <c r="P2" s="16" t="s">
        <v>47</v>
      </c>
      <c r="Q2" s="16" t="s">
        <v>103</v>
      </c>
      <c r="R2" s="16">
        <v>1061688602</v>
      </c>
    </row>
    <row r="3" spans="2:18" x14ac:dyDescent="0.25">
      <c r="B3" t="s">
        <v>97</v>
      </c>
      <c r="C3" t="s">
        <v>27</v>
      </c>
      <c r="D3" s="19">
        <v>1</v>
      </c>
      <c r="E3" s="21" t="s">
        <v>147</v>
      </c>
      <c r="F3" s="47">
        <v>1110286885</v>
      </c>
      <c r="G3" s="15" t="s">
        <v>205</v>
      </c>
      <c r="H3" s="15" t="s">
        <v>206</v>
      </c>
      <c r="I3" s="15" t="s">
        <v>207</v>
      </c>
      <c r="J3" s="38" t="s">
        <v>230</v>
      </c>
      <c r="K3" s="39" t="s">
        <v>231</v>
      </c>
      <c r="L3" s="40" t="s">
        <v>232</v>
      </c>
      <c r="M3" s="40" t="s">
        <v>233</v>
      </c>
      <c r="N3" s="40" t="s">
        <v>234</v>
      </c>
      <c r="P3" s="15" t="s">
        <v>27</v>
      </c>
      <c r="Q3" s="15" t="s">
        <v>97</v>
      </c>
      <c r="R3" s="15">
        <v>1110286885</v>
      </c>
    </row>
    <row r="4" spans="2:18" x14ac:dyDescent="0.25">
      <c r="B4" t="s">
        <v>96</v>
      </c>
      <c r="C4" t="s">
        <v>33</v>
      </c>
      <c r="D4" s="19">
        <v>2</v>
      </c>
      <c r="E4" s="21" t="s">
        <v>148</v>
      </c>
      <c r="F4" s="47">
        <v>1112388246</v>
      </c>
      <c r="G4" s="16" t="s">
        <v>206</v>
      </c>
      <c r="H4" s="16" t="s">
        <v>207</v>
      </c>
      <c r="I4" s="16" t="s">
        <v>208</v>
      </c>
      <c r="J4" s="38" t="s">
        <v>235</v>
      </c>
      <c r="K4" s="39" t="s">
        <v>236</v>
      </c>
      <c r="L4" s="40" t="s">
        <v>237</v>
      </c>
      <c r="M4" s="40" t="s">
        <v>238</v>
      </c>
      <c r="N4" s="40" t="s">
        <v>229</v>
      </c>
      <c r="P4" s="16" t="s">
        <v>33</v>
      </c>
      <c r="Q4" s="16" t="s">
        <v>96</v>
      </c>
      <c r="R4" s="16">
        <v>1112388246</v>
      </c>
    </row>
    <row r="5" spans="2:18" x14ac:dyDescent="0.25">
      <c r="B5" t="s">
        <v>83</v>
      </c>
      <c r="C5" t="s">
        <v>43</v>
      </c>
      <c r="D5" s="20">
        <v>1</v>
      </c>
      <c r="E5" s="21" t="s">
        <v>149</v>
      </c>
      <c r="F5" s="47">
        <v>1109542109</v>
      </c>
      <c r="G5" s="15" t="s">
        <v>207</v>
      </c>
      <c r="H5" s="15" t="s">
        <v>208</v>
      </c>
      <c r="I5" s="15" t="s">
        <v>209</v>
      </c>
      <c r="J5" s="38" t="s">
        <v>239</v>
      </c>
      <c r="K5" s="39" t="s">
        <v>240</v>
      </c>
      <c r="L5" s="40" t="s">
        <v>241</v>
      </c>
      <c r="M5" s="40" t="s">
        <v>242</v>
      </c>
      <c r="N5" s="40" t="s">
        <v>234</v>
      </c>
      <c r="P5" s="15" t="s">
        <v>43</v>
      </c>
      <c r="Q5" s="15" t="s">
        <v>83</v>
      </c>
      <c r="R5" s="15">
        <v>1109542109</v>
      </c>
    </row>
    <row r="6" spans="2:18" x14ac:dyDescent="0.25">
      <c r="B6" t="s">
        <v>95</v>
      </c>
      <c r="C6" t="s">
        <v>21</v>
      </c>
      <c r="D6" s="20">
        <v>2</v>
      </c>
      <c r="E6" s="21" t="s">
        <v>150</v>
      </c>
      <c r="F6" s="47">
        <v>1193276119</v>
      </c>
      <c r="G6" s="16" t="s">
        <v>208</v>
      </c>
      <c r="H6" s="16" t="s">
        <v>209</v>
      </c>
      <c r="I6" s="16" t="s">
        <v>210</v>
      </c>
      <c r="J6" s="38" t="s">
        <v>243</v>
      </c>
      <c r="K6" s="39" t="s">
        <v>244</v>
      </c>
      <c r="L6" s="40" t="s">
        <v>245</v>
      </c>
      <c r="M6" s="40" t="s">
        <v>246</v>
      </c>
      <c r="N6" s="40" t="s">
        <v>229</v>
      </c>
      <c r="P6" s="18" t="s">
        <v>7</v>
      </c>
      <c r="Q6" s="18" t="s">
        <v>84</v>
      </c>
      <c r="R6" s="16">
        <v>1193276119</v>
      </c>
    </row>
    <row r="7" spans="2:18" x14ac:dyDescent="0.25">
      <c r="B7" t="s">
        <v>86</v>
      </c>
      <c r="C7" t="s">
        <v>29</v>
      </c>
      <c r="D7" s="20">
        <v>3</v>
      </c>
      <c r="E7" s="21" t="s">
        <v>151</v>
      </c>
      <c r="F7" s="47">
        <v>1143992171</v>
      </c>
      <c r="G7" s="15" t="s">
        <v>209</v>
      </c>
      <c r="H7" s="15" t="s">
        <v>210</v>
      </c>
      <c r="I7" s="15" t="s">
        <v>211</v>
      </c>
      <c r="J7" s="38" t="s">
        <v>247</v>
      </c>
      <c r="K7" s="39" t="s">
        <v>248</v>
      </c>
      <c r="L7" s="40" t="s">
        <v>249</v>
      </c>
      <c r="M7" s="40" t="s">
        <v>250</v>
      </c>
      <c r="N7" s="40" t="s">
        <v>234</v>
      </c>
      <c r="P7" s="17" t="s">
        <v>39</v>
      </c>
      <c r="Q7" s="17" t="s">
        <v>104</v>
      </c>
      <c r="R7" s="15">
        <v>1143992171</v>
      </c>
    </row>
    <row r="8" spans="2:18" x14ac:dyDescent="0.25">
      <c r="B8" t="s">
        <v>91</v>
      </c>
      <c r="C8" t="s">
        <v>31</v>
      </c>
      <c r="D8" s="20">
        <v>4</v>
      </c>
      <c r="E8" s="21" t="s">
        <v>152</v>
      </c>
      <c r="F8" s="47">
        <v>1000940688</v>
      </c>
      <c r="G8" s="16" t="s">
        <v>210</v>
      </c>
      <c r="H8" s="16" t="s">
        <v>211</v>
      </c>
      <c r="I8" s="16" t="s">
        <v>212</v>
      </c>
      <c r="J8" s="38" t="s">
        <v>251</v>
      </c>
      <c r="K8" s="39" t="s">
        <v>252</v>
      </c>
      <c r="L8" s="40" t="s">
        <v>253</v>
      </c>
      <c r="M8" s="40" t="s">
        <v>254</v>
      </c>
      <c r="N8" s="40" t="s">
        <v>229</v>
      </c>
      <c r="P8" s="16" t="s">
        <v>21</v>
      </c>
      <c r="Q8" s="16" t="s">
        <v>95</v>
      </c>
      <c r="R8" s="16">
        <v>1000940688</v>
      </c>
    </row>
    <row r="9" spans="2:18" x14ac:dyDescent="0.25">
      <c r="B9" t="s">
        <v>89</v>
      </c>
      <c r="C9" t="s">
        <v>25</v>
      </c>
      <c r="D9" s="19">
        <v>5</v>
      </c>
      <c r="E9" s="21" t="s">
        <v>153</v>
      </c>
      <c r="F9" s="47">
        <v>1007560675</v>
      </c>
      <c r="G9" s="15" t="s">
        <v>211</v>
      </c>
      <c r="H9" s="15" t="s">
        <v>212</v>
      </c>
      <c r="I9" s="15" t="s">
        <v>213</v>
      </c>
      <c r="J9" s="38" t="s">
        <v>255</v>
      </c>
      <c r="K9" s="39" t="s">
        <v>256</v>
      </c>
      <c r="L9" s="40" t="s">
        <v>257</v>
      </c>
      <c r="M9" s="40" t="s">
        <v>258</v>
      </c>
      <c r="N9" s="40" t="s">
        <v>234</v>
      </c>
      <c r="P9" s="15" t="s">
        <v>29</v>
      </c>
      <c r="Q9" s="15" t="s">
        <v>86</v>
      </c>
      <c r="R9" s="15">
        <v>1007560675</v>
      </c>
    </row>
    <row r="10" spans="2:18" x14ac:dyDescent="0.25">
      <c r="B10" t="s">
        <v>102</v>
      </c>
      <c r="C10" t="s">
        <v>51</v>
      </c>
      <c r="D10" s="20">
        <v>4</v>
      </c>
      <c r="E10" s="21" t="s">
        <v>154</v>
      </c>
      <c r="F10" s="47">
        <v>1110285503</v>
      </c>
      <c r="G10" s="16" t="s">
        <v>212</v>
      </c>
      <c r="H10" s="16" t="s">
        <v>213</v>
      </c>
      <c r="I10" s="16" t="s">
        <v>214</v>
      </c>
      <c r="J10" s="38" t="s">
        <v>259</v>
      </c>
      <c r="K10" s="39" t="s">
        <v>260</v>
      </c>
      <c r="L10" s="40" t="s">
        <v>261</v>
      </c>
      <c r="M10" s="40" t="s">
        <v>262</v>
      </c>
      <c r="N10" s="40" t="s">
        <v>229</v>
      </c>
      <c r="P10" s="16" t="s">
        <v>31</v>
      </c>
      <c r="Q10" s="16" t="s">
        <v>91</v>
      </c>
      <c r="R10" s="16">
        <v>1110285503</v>
      </c>
    </row>
    <row r="11" spans="2:18" x14ac:dyDescent="0.25">
      <c r="B11" t="s">
        <v>102</v>
      </c>
      <c r="C11" t="s">
        <v>11</v>
      </c>
      <c r="D11" s="19">
        <v>6</v>
      </c>
      <c r="E11" s="21" t="s">
        <v>155</v>
      </c>
      <c r="F11" s="47">
        <v>1107837304</v>
      </c>
      <c r="G11" s="15" t="s">
        <v>213</v>
      </c>
      <c r="H11" s="15" t="s">
        <v>214</v>
      </c>
      <c r="I11" s="15" t="s">
        <v>215</v>
      </c>
      <c r="J11" s="38" t="s">
        <v>263</v>
      </c>
      <c r="K11" s="39" t="s">
        <v>264</v>
      </c>
      <c r="L11" s="40" t="s">
        <v>265</v>
      </c>
      <c r="M11" s="40" t="s">
        <v>266</v>
      </c>
      <c r="N11" s="40" t="s">
        <v>234</v>
      </c>
      <c r="P11" s="15" t="s">
        <v>25</v>
      </c>
      <c r="Q11" s="15" t="s">
        <v>89</v>
      </c>
      <c r="R11" s="15">
        <v>1107837304</v>
      </c>
    </row>
    <row r="12" spans="2:18" x14ac:dyDescent="0.25">
      <c r="B12" t="s">
        <v>105</v>
      </c>
      <c r="C12" t="s">
        <v>17</v>
      </c>
      <c r="D12" s="20">
        <v>5</v>
      </c>
      <c r="E12" s="21" t="s">
        <v>156</v>
      </c>
      <c r="F12" s="47">
        <v>1112388822</v>
      </c>
      <c r="G12" s="16" t="s">
        <v>214</v>
      </c>
      <c r="H12" s="16" t="s">
        <v>215</v>
      </c>
      <c r="I12" s="16" t="s">
        <v>216</v>
      </c>
      <c r="J12" s="38" t="s">
        <v>267</v>
      </c>
      <c r="K12" s="39" t="s">
        <v>268</v>
      </c>
      <c r="L12" s="40" t="s">
        <v>269</v>
      </c>
      <c r="M12" s="40" t="s">
        <v>270</v>
      </c>
      <c r="N12" s="40" t="s">
        <v>229</v>
      </c>
      <c r="P12" s="16" t="s">
        <v>51</v>
      </c>
      <c r="Q12" s="16" t="s">
        <v>102</v>
      </c>
      <c r="R12" s="16">
        <v>1112388822</v>
      </c>
    </row>
    <row r="13" spans="2:18" x14ac:dyDescent="0.25">
      <c r="B13" t="s">
        <v>81</v>
      </c>
      <c r="C13" t="s">
        <v>37</v>
      </c>
      <c r="D13" s="20">
        <v>1</v>
      </c>
      <c r="E13" s="21" t="s">
        <v>157</v>
      </c>
      <c r="F13" s="47">
        <v>1107839506</v>
      </c>
      <c r="G13" s="15" t="s">
        <v>215</v>
      </c>
      <c r="H13" s="15" t="s">
        <v>216</v>
      </c>
      <c r="I13" s="15" t="s">
        <v>217</v>
      </c>
      <c r="J13" s="38" t="s">
        <v>225</v>
      </c>
      <c r="K13" s="39" t="s">
        <v>231</v>
      </c>
      <c r="L13" s="40" t="s">
        <v>237</v>
      </c>
      <c r="M13" s="40" t="s">
        <v>242</v>
      </c>
      <c r="N13" s="40" t="s">
        <v>229</v>
      </c>
      <c r="P13" s="15" t="s">
        <v>11</v>
      </c>
      <c r="Q13" s="15" t="s">
        <v>102</v>
      </c>
      <c r="R13" s="15">
        <v>1107839506</v>
      </c>
    </row>
    <row r="14" spans="2:18" x14ac:dyDescent="0.25">
      <c r="B14" t="s">
        <v>85</v>
      </c>
      <c r="C14" t="s">
        <v>15</v>
      </c>
      <c r="D14" s="19">
        <v>4</v>
      </c>
      <c r="E14" s="21" t="s">
        <v>158</v>
      </c>
      <c r="F14" s="47">
        <v>1112041894</v>
      </c>
      <c r="G14" s="16" t="s">
        <v>216</v>
      </c>
      <c r="H14" s="16" t="s">
        <v>217</v>
      </c>
      <c r="I14" s="16" t="s">
        <v>218</v>
      </c>
      <c r="J14" s="38" t="s">
        <v>230</v>
      </c>
      <c r="K14" s="39" t="s">
        <v>236</v>
      </c>
      <c r="L14" s="40" t="s">
        <v>241</v>
      </c>
      <c r="M14" s="40" t="s">
        <v>246</v>
      </c>
      <c r="N14" s="40" t="s">
        <v>234</v>
      </c>
      <c r="P14" s="16" t="s">
        <v>17</v>
      </c>
      <c r="Q14" s="16" t="s">
        <v>105</v>
      </c>
      <c r="R14" s="16">
        <v>1112041894</v>
      </c>
    </row>
    <row r="15" spans="2:18" x14ac:dyDescent="0.25">
      <c r="B15" t="s">
        <v>85</v>
      </c>
      <c r="C15" t="s">
        <v>49</v>
      </c>
      <c r="D15" s="19">
        <v>5</v>
      </c>
      <c r="E15" s="21" t="s">
        <v>160</v>
      </c>
      <c r="F15" s="47">
        <v>1005785665</v>
      </c>
      <c r="G15" s="15" t="s">
        <v>217</v>
      </c>
      <c r="H15" s="15" t="s">
        <v>218</v>
      </c>
      <c r="I15" s="15" t="s">
        <v>204</v>
      </c>
      <c r="J15" s="38" t="s">
        <v>235</v>
      </c>
      <c r="K15" s="39" t="s">
        <v>240</v>
      </c>
      <c r="L15" s="40" t="s">
        <v>245</v>
      </c>
      <c r="M15" s="40" t="s">
        <v>250</v>
      </c>
      <c r="N15" s="40" t="s">
        <v>229</v>
      </c>
      <c r="P15" s="15" t="s">
        <v>37</v>
      </c>
      <c r="Q15" s="15" t="s">
        <v>81</v>
      </c>
      <c r="R15" s="15">
        <v>1005785665</v>
      </c>
    </row>
    <row r="16" spans="2:18" x14ac:dyDescent="0.25">
      <c r="B16" t="s">
        <v>114</v>
      </c>
      <c r="C16" t="s">
        <v>113</v>
      </c>
      <c r="D16" s="20">
        <v>8</v>
      </c>
      <c r="E16" s="21" t="s">
        <v>159</v>
      </c>
      <c r="F16" s="47">
        <v>1113978874</v>
      </c>
      <c r="G16" s="16" t="s">
        <v>219</v>
      </c>
      <c r="H16" s="16" t="s">
        <v>204</v>
      </c>
      <c r="I16" s="16" t="s">
        <v>205</v>
      </c>
      <c r="J16" s="38" t="s">
        <v>239</v>
      </c>
      <c r="K16" s="39" t="s">
        <v>244</v>
      </c>
      <c r="L16" s="40" t="s">
        <v>249</v>
      </c>
      <c r="M16" s="40" t="s">
        <v>254</v>
      </c>
      <c r="N16" s="40" t="s">
        <v>234</v>
      </c>
      <c r="P16" s="16" t="s">
        <v>15</v>
      </c>
      <c r="Q16" s="16" t="s">
        <v>85</v>
      </c>
      <c r="R16" s="16">
        <v>1113978874</v>
      </c>
    </row>
    <row r="17" spans="1:18" x14ac:dyDescent="0.25">
      <c r="B17" t="s">
        <v>90</v>
      </c>
      <c r="C17" t="s">
        <v>35</v>
      </c>
      <c r="D17" s="20">
        <v>7</v>
      </c>
      <c r="E17" s="21" t="s">
        <v>161</v>
      </c>
      <c r="F17" s="47">
        <v>1105366146</v>
      </c>
      <c r="G17" s="15" t="s">
        <v>204</v>
      </c>
      <c r="H17" s="15" t="s">
        <v>205</v>
      </c>
      <c r="I17" s="15" t="s">
        <v>206</v>
      </c>
      <c r="J17" s="38" t="s">
        <v>243</v>
      </c>
      <c r="K17" s="39" t="s">
        <v>248</v>
      </c>
      <c r="L17" s="40" t="s">
        <v>227</v>
      </c>
      <c r="M17" s="40" t="s">
        <v>228</v>
      </c>
      <c r="N17" s="40" t="s">
        <v>229</v>
      </c>
      <c r="P17" s="15" t="s">
        <v>49</v>
      </c>
      <c r="Q17" s="15" t="s">
        <v>85</v>
      </c>
      <c r="R17" s="15">
        <v>1105366146</v>
      </c>
    </row>
    <row r="18" spans="1:18" x14ac:dyDescent="0.25">
      <c r="B18" t="s">
        <v>111</v>
      </c>
      <c r="C18" t="s">
        <v>5</v>
      </c>
      <c r="D18" s="19">
        <v>7</v>
      </c>
      <c r="E18" s="21" t="s">
        <v>162</v>
      </c>
      <c r="F18" s="47">
        <v>1004189893</v>
      </c>
      <c r="G18" s="16" t="s">
        <v>205</v>
      </c>
      <c r="H18" s="16" t="s">
        <v>206</v>
      </c>
      <c r="I18" s="16" t="s">
        <v>207</v>
      </c>
      <c r="J18" s="38" t="s">
        <v>247</v>
      </c>
      <c r="K18" s="39" t="s">
        <v>252</v>
      </c>
      <c r="L18" s="40" t="s">
        <v>232</v>
      </c>
      <c r="M18" s="40" t="s">
        <v>233</v>
      </c>
      <c r="N18" s="40" t="s">
        <v>234</v>
      </c>
      <c r="P18" s="18" t="s">
        <v>9</v>
      </c>
      <c r="Q18" s="18" t="s">
        <v>87</v>
      </c>
      <c r="R18" s="16">
        <v>1004189893</v>
      </c>
    </row>
    <row r="19" spans="1:18" x14ac:dyDescent="0.25">
      <c r="B19" t="s">
        <v>108</v>
      </c>
      <c r="C19" t="s">
        <v>53</v>
      </c>
      <c r="D19" s="20">
        <v>6</v>
      </c>
      <c r="E19" s="21" t="s">
        <v>163</v>
      </c>
      <c r="F19" s="47">
        <v>1062276579</v>
      </c>
      <c r="G19" s="15" t="s">
        <v>206</v>
      </c>
      <c r="H19" s="15" t="s">
        <v>207</v>
      </c>
      <c r="I19" s="15" t="s">
        <v>208</v>
      </c>
      <c r="J19" s="38" t="s">
        <v>251</v>
      </c>
      <c r="K19" s="39" t="s">
        <v>256</v>
      </c>
      <c r="L19" s="40" t="s">
        <v>237</v>
      </c>
      <c r="M19" s="40" t="s">
        <v>238</v>
      </c>
      <c r="N19" s="40" t="s">
        <v>229</v>
      </c>
      <c r="P19" s="15" t="s">
        <v>113</v>
      </c>
      <c r="Q19" s="15" t="s">
        <v>114</v>
      </c>
      <c r="R19" s="15">
        <v>1062276579</v>
      </c>
    </row>
    <row r="20" spans="1:18" x14ac:dyDescent="0.25">
      <c r="B20" t="s">
        <v>93</v>
      </c>
      <c r="C20" t="s">
        <v>112</v>
      </c>
      <c r="D20" s="19">
        <v>1</v>
      </c>
      <c r="E20" s="21" t="s">
        <v>164</v>
      </c>
      <c r="F20" s="47">
        <v>1058932076</v>
      </c>
      <c r="G20" s="16" t="s">
        <v>207</v>
      </c>
      <c r="H20" s="16" t="s">
        <v>208</v>
      </c>
      <c r="I20" s="16" t="s">
        <v>209</v>
      </c>
      <c r="J20" s="38" t="s">
        <v>255</v>
      </c>
      <c r="K20" s="39" t="s">
        <v>260</v>
      </c>
      <c r="L20" s="40" t="s">
        <v>241</v>
      </c>
      <c r="M20" s="40" t="s">
        <v>242</v>
      </c>
      <c r="N20" s="40" t="s">
        <v>234</v>
      </c>
      <c r="P20" s="16" t="s">
        <v>35</v>
      </c>
      <c r="Q20" s="16" t="s">
        <v>90</v>
      </c>
      <c r="R20" s="16">
        <v>1058932076</v>
      </c>
    </row>
    <row r="21" spans="1:18" x14ac:dyDescent="0.25">
      <c r="B21" t="s">
        <v>93</v>
      </c>
      <c r="C21" t="s">
        <v>92</v>
      </c>
      <c r="D21" s="19">
        <v>2</v>
      </c>
      <c r="E21" s="21" t="s">
        <v>165</v>
      </c>
      <c r="F21" s="47">
        <v>1113362057</v>
      </c>
      <c r="G21" s="15" t="s">
        <v>208</v>
      </c>
      <c r="H21" s="15" t="s">
        <v>209</v>
      </c>
      <c r="I21" s="15" t="s">
        <v>210</v>
      </c>
      <c r="J21" s="38" t="s">
        <v>259</v>
      </c>
      <c r="K21" s="39" t="s">
        <v>264</v>
      </c>
      <c r="L21" s="40" t="s">
        <v>245</v>
      </c>
      <c r="M21" s="40" t="s">
        <v>246</v>
      </c>
      <c r="N21" s="40" t="s">
        <v>229</v>
      </c>
      <c r="P21" s="15" t="s">
        <v>5</v>
      </c>
      <c r="Q21" s="15" t="s">
        <v>111</v>
      </c>
      <c r="R21" s="15">
        <v>1113362057</v>
      </c>
    </row>
    <row r="22" spans="1:18" x14ac:dyDescent="0.25">
      <c r="B22" t="s">
        <v>88</v>
      </c>
      <c r="C22" t="s">
        <v>13</v>
      </c>
      <c r="D22" s="20">
        <v>5</v>
      </c>
      <c r="E22" s="21" t="s">
        <v>166</v>
      </c>
      <c r="F22" s="47">
        <v>1112389849</v>
      </c>
      <c r="G22" s="16" t="s">
        <v>209</v>
      </c>
      <c r="H22" s="16" t="s">
        <v>210</v>
      </c>
      <c r="I22" s="16" t="s">
        <v>211</v>
      </c>
      <c r="J22" s="38" t="s">
        <v>263</v>
      </c>
      <c r="K22" s="39" t="s">
        <v>268</v>
      </c>
      <c r="L22" s="40" t="s">
        <v>249</v>
      </c>
      <c r="M22" s="40" t="s">
        <v>250</v>
      </c>
      <c r="N22" s="40" t="s">
        <v>234</v>
      </c>
      <c r="P22" s="16" t="s">
        <v>53</v>
      </c>
      <c r="Q22" s="16" t="s">
        <v>108</v>
      </c>
      <c r="R22" s="16">
        <v>1112389849</v>
      </c>
    </row>
    <row r="23" spans="1:18" x14ac:dyDescent="0.25">
      <c r="B23" t="s">
        <v>82</v>
      </c>
      <c r="C23" t="s">
        <v>45</v>
      </c>
      <c r="D23" s="20">
        <v>4</v>
      </c>
      <c r="E23" s="21" t="s">
        <v>167</v>
      </c>
      <c r="F23" s="47">
        <v>1036925847</v>
      </c>
      <c r="G23" s="15" t="s">
        <v>210</v>
      </c>
      <c r="H23" s="15" t="s">
        <v>211</v>
      </c>
      <c r="I23" s="15" t="s">
        <v>212</v>
      </c>
      <c r="J23" s="38" t="s">
        <v>267</v>
      </c>
      <c r="K23" s="39" t="s">
        <v>226</v>
      </c>
      <c r="L23" s="40" t="s">
        <v>253</v>
      </c>
      <c r="M23" s="40" t="s">
        <v>254</v>
      </c>
      <c r="N23" s="40" t="s">
        <v>229</v>
      </c>
      <c r="P23" s="15" t="s">
        <v>112</v>
      </c>
      <c r="Q23" s="15" t="s">
        <v>93</v>
      </c>
      <c r="R23" s="15">
        <v>1036925847</v>
      </c>
    </row>
    <row r="24" spans="1:18" x14ac:dyDescent="0.25">
      <c r="B24" t="s">
        <v>99</v>
      </c>
      <c r="C24" t="s">
        <v>23</v>
      </c>
      <c r="D24" s="19">
        <v>3</v>
      </c>
      <c r="E24" s="21" t="s">
        <v>168</v>
      </c>
      <c r="F24" s="47">
        <v>1107837413</v>
      </c>
      <c r="G24" s="16" t="s">
        <v>211</v>
      </c>
      <c r="H24" s="16" t="s">
        <v>212</v>
      </c>
      <c r="I24" s="16" t="s">
        <v>213</v>
      </c>
      <c r="J24" s="38" t="s">
        <v>225</v>
      </c>
      <c r="K24" s="39" t="s">
        <v>231</v>
      </c>
      <c r="L24" s="40" t="s">
        <v>257</v>
      </c>
      <c r="M24" s="40" t="s">
        <v>258</v>
      </c>
      <c r="N24" s="40" t="s">
        <v>234</v>
      </c>
      <c r="P24" s="16" t="s">
        <v>92</v>
      </c>
      <c r="Q24" s="16" t="s">
        <v>93</v>
      </c>
      <c r="R24" s="16">
        <v>1107837413</v>
      </c>
    </row>
    <row r="25" spans="1:18" x14ac:dyDescent="0.25">
      <c r="B25" t="s">
        <v>107</v>
      </c>
      <c r="C25" t="s">
        <v>19</v>
      </c>
      <c r="D25" s="19">
        <v>3</v>
      </c>
      <c r="E25" s="21" t="s">
        <v>169</v>
      </c>
      <c r="F25" s="47">
        <v>1234198199</v>
      </c>
      <c r="G25" s="15" t="s">
        <v>212</v>
      </c>
      <c r="H25" s="15" t="s">
        <v>213</v>
      </c>
      <c r="I25" s="15" t="s">
        <v>214</v>
      </c>
      <c r="J25" s="38" t="s">
        <v>230</v>
      </c>
      <c r="K25" s="39" t="s">
        <v>236</v>
      </c>
      <c r="L25" s="40" t="s">
        <v>261</v>
      </c>
      <c r="M25" s="40" t="s">
        <v>262</v>
      </c>
      <c r="N25" s="40" t="s">
        <v>229</v>
      </c>
      <c r="P25" s="17" t="s">
        <v>41</v>
      </c>
      <c r="Q25" s="17" t="s">
        <v>109</v>
      </c>
      <c r="R25" s="15">
        <v>1234198199</v>
      </c>
    </row>
    <row r="26" spans="1:18" x14ac:dyDescent="0.25">
      <c r="B26" t="s">
        <v>110</v>
      </c>
      <c r="C26" t="s">
        <v>57</v>
      </c>
      <c r="D26" s="20">
        <v>3</v>
      </c>
      <c r="E26" s="21" t="s">
        <v>170</v>
      </c>
      <c r="F26" s="47">
        <v>1005892878</v>
      </c>
      <c r="G26" s="16" t="s">
        <v>213</v>
      </c>
      <c r="H26" s="16" t="s">
        <v>214</v>
      </c>
      <c r="I26" s="16" t="s">
        <v>215</v>
      </c>
      <c r="J26" s="38" t="s">
        <v>235</v>
      </c>
      <c r="K26" s="39" t="s">
        <v>240</v>
      </c>
      <c r="L26" s="40" t="s">
        <v>265</v>
      </c>
      <c r="M26" s="40" t="s">
        <v>266</v>
      </c>
      <c r="N26" s="40" t="s">
        <v>234</v>
      </c>
      <c r="P26" s="16" t="s">
        <v>13</v>
      </c>
      <c r="Q26" s="16" t="s">
        <v>88</v>
      </c>
      <c r="R26" s="16">
        <v>1005892878</v>
      </c>
    </row>
    <row r="27" spans="1:18" x14ac:dyDescent="0.25">
      <c r="B27" t="s">
        <v>94</v>
      </c>
      <c r="C27" t="s">
        <v>55</v>
      </c>
      <c r="D27" s="19">
        <v>4</v>
      </c>
      <c r="E27" s="21" t="s">
        <v>171</v>
      </c>
      <c r="F27" s="47">
        <v>1104804719</v>
      </c>
      <c r="G27" s="15" t="s">
        <v>214</v>
      </c>
      <c r="H27" s="15" t="s">
        <v>215</v>
      </c>
      <c r="I27" s="15" t="s">
        <v>216</v>
      </c>
      <c r="J27" s="38" t="s">
        <v>239</v>
      </c>
      <c r="K27" s="39" t="s">
        <v>244</v>
      </c>
      <c r="L27" s="40" t="s">
        <v>269</v>
      </c>
      <c r="M27" s="40" t="s">
        <v>270</v>
      </c>
      <c r="N27" s="40" t="s">
        <v>229</v>
      </c>
      <c r="P27" s="15" t="s">
        <v>45</v>
      </c>
      <c r="Q27" s="15" t="s">
        <v>82</v>
      </c>
      <c r="R27" s="15">
        <v>1104804719</v>
      </c>
    </row>
    <row r="28" spans="1:18" x14ac:dyDescent="0.25">
      <c r="B28" t="s">
        <v>106</v>
      </c>
      <c r="C28" t="s">
        <v>3</v>
      </c>
      <c r="D28" s="19">
        <v>6</v>
      </c>
      <c r="E28" s="21" t="s">
        <v>172</v>
      </c>
      <c r="F28" s="47">
        <v>1005832925</v>
      </c>
      <c r="G28" s="16" t="s">
        <v>215</v>
      </c>
      <c r="H28" s="16" t="s">
        <v>216</v>
      </c>
      <c r="I28" s="16" t="s">
        <v>217</v>
      </c>
      <c r="J28" s="38" t="s">
        <v>243</v>
      </c>
      <c r="K28" s="39" t="s">
        <v>248</v>
      </c>
      <c r="L28" s="40" t="s">
        <v>237</v>
      </c>
      <c r="M28" s="40" t="s">
        <v>242</v>
      </c>
      <c r="N28" s="40" t="s">
        <v>229</v>
      </c>
      <c r="P28" s="16" t="s">
        <v>23</v>
      </c>
      <c r="Q28" s="16" t="s">
        <v>99</v>
      </c>
      <c r="R28" s="16">
        <v>1005832925</v>
      </c>
    </row>
    <row r="29" spans="1:18" x14ac:dyDescent="0.25">
      <c r="B29" t="s">
        <v>101</v>
      </c>
      <c r="C29" t="s">
        <v>100</v>
      </c>
      <c r="D29" s="20">
        <v>7</v>
      </c>
      <c r="E29" s="21" t="s">
        <v>173</v>
      </c>
      <c r="F29" s="47">
        <v>1006343564</v>
      </c>
      <c r="G29" s="15" t="s">
        <v>216</v>
      </c>
      <c r="H29" s="15" t="s">
        <v>217</v>
      </c>
      <c r="I29" s="15" t="s">
        <v>218</v>
      </c>
      <c r="J29" s="38" t="s">
        <v>247</v>
      </c>
      <c r="K29" s="39" t="s">
        <v>252</v>
      </c>
      <c r="L29" s="40" t="s">
        <v>241</v>
      </c>
      <c r="M29" s="40" t="s">
        <v>246</v>
      </c>
      <c r="N29" s="40" t="s">
        <v>234</v>
      </c>
      <c r="P29" s="15" t="s">
        <v>19</v>
      </c>
      <c r="Q29" s="15" t="s">
        <v>107</v>
      </c>
      <c r="R29" s="15">
        <v>1006343564</v>
      </c>
    </row>
    <row r="30" spans="1:18" x14ac:dyDescent="0.25">
      <c r="A30" s="18" t="s">
        <v>7</v>
      </c>
      <c r="B30" s="23"/>
      <c r="C30" s="23" t="s">
        <v>84</v>
      </c>
      <c r="D30" s="19"/>
      <c r="E30" s="24"/>
      <c r="F30" s="47">
        <v>73265790</v>
      </c>
      <c r="G30" s="36" t="s">
        <v>217</v>
      </c>
      <c r="H30" s="36" t="s">
        <v>218</v>
      </c>
      <c r="I30" s="36" t="s">
        <v>204</v>
      </c>
      <c r="J30" s="52" t="s">
        <v>251</v>
      </c>
      <c r="K30" s="39" t="s">
        <v>256</v>
      </c>
      <c r="L30" s="40" t="s">
        <v>245</v>
      </c>
      <c r="M30" s="40" t="s">
        <v>250</v>
      </c>
      <c r="N30" s="40" t="s">
        <v>229</v>
      </c>
      <c r="P30" s="26" t="s">
        <v>57</v>
      </c>
      <c r="Q30" s="26" t="s">
        <v>110</v>
      </c>
      <c r="R30" s="16">
        <v>73265790</v>
      </c>
    </row>
    <row r="31" spans="1:18" x14ac:dyDescent="0.25">
      <c r="A31" s="17" t="s">
        <v>39</v>
      </c>
      <c r="B31" s="17"/>
      <c r="C31" s="17" t="s">
        <v>104</v>
      </c>
      <c r="D31" s="20"/>
      <c r="E31" s="14"/>
      <c r="F31" s="47">
        <v>1004217163</v>
      </c>
      <c r="G31" s="36" t="s">
        <v>219</v>
      </c>
      <c r="H31" s="35" t="s">
        <v>204</v>
      </c>
      <c r="I31" s="36" t="s">
        <v>205</v>
      </c>
      <c r="J31" s="38" t="s">
        <v>255</v>
      </c>
      <c r="K31" s="39" t="s">
        <v>260</v>
      </c>
      <c r="L31" s="40" t="s">
        <v>249</v>
      </c>
      <c r="M31" s="40" t="s">
        <v>254</v>
      </c>
      <c r="N31" s="40" t="s">
        <v>234</v>
      </c>
      <c r="P31" s="15" t="s">
        <v>55</v>
      </c>
      <c r="Q31" s="15" t="s">
        <v>94</v>
      </c>
      <c r="R31" s="15">
        <v>1004217163</v>
      </c>
    </row>
    <row r="32" spans="1:18" x14ac:dyDescent="0.25">
      <c r="A32" s="18" t="s">
        <v>9</v>
      </c>
      <c r="B32" s="18"/>
      <c r="C32" s="18" t="s">
        <v>87</v>
      </c>
      <c r="D32" s="19"/>
      <c r="F32" s="47">
        <v>1094883894</v>
      </c>
      <c r="J32" s="38" t="s">
        <v>259</v>
      </c>
      <c r="K32" s="39" t="s">
        <v>264</v>
      </c>
      <c r="L32" s="40" t="s">
        <v>253</v>
      </c>
      <c r="M32" s="40" t="s">
        <v>254</v>
      </c>
      <c r="N32" s="40" t="s">
        <v>229</v>
      </c>
      <c r="P32" s="18" t="s">
        <v>98</v>
      </c>
      <c r="Q32" s="18" t="s">
        <v>94</v>
      </c>
      <c r="R32" s="16">
        <v>1094883894</v>
      </c>
    </row>
    <row r="33" spans="1:18" x14ac:dyDescent="0.25">
      <c r="A33" s="17" t="s">
        <v>41</v>
      </c>
      <c r="B33" s="17"/>
      <c r="C33" s="17" t="s">
        <v>109</v>
      </c>
      <c r="D33" s="20"/>
      <c r="F33" s="47">
        <v>1076904274</v>
      </c>
      <c r="J33" s="38" t="s">
        <v>263</v>
      </c>
      <c r="K33" s="39" t="s">
        <v>268</v>
      </c>
      <c r="L33" s="40" t="s">
        <v>257</v>
      </c>
      <c r="M33" s="40" t="s">
        <v>258</v>
      </c>
      <c r="N33" s="40" t="s">
        <v>234</v>
      </c>
      <c r="P33" s="15" t="s">
        <v>3</v>
      </c>
      <c r="Q33" s="15" t="s">
        <v>106</v>
      </c>
      <c r="R33" s="15">
        <v>1076904274</v>
      </c>
    </row>
    <row r="34" spans="1:18" x14ac:dyDescent="0.25">
      <c r="A34" s="18" t="s">
        <v>98</v>
      </c>
      <c r="B34" s="18"/>
      <c r="C34" s="18" t="s">
        <v>94</v>
      </c>
      <c r="D34" s="19"/>
      <c r="F34" s="47">
        <v>1002886235</v>
      </c>
      <c r="J34" s="38" t="s">
        <v>267</v>
      </c>
      <c r="K34" s="39" t="s">
        <v>226</v>
      </c>
      <c r="L34" s="40" t="s">
        <v>261</v>
      </c>
      <c r="M34" s="40" t="s">
        <v>262</v>
      </c>
      <c r="N34" s="40" t="s">
        <v>229</v>
      </c>
      <c r="P34" s="16" t="s">
        <v>100</v>
      </c>
      <c r="Q34" s="16" t="s">
        <v>101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56" t="s">
        <v>271</v>
      </c>
      <c r="K38" s="56"/>
    </row>
    <row r="39" spans="1:18" x14ac:dyDescent="0.25">
      <c r="J39" s="44" t="s">
        <v>274</v>
      </c>
      <c r="K39" s="45" t="s">
        <v>275</v>
      </c>
    </row>
    <row r="40" spans="1:18" x14ac:dyDescent="0.25">
      <c r="J40" s="41"/>
      <c r="K40" s="37" t="s">
        <v>272</v>
      </c>
    </row>
    <row r="41" spans="1:18" x14ac:dyDescent="0.25">
      <c r="J41" s="42"/>
      <c r="K41" s="37" t="s">
        <v>273</v>
      </c>
    </row>
    <row r="42" spans="1:18" x14ac:dyDescent="0.25">
      <c r="J42" s="43"/>
      <c r="K42" s="37" t="s">
        <v>276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2025-10-15T12:45:08Z</dcterms:modified>
</cp:coreProperties>
</file>