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DB2\2025-1\"/>
    </mc:Choice>
  </mc:AlternateContent>
  <xr:revisionPtr revIDLastSave="0" documentId="13_ncr:1_{F251D6AB-C8B9-457C-B3B1-74B0849ECE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upo" sheetId="1" r:id="rId1"/>
  </sheets>
  <definedNames>
    <definedName name="_xlnm._FilterDatabase" localSheetId="0" hidden="1">grupo!$A$1:$P$15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1" i="1"/>
  <c r="M12" i="1"/>
  <c r="M5" i="1" l="1"/>
  <c r="N5" i="1" s="1"/>
  <c r="M7" i="1"/>
  <c r="N7" i="1"/>
  <c r="P7" i="1" s="1"/>
  <c r="M9" i="1"/>
  <c r="N9" i="1" s="1"/>
  <c r="P9" i="1" s="1"/>
  <c r="N10" i="1"/>
  <c r="P10" i="1" s="1"/>
  <c r="N8" i="1"/>
  <c r="P8" i="1" s="1"/>
  <c r="N12" i="1"/>
  <c r="P12" i="1" s="1"/>
  <c r="N11" i="1"/>
  <c r="P11" i="1" s="1"/>
  <c r="N15" i="1"/>
  <c r="P15" i="1" s="1"/>
  <c r="N14" i="1"/>
  <c r="P14" i="1" s="1"/>
  <c r="N3" i="1"/>
  <c r="P3" i="1" s="1"/>
  <c r="N2" i="1"/>
  <c r="P2" i="1" s="1"/>
  <c r="N6" i="1"/>
  <c r="P6" i="1" s="1"/>
  <c r="N4" i="1"/>
  <c r="P4" i="1" s="1"/>
  <c r="N13" i="1"/>
  <c r="P13" i="1" s="1"/>
  <c r="M4" i="1"/>
  <c r="M6" i="1"/>
  <c r="M2" i="1"/>
  <c r="P5" i="1" l="1"/>
</calcChain>
</file>

<file path=xl/sharedStrings.xml><?xml version="1.0" encoding="utf-8"?>
<sst xmlns="http://schemas.openxmlformats.org/spreadsheetml/2006/main" count="98" uniqueCount="77">
  <si>
    <t>CODIGO</t>
  </si>
  <si>
    <t>APELLIDOS</t>
  </si>
  <si>
    <t>NOMBRES</t>
  </si>
  <si>
    <t>PLAN</t>
  </si>
  <si>
    <t>DOC_IDENTIDAD</t>
  </si>
  <si>
    <t>CIUDAD</t>
  </si>
  <si>
    <t>CELULAR</t>
  </si>
  <si>
    <t>CORREO_UAO</t>
  </si>
  <si>
    <t>TEL_OFI</t>
  </si>
  <si>
    <t>Grupo</t>
  </si>
  <si>
    <t>ALVARADO ARENAS</t>
  </si>
  <si>
    <t>DIANA SOPHIA</t>
  </si>
  <si>
    <t>BM03</t>
  </si>
  <si>
    <t>PALMIRA</t>
  </si>
  <si>
    <t>diana.alvarado@uao.edu.co</t>
  </si>
  <si>
    <t>DIAZ GARCIA</t>
  </si>
  <si>
    <t>ALEX MAURICIO</t>
  </si>
  <si>
    <t>PATIA</t>
  </si>
  <si>
    <t>alex.diaz@uao.edu.co</t>
  </si>
  <si>
    <t>URBANO LLANOS</t>
  </si>
  <si>
    <t>CRISTHIAN ANDRES</t>
  </si>
  <si>
    <t>TULUA</t>
  </si>
  <si>
    <t>cristhian.urbano@uao.edu.co</t>
  </si>
  <si>
    <t>DELGADO MATABANCHOY</t>
  </si>
  <si>
    <t>JUAN SEBASTIAN</t>
  </si>
  <si>
    <t>PASTO</t>
  </si>
  <si>
    <t>juan_s.delgado_m@uao.edu.co</t>
  </si>
  <si>
    <t>ESCOBAR ZAPATA</t>
  </si>
  <si>
    <t>VALENTINA</t>
  </si>
  <si>
    <t>MIRANDA</t>
  </si>
  <si>
    <t>valentina.escobar@uao.edu.co</t>
  </si>
  <si>
    <t>GONZALEZ LOZANO</t>
  </si>
  <si>
    <t>SANTIAGO</t>
  </si>
  <si>
    <t>CALI</t>
  </si>
  <si>
    <t>santiago_go.lozano@uao.edu.co</t>
  </si>
  <si>
    <t>MAIGUAL OCAÑA</t>
  </si>
  <si>
    <t>CAROL DANIELA</t>
  </si>
  <si>
    <t>carol.maigual@uao.edu.co</t>
  </si>
  <si>
    <t>VALENCIA PEREA</t>
  </si>
  <si>
    <t>ESTEBAN</t>
  </si>
  <si>
    <t>PUERTO TEJADA</t>
  </si>
  <si>
    <t>esteban.valencia_per@uao.edu.co</t>
  </si>
  <si>
    <t>VARGAS PULIDO</t>
  </si>
  <si>
    <t>LINA MARIA</t>
  </si>
  <si>
    <t>JAMUNDI</t>
  </si>
  <si>
    <t>lina_maria.vargas@uao.edu.co</t>
  </si>
  <si>
    <t>GARCES VILLEGAS</t>
  </si>
  <si>
    <t>ALEJANDRA</t>
  </si>
  <si>
    <t>alejandra.garces_vil@uao.edu.co</t>
  </si>
  <si>
    <t>GUERRERO PEJENDINO</t>
  </si>
  <si>
    <t>JENNIFER MARIANA</t>
  </si>
  <si>
    <t>jennifer_m.guerrero@uao.edu.co</t>
  </si>
  <si>
    <t>PINO RENTERIA</t>
  </si>
  <si>
    <t>LIZ ANGELY</t>
  </si>
  <si>
    <t>SAN JOSE DEL GUAVIARE</t>
  </si>
  <si>
    <t>liz.pino@uao.edu.co</t>
  </si>
  <si>
    <t>RIVERA NAVARRO</t>
  </si>
  <si>
    <t>SAMUEL</t>
  </si>
  <si>
    <t>POPAYAN</t>
  </si>
  <si>
    <t>samuel.rivera@uao.edu.co</t>
  </si>
  <si>
    <t>TAC</t>
  </si>
  <si>
    <t>TC</t>
  </si>
  <si>
    <t>Número de Tareas asignadas en Cronograma</t>
  </si>
  <si>
    <t>QT</t>
  </si>
  <si>
    <t>FC</t>
  </si>
  <si>
    <t>Nota 1</t>
  </si>
  <si>
    <t>FVL</t>
  </si>
  <si>
    <t>Concepto FVL</t>
  </si>
  <si>
    <t>JUAN JOSE</t>
  </si>
  <si>
    <t>GARCIA CARABALI</t>
  </si>
  <si>
    <t>juan_j.garcia@uao.edu.co</t>
  </si>
  <si>
    <t>0.7*FC+0.3*FVL</t>
  </si>
  <si>
    <t>Factor de Cumplimiento  (TC/TAC)*QT</t>
  </si>
  <si>
    <t>Tareas Cumplidas, verificadas por el commit y las evidencias</t>
  </si>
  <si>
    <t>Factor</t>
  </si>
  <si>
    <t>Explicación</t>
  </si>
  <si>
    <t>Calidad de las tareas (promedio de las notas de las tareas cumplidas)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</si>
</sst>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87026-C25E-466C-9D89-86F01121DE90}" name="Table1" displayName="Table1" ref="A1:P15" totalsRowShown="0" headerRowDxfId="9" dataDxfId="10">
  <autoFilter ref="A1:P15" xr:uid="{00000000-0001-0000-0000-000000000000}"/>
  <sortState xmlns:xlrd2="http://schemas.microsoft.com/office/spreadsheetml/2017/richdata2" ref="A2:P15">
    <sortCondition ref="A1:A15"/>
  </sortState>
  <tableColumns count="16">
    <tableColumn id="1" xr3:uid="{D8C0283F-E472-48DA-8D10-E11966F4645C}" name="CODIGO"/>
    <tableColumn id="2" xr3:uid="{0FADA472-622A-4DC7-A0AE-1ADC3F70BE9D}" name="APELLIDOS"/>
    <tableColumn id="3" xr3:uid="{9445B9DA-1A63-4ED0-A859-A055A6892127}" name="NOMBRES"/>
    <tableColumn id="4" xr3:uid="{8DCFF152-B36F-481A-BBA7-EF8617FBE42C}" name="PLAN"/>
    <tableColumn id="5" xr3:uid="{6305DBFA-0E7F-4828-81EF-1DFDBBA567C7}" name="DOC_IDENTIDAD"/>
    <tableColumn id="6" xr3:uid="{9133F657-96DF-4D1D-A279-1F39E46D33C8}" name="CIUDAD"/>
    <tableColumn id="7" xr3:uid="{06BE4900-2E64-4235-9B99-0BFD16142580}" name="CELULAR"/>
    <tableColumn id="8" xr3:uid="{024BBB23-E577-435F-9E3E-13C1C0190FF9}" name="CORREO_UAO"/>
    <tableColumn id="9" xr3:uid="{91D225F0-3B16-4782-9080-DC8C72FF3428}" name="TEL_OFI"/>
    <tableColumn id="10" xr3:uid="{B4A98B5C-8718-4217-BF4E-055FE54C3699}" name="Grupo" dataDxfId="14"/>
    <tableColumn id="11" xr3:uid="{6D057658-905C-41AB-9151-B77391AC67A4}" name="TAC" dataDxfId="13"/>
    <tableColumn id="12" xr3:uid="{414EEDA8-9EE3-4469-9C98-EA2D5D3410B7}" name="TC" dataDxfId="2"/>
    <tableColumn id="13" xr3:uid="{5F26FEA4-C7EC-45AF-8744-1B6AB6BDC555}" name="QT" dataDxfId="0"/>
    <tableColumn id="14" xr3:uid="{C896F3D2-8BB5-4107-A3FE-4543DB203025}" name="FC" dataDxfId="1">
      <calculatedColumnFormula>L2/K2*M2</calculatedColumnFormula>
    </tableColumn>
    <tableColumn id="15" xr3:uid="{B3AD5C8B-7654-443C-A938-D43CDD8C10E4}" name="FVL" dataDxfId="12"/>
    <tableColumn id="16" xr3:uid="{1B23AED8-4E2D-4B71-B034-930FAC972809}" name="Nota 1" dataDxfId="11">
      <calculatedColumnFormula>N2*0.7+O2*0.3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3B52A7-551E-4544-B0AA-59E4098CE117}" name="Table2" displayName="Table2" ref="R2:S8" totalsRowShown="0" headerRowDxfId="3" headerRowBorderDxfId="7" tableBorderDxfId="8" totalsRowBorderDxfId="6">
  <tableColumns count="2">
    <tableColumn id="1" xr3:uid="{3C1B61C7-9FB8-4E2C-BAF8-0742B2369DC8}" name="Factor" dataDxfId="5"/>
    <tableColumn id="2" xr3:uid="{B0CEFA24-49FB-4382-A7EA-48AC13D66496}" name="Explicación" dataDxfId="4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juan_j.garcia@uao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S19" sqref="S19"/>
    </sheetView>
  </sheetViews>
  <sheetFormatPr defaultColWidth="11.42578125" defaultRowHeight="15" x14ac:dyDescent="0.25"/>
  <cols>
    <col min="1" max="1" width="10.28515625" customWidth="1"/>
    <col min="2" max="2" width="24.140625" hidden="1" customWidth="1"/>
    <col min="3" max="3" width="18.5703125" hidden="1" customWidth="1"/>
    <col min="4" max="4" width="8" hidden="1" customWidth="1"/>
    <col min="5" max="5" width="15.5703125" hidden="1" customWidth="1"/>
    <col min="6" max="7" width="11.42578125" hidden="1" customWidth="1"/>
    <col min="8" max="8" width="32.42578125" hidden="1" customWidth="1"/>
    <col min="9" max="9" width="11" hidden="1" customWidth="1"/>
    <col min="10" max="10" width="11" style="2" hidden="1" customWidth="1"/>
    <col min="11" max="11" width="9" style="2" bestFit="1" customWidth="1"/>
    <col min="12" max="12" width="7.7109375" style="2" bestFit="1" customWidth="1"/>
    <col min="13" max="13" width="8" style="2" bestFit="1" customWidth="1"/>
    <col min="14" max="14" width="7.7109375" style="2" bestFit="1" customWidth="1"/>
    <col min="15" max="15" width="8.7109375" style="2" bestFit="1" customWidth="1"/>
    <col min="16" max="16" width="11.28515625" style="2" bestFit="1" customWidth="1"/>
    <col min="18" max="18" width="6.7109375" bestFit="1" customWidth="1"/>
    <col min="19" max="19" width="6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60</v>
      </c>
      <c r="L1" s="2" t="s">
        <v>61</v>
      </c>
      <c r="M1" s="2" t="s">
        <v>63</v>
      </c>
      <c r="N1" s="2" t="s">
        <v>64</v>
      </c>
      <c r="O1" s="2" t="s">
        <v>66</v>
      </c>
      <c r="P1" s="2" t="s">
        <v>65</v>
      </c>
    </row>
    <row r="2" spans="1:19" x14ac:dyDescent="0.25">
      <c r="A2">
        <v>2150912</v>
      </c>
      <c r="B2" t="s">
        <v>15</v>
      </c>
      <c r="C2" t="s">
        <v>16</v>
      </c>
      <c r="D2" t="s">
        <v>12</v>
      </c>
      <c r="E2">
        <v>1107519674</v>
      </c>
      <c r="F2" t="s">
        <v>17</v>
      </c>
      <c r="G2">
        <v>3215457498</v>
      </c>
      <c r="H2" t="s">
        <v>18</v>
      </c>
      <c r="I2">
        <v>3215457498</v>
      </c>
      <c r="J2" s="2">
        <v>1</v>
      </c>
      <c r="K2" s="2">
        <v>3</v>
      </c>
      <c r="L2" s="2">
        <v>3</v>
      </c>
      <c r="M2" s="3">
        <f>AVERAGE(4.5,3,4)</f>
        <v>3.8333333333333335</v>
      </c>
      <c r="N2" s="3">
        <f>L2/K2*M2</f>
        <v>3.8333333333333335</v>
      </c>
      <c r="O2" s="3">
        <v>4</v>
      </c>
      <c r="P2" s="3">
        <f>N2*0.7+O2*0.3</f>
        <v>3.8833333333333329</v>
      </c>
      <c r="R2" s="6" t="s">
        <v>74</v>
      </c>
      <c r="S2" s="7" t="s">
        <v>75</v>
      </c>
    </row>
    <row r="3" spans="1:19" x14ac:dyDescent="0.25">
      <c r="A3">
        <v>2160622</v>
      </c>
      <c r="B3" t="s">
        <v>69</v>
      </c>
      <c r="C3" t="s">
        <v>68</v>
      </c>
      <c r="H3" s="1" t="s">
        <v>70</v>
      </c>
      <c r="J3" s="2">
        <v>1</v>
      </c>
      <c r="K3" s="2">
        <v>1</v>
      </c>
      <c r="L3" s="2">
        <v>0</v>
      </c>
      <c r="M3" s="3">
        <v>0</v>
      </c>
      <c r="N3" s="3">
        <f>L3/K3*M3</f>
        <v>0</v>
      </c>
      <c r="O3" s="3">
        <v>4</v>
      </c>
      <c r="P3" s="3">
        <f>N3*0.7+O3*0.3</f>
        <v>1.2</v>
      </c>
      <c r="R3" s="4" t="s">
        <v>60</v>
      </c>
      <c r="S3" s="5" t="s">
        <v>62</v>
      </c>
    </row>
    <row r="4" spans="1:19" x14ac:dyDescent="0.25">
      <c r="A4">
        <v>2175459</v>
      </c>
      <c r="B4" t="s">
        <v>23</v>
      </c>
      <c r="C4" t="s">
        <v>24</v>
      </c>
      <c r="D4" t="s">
        <v>12</v>
      </c>
      <c r="E4">
        <v>1004189893</v>
      </c>
      <c r="F4" t="s">
        <v>25</v>
      </c>
      <c r="G4">
        <v>3185763663</v>
      </c>
      <c r="H4" t="s">
        <v>26</v>
      </c>
      <c r="I4">
        <v>3185763663</v>
      </c>
      <c r="J4" s="2">
        <v>1</v>
      </c>
      <c r="K4" s="2">
        <v>2</v>
      </c>
      <c r="L4" s="2">
        <v>1</v>
      </c>
      <c r="M4" s="3">
        <f>AVERAGE(5,0)</f>
        <v>2.5</v>
      </c>
      <c r="N4" s="3">
        <f>L4/K4*M4</f>
        <v>1.25</v>
      </c>
      <c r="O4" s="3">
        <v>4</v>
      </c>
      <c r="P4" s="3">
        <f>N4*0.7+O4*0.3</f>
        <v>2.0750000000000002</v>
      </c>
      <c r="R4" s="4" t="s">
        <v>61</v>
      </c>
      <c r="S4" s="5" t="s">
        <v>73</v>
      </c>
    </row>
    <row r="5" spans="1:19" x14ac:dyDescent="0.25">
      <c r="A5">
        <v>2175635</v>
      </c>
      <c r="B5" t="s">
        <v>27</v>
      </c>
      <c r="C5" t="s">
        <v>28</v>
      </c>
      <c r="D5" t="s">
        <v>12</v>
      </c>
      <c r="E5">
        <v>1002809479</v>
      </c>
      <c r="F5" t="s">
        <v>29</v>
      </c>
      <c r="G5">
        <v>3218247588</v>
      </c>
      <c r="H5" t="s">
        <v>30</v>
      </c>
      <c r="I5">
        <v>3218247588</v>
      </c>
      <c r="J5" s="2">
        <v>2</v>
      </c>
      <c r="K5" s="2">
        <v>4</v>
      </c>
      <c r="L5" s="2">
        <v>2</v>
      </c>
      <c r="M5" s="3">
        <f>AVERAGE(4.5,0,)</f>
        <v>1.5</v>
      </c>
      <c r="N5" s="3">
        <f>L5/K5*M5</f>
        <v>0.75</v>
      </c>
      <c r="O5" s="3">
        <v>4.5</v>
      </c>
      <c r="P5" s="3">
        <f>N5*0.7+O5*0.3</f>
        <v>1.8749999999999998</v>
      </c>
      <c r="R5" s="4" t="s">
        <v>63</v>
      </c>
      <c r="S5" s="5" t="s">
        <v>76</v>
      </c>
    </row>
    <row r="6" spans="1:19" x14ac:dyDescent="0.25">
      <c r="A6">
        <v>2190393</v>
      </c>
      <c r="B6" t="s">
        <v>19</v>
      </c>
      <c r="C6" t="s">
        <v>20</v>
      </c>
      <c r="D6" t="s">
        <v>12</v>
      </c>
      <c r="E6">
        <v>1006491676</v>
      </c>
      <c r="F6" t="s">
        <v>21</v>
      </c>
      <c r="G6">
        <v>3177268076</v>
      </c>
      <c r="H6" t="s">
        <v>22</v>
      </c>
      <c r="I6">
        <v>3177268076</v>
      </c>
      <c r="J6" s="2">
        <v>1</v>
      </c>
      <c r="K6" s="2">
        <v>2</v>
      </c>
      <c r="L6" s="2">
        <v>2</v>
      </c>
      <c r="M6" s="3">
        <f>AVERAGE(5,3)</f>
        <v>4</v>
      </c>
      <c r="N6" s="3">
        <f>L6/K6*M6</f>
        <v>4</v>
      </c>
      <c r="O6" s="3">
        <v>4</v>
      </c>
      <c r="P6" s="3">
        <f>N6*0.7+O6*0.3</f>
        <v>4</v>
      </c>
      <c r="R6" s="4" t="s">
        <v>64</v>
      </c>
      <c r="S6" s="5" t="s">
        <v>72</v>
      </c>
    </row>
    <row r="7" spans="1:19" x14ac:dyDescent="0.25">
      <c r="A7">
        <v>2200006</v>
      </c>
      <c r="B7" t="s">
        <v>35</v>
      </c>
      <c r="C7" t="s">
        <v>36</v>
      </c>
      <c r="D7" t="s">
        <v>12</v>
      </c>
      <c r="E7">
        <v>1004191308</v>
      </c>
      <c r="F7" t="s">
        <v>33</v>
      </c>
      <c r="G7">
        <v>3184301578</v>
      </c>
      <c r="H7" t="s">
        <v>37</v>
      </c>
      <c r="I7">
        <v>3184301578</v>
      </c>
      <c r="J7" s="2">
        <v>2</v>
      </c>
      <c r="K7" s="2">
        <v>4</v>
      </c>
      <c r="L7" s="2">
        <v>2</v>
      </c>
      <c r="M7" s="3">
        <f>AVERAGE(4.5,4.5,0)</f>
        <v>3</v>
      </c>
      <c r="N7" s="3">
        <f>L7/K7*M7</f>
        <v>1.5</v>
      </c>
      <c r="O7" s="3">
        <v>4.5</v>
      </c>
      <c r="P7" s="3">
        <f>N7*0.7+O7*0.3</f>
        <v>2.3999999999999995</v>
      </c>
      <c r="R7" s="4" t="s">
        <v>66</v>
      </c>
      <c r="S7" s="5" t="s">
        <v>67</v>
      </c>
    </row>
    <row r="8" spans="1:19" x14ac:dyDescent="0.25">
      <c r="A8">
        <v>2206294</v>
      </c>
      <c r="B8" t="s">
        <v>31</v>
      </c>
      <c r="C8" t="s">
        <v>32</v>
      </c>
      <c r="D8" t="s">
        <v>12</v>
      </c>
      <c r="E8">
        <v>1006098800</v>
      </c>
      <c r="F8" t="s">
        <v>33</v>
      </c>
      <c r="G8">
        <v>3177431937</v>
      </c>
      <c r="H8" t="s">
        <v>34</v>
      </c>
      <c r="I8">
        <v>3177431937</v>
      </c>
      <c r="J8" s="2">
        <v>2</v>
      </c>
      <c r="K8" s="2">
        <v>4</v>
      </c>
      <c r="L8" s="2">
        <v>0</v>
      </c>
      <c r="M8" s="3">
        <v>0</v>
      </c>
      <c r="N8" s="3">
        <f>L8/K8*M8</f>
        <v>0</v>
      </c>
      <c r="O8" s="3">
        <v>4.5</v>
      </c>
      <c r="P8" s="3">
        <f>N8*0.7+O8*0.3</f>
        <v>1.3499999999999999</v>
      </c>
      <c r="R8" s="8" t="s">
        <v>65</v>
      </c>
      <c r="S8" s="9" t="s">
        <v>71</v>
      </c>
    </row>
    <row r="9" spans="1:19" x14ac:dyDescent="0.25">
      <c r="A9">
        <v>2210078</v>
      </c>
      <c r="B9" t="s">
        <v>38</v>
      </c>
      <c r="C9" t="s">
        <v>39</v>
      </c>
      <c r="D9" t="s">
        <v>12</v>
      </c>
      <c r="E9">
        <v>1126588397</v>
      </c>
      <c r="F9" t="s">
        <v>40</v>
      </c>
      <c r="G9">
        <v>3117129509</v>
      </c>
      <c r="H9" t="s">
        <v>41</v>
      </c>
      <c r="I9">
        <v>3117129509</v>
      </c>
      <c r="J9" s="2">
        <v>2</v>
      </c>
      <c r="K9" s="2">
        <v>5</v>
      </c>
      <c r="L9" s="2">
        <v>3</v>
      </c>
      <c r="M9" s="3">
        <f>AVERAGE(0,4.5,4,4.5)</f>
        <v>3.25</v>
      </c>
      <c r="N9" s="3">
        <f>L9/K9*M9</f>
        <v>1.95</v>
      </c>
      <c r="O9" s="3">
        <v>4.5</v>
      </c>
      <c r="P9" s="3">
        <f>N9*0.7+O9*0.3</f>
        <v>2.7149999999999999</v>
      </c>
    </row>
    <row r="10" spans="1:19" x14ac:dyDescent="0.25">
      <c r="A10">
        <v>2210166</v>
      </c>
      <c r="B10" t="s">
        <v>42</v>
      </c>
      <c r="C10" t="s">
        <v>43</v>
      </c>
      <c r="D10" t="s">
        <v>12</v>
      </c>
      <c r="E10">
        <v>1109920277</v>
      </c>
      <c r="F10" t="s">
        <v>44</v>
      </c>
      <c r="G10">
        <v>3133688323</v>
      </c>
      <c r="H10" t="s">
        <v>45</v>
      </c>
      <c r="I10">
        <v>3133688323</v>
      </c>
      <c r="J10" s="2">
        <v>2</v>
      </c>
      <c r="K10" s="2">
        <v>5</v>
      </c>
      <c r="L10" s="2">
        <v>0</v>
      </c>
      <c r="M10" s="3">
        <v>0</v>
      </c>
      <c r="N10" s="3">
        <f>L10/K10*M10</f>
        <v>0</v>
      </c>
      <c r="O10" s="3">
        <v>4.5</v>
      </c>
      <c r="P10" s="3">
        <f>N10*0.7+O10*0.3</f>
        <v>1.3499999999999999</v>
      </c>
    </row>
    <row r="11" spans="1:19" x14ac:dyDescent="0.25">
      <c r="A11">
        <v>2210261</v>
      </c>
      <c r="B11" t="s">
        <v>49</v>
      </c>
      <c r="C11" t="s">
        <v>50</v>
      </c>
      <c r="D11" t="s">
        <v>12</v>
      </c>
      <c r="E11">
        <v>1004540422</v>
      </c>
      <c r="F11" t="s">
        <v>33</v>
      </c>
      <c r="G11">
        <v>3152372107</v>
      </c>
      <c r="H11" t="s">
        <v>51</v>
      </c>
      <c r="I11">
        <v>3152372107</v>
      </c>
      <c r="J11" s="2">
        <v>3</v>
      </c>
      <c r="K11" s="2">
        <v>2</v>
      </c>
      <c r="L11" s="2">
        <v>2</v>
      </c>
      <c r="M11" s="3">
        <f>AVERAGE(4.5,5)</f>
        <v>4.75</v>
      </c>
      <c r="N11" s="3">
        <f>L11/K11*M11</f>
        <v>4.75</v>
      </c>
      <c r="O11" s="3">
        <v>5</v>
      </c>
      <c r="P11" s="3">
        <f>N11*0.7+O11*0.3</f>
        <v>4.8249999999999993</v>
      </c>
    </row>
    <row r="12" spans="1:19" x14ac:dyDescent="0.25">
      <c r="A12">
        <v>2210274</v>
      </c>
      <c r="B12" t="s">
        <v>46</v>
      </c>
      <c r="C12" t="s">
        <v>47</v>
      </c>
      <c r="D12" t="s">
        <v>12</v>
      </c>
      <c r="E12">
        <v>1007370882</v>
      </c>
      <c r="F12" t="s">
        <v>33</v>
      </c>
      <c r="G12">
        <v>3045876257</v>
      </c>
      <c r="H12" t="s">
        <v>48</v>
      </c>
      <c r="I12">
        <v>3045876257</v>
      </c>
      <c r="J12" s="2">
        <v>3</v>
      </c>
      <c r="K12" s="2">
        <v>2</v>
      </c>
      <c r="L12" s="2">
        <v>2</v>
      </c>
      <c r="M12" s="3">
        <f>AVERAGE(3.5,4.5)</f>
        <v>4</v>
      </c>
      <c r="N12" s="3">
        <f>L12/K12*M12</f>
        <v>4</v>
      </c>
      <c r="O12" s="3">
        <v>5</v>
      </c>
      <c r="P12" s="3">
        <f>N12*0.7+O12*0.3</f>
        <v>4.3</v>
      </c>
    </row>
    <row r="13" spans="1:19" x14ac:dyDescent="0.25">
      <c r="A13">
        <v>2210787</v>
      </c>
      <c r="B13" t="s">
        <v>10</v>
      </c>
      <c r="C13" t="s">
        <v>11</v>
      </c>
      <c r="D13" t="s">
        <v>12</v>
      </c>
      <c r="E13">
        <v>1114312543</v>
      </c>
      <c r="F13" t="s">
        <v>13</v>
      </c>
      <c r="G13">
        <v>3137378906</v>
      </c>
      <c r="H13" t="s">
        <v>14</v>
      </c>
      <c r="I13">
        <v>3137378906</v>
      </c>
      <c r="J13" s="2">
        <v>1</v>
      </c>
      <c r="K13" s="2">
        <v>1</v>
      </c>
      <c r="L13" s="2">
        <v>1</v>
      </c>
      <c r="M13" s="3">
        <v>4</v>
      </c>
      <c r="N13" s="3">
        <f>L13/K13*M13</f>
        <v>4</v>
      </c>
      <c r="O13" s="3">
        <v>4</v>
      </c>
      <c r="P13" s="3">
        <f>N13*0.7+O13*0.3</f>
        <v>4</v>
      </c>
    </row>
    <row r="14" spans="1:19" x14ac:dyDescent="0.25">
      <c r="A14">
        <v>2210940</v>
      </c>
      <c r="B14" t="s">
        <v>56</v>
      </c>
      <c r="C14" t="s">
        <v>57</v>
      </c>
      <c r="D14" t="s">
        <v>12</v>
      </c>
      <c r="E14">
        <v>1005784498</v>
      </c>
      <c r="F14" t="s">
        <v>58</v>
      </c>
      <c r="G14">
        <v>3005919525</v>
      </c>
      <c r="H14" t="s">
        <v>59</v>
      </c>
      <c r="I14">
        <v>3005919525</v>
      </c>
      <c r="J14" s="2">
        <v>3</v>
      </c>
      <c r="K14" s="2">
        <v>2</v>
      </c>
      <c r="L14" s="2">
        <v>2</v>
      </c>
      <c r="M14" s="3">
        <f>AVERAGE(5,5)</f>
        <v>5</v>
      </c>
      <c r="N14" s="3">
        <f>L14/K14*M14</f>
        <v>5</v>
      </c>
      <c r="O14" s="3">
        <v>5</v>
      </c>
      <c r="P14" s="3">
        <f>N14*0.7+O14*0.3</f>
        <v>5</v>
      </c>
    </row>
    <row r="15" spans="1:19" x14ac:dyDescent="0.25">
      <c r="A15">
        <v>2211617</v>
      </c>
      <c r="B15" t="s">
        <v>52</v>
      </c>
      <c r="C15" t="s">
        <v>53</v>
      </c>
      <c r="D15" t="s">
        <v>12</v>
      </c>
      <c r="E15">
        <v>1078457604</v>
      </c>
      <c r="F15" t="s">
        <v>54</v>
      </c>
      <c r="G15">
        <v>3144252423</v>
      </c>
      <c r="H15" t="s">
        <v>55</v>
      </c>
      <c r="I15">
        <v>3144252423</v>
      </c>
      <c r="J15" s="2">
        <v>3</v>
      </c>
      <c r="K15" s="2">
        <v>2</v>
      </c>
      <c r="L15" s="2">
        <v>2</v>
      </c>
      <c r="M15" s="3">
        <f>AVERAGE(5,5)</f>
        <v>5</v>
      </c>
      <c r="N15" s="3">
        <f>L15/K15*M15</f>
        <v>5</v>
      </c>
      <c r="O15" s="3">
        <v>5</v>
      </c>
      <c r="P15" s="3">
        <f>N15*0.7+O15*0.3</f>
        <v>5</v>
      </c>
    </row>
  </sheetData>
  <hyperlinks>
    <hyperlink ref="H3" r:id="rId1" xr:uid="{79C9A5E6-6C04-42E3-AE58-C2C0E9A77FA0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Ivan Campo Salazar</dc:creator>
  <cp:keywords/>
  <dc:description/>
  <cp:lastModifiedBy>Oscar Ivan Campo Salazar</cp:lastModifiedBy>
  <cp:revision/>
  <dcterms:created xsi:type="dcterms:W3CDTF">2025-01-28T18:52:55Z</dcterms:created>
  <dcterms:modified xsi:type="dcterms:W3CDTF">2025-03-24T19:46:25Z</dcterms:modified>
  <cp:category/>
  <cp:contentStatus/>
</cp:coreProperties>
</file>