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4B5341EF-78E4-4D1A-A6C9-84A40B5D9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R18" i="1"/>
  <c r="R22" i="1"/>
  <c r="R21" i="1"/>
  <c r="R20" i="1"/>
  <c r="R19" i="1"/>
  <c r="R17" i="1"/>
  <c r="R16" i="1"/>
  <c r="R15" i="1"/>
  <c r="R14" i="1"/>
  <c r="R13" i="1"/>
  <c r="R12" i="1"/>
  <c r="R11" i="1"/>
  <c r="R10" i="1"/>
  <c r="R9" i="1"/>
  <c r="R8" i="1"/>
  <c r="R7" i="1"/>
  <c r="R4" i="1"/>
  <c r="R6" i="1"/>
  <c r="R5" i="1"/>
  <c r="N22" i="1" l="1"/>
  <c r="N5" i="1"/>
  <c r="N19" i="1"/>
  <c r="N21" i="1"/>
  <c r="N20" i="1"/>
  <c r="N18" i="1"/>
  <c r="N17" i="1"/>
  <c r="L22" i="1" l="1"/>
  <c r="P22" i="1" s="1"/>
  <c r="L20" i="1"/>
  <c r="P20" i="1" s="1"/>
  <c r="L18" i="1"/>
  <c r="P18" i="1" s="1"/>
  <c r="L19" i="1"/>
  <c r="P19" i="1" s="1"/>
  <c r="L4" i="1"/>
  <c r="P4" i="1" s="1"/>
  <c r="L8" i="1"/>
  <c r="P8" i="1" s="1"/>
  <c r="L5" i="1"/>
  <c r="P5" i="1" s="1"/>
  <c r="L7" i="1"/>
  <c r="P7" i="1" s="1"/>
  <c r="L6" i="1"/>
  <c r="P6" i="1" s="1"/>
  <c r="L11" i="1"/>
  <c r="P11" i="1" s="1"/>
  <c r="L10" i="1"/>
  <c r="P10" i="1" s="1"/>
  <c r="L12" i="1"/>
  <c r="P12" i="1" s="1"/>
  <c r="L9" i="1"/>
  <c r="P9" i="1" s="1"/>
  <c r="L14" i="1"/>
  <c r="P14" i="1" s="1"/>
  <c r="L17" i="1"/>
  <c r="P17" i="1" s="1"/>
  <c r="L15" i="1"/>
  <c r="P15" i="1" s="1"/>
  <c r="L13" i="1"/>
  <c r="P13" i="1" s="1"/>
  <c r="L16" i="1"/>
  <c r="P16" i="1" s="1"/>
  <c r="L21" i="1"/>
  <c r="P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<sst xmlns="http://schemas.openxmlformats.org/spreadsheetml/2006/main" count="154" uniqueCount="127">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</sst>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2" fillId="0" borderId="1" xfId="0" applyFont="1" applyBorder="1"/>
    <xf numFmtId="2" fontId="0" fillId="2" borderId="13" xfId="0" applyNumberFormat="1" applyFill="1" applyBorder="1" applyAlignment="1">
      <alignment horizontal="center"/>
    </xf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="145" zoomScaleNormal="145" workbookViewId="0">
      <selection activeCell="I24" sqref="I24"/>
    </sheetView>
  </sheetViews>
  <sheetFormatPr baseColWidth="10" defaultColWidth="9.140625" defaultRowHeight="15"/>
  <cols>
    <col min="1" max="1" width="11.5703125" style="1" bestFit="1" customWidth="1"/>
    <col min="2" max="2" width="24.140625" bestFit="1" customWidth="1"/>
    <col min="3" max="3" width="18.5703125" customWidth="1"/>
    <col min="4" max="4" width="29.140625" hidden="1" customWidth="1"/>
    <col min="5" max="5" width="11.5703125" style="1" customWidth="1"/>
    <col min="6" max="6" width="15.7109375" hidden="1" customWidth="1"/>
    <col min="7" max="7" width="6.140625" style="1" hidden="1" customWidth="1"/>
    <col min="8" max="8" width="12.85546875" customWidth="1"/>
    <col min="9" max="9" width="9.140625" style="18" customWidth="1"/>
    <col min="10" max="11" width="9.140625" style="1" customWidth="1"/>
    <col min="12" max="12" width="9.140625" customWidth="1"/>
    <col min="13" max="15" width="9.140625" style="15" customWidth="1"/>
    <col min="16" max="16" width="9.140625" customWidth="1"/>
    <col min="17" max="17" width="12.7109375" bestFit="1" customWidth="1"/>
    <col min="18" max="18" width="11.5703125" style="1" bestFit="1" customWidth="1"/>
    <col min="20" max="20" width="9.5703125" bestFit="1" customWidth="1"/>
  </cols>
  <sheetData>
    <row r="1" spans="1:20">
      <c r="Q1" t="s">
        <v>124</v>
      </c>
      <c r="R1" s="35">
        <v>45912</v>
      </c>
      <c r="S1" t="s">
        <v>124</v>
      </c>
      <c r="T1" s="35">
        <v>45926</v>
      </c>
    </row>
    <row r="2" spans="1:20">
      <c r="Q2" t="s">
        <v>125</v>
      </c>
      <c r="R2" s="37">
        <v>2.0833333333333332E-2</v>
      </c>
      <c r="S2" t="s">
        <v>125</v>
      </c>
      <c r="T2" s="37">
        <v>2.0833333333333332E-2</v>
      </c>
    </row>
    <row r="3" spans="1:20">
      <c r="A3" s="4" t="s">
        <v>119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115</v>
      </c>
      <c r="O3" s="13" t="s">
        <v>116</v>
      </c>
      <c r="P3" s="4" t="s">
        <v>84</v>
      </c>
      <c r="Q3" s="33" t="s">
        <v>122</v>
      </c>
      <c r="R3" s="33" t="s">
        <v>123</v>
      </c>
      <c r="S3" s="33" t="s">
        <v>122</v>
      </c>
      <c r="T3" s="33" t="s">
        <v>123</v>
      </c>
    </row>
    <row r="4" spans="1:20">
      <c r="A4" s="3">
        <v>1062274189</v>
      </c>
      <c r="B4" s="2" t="s">
        <v>30</v>
      </c>
      <c r="C4" s="2" t="s">
        <v>31</v>
      </c>
      <c r="D4" s="31" t="s">
        <v>6</v>
      </c>
      <c r="E4" s="3">
        <v>3</v>
      </c>
      <c r="F4" s="2" t="s">
        <v>67</v>
      </c>
      <c r="G4" s="3">
        <v>1</v>
      </c>
      <c r="H4" s="3" t="str" cm="1">
        <f t="array" ref="H4">_xlfn.IFS(G4=1, "2:00 PM", G4=2, "2:30 PM", G4=3, "3:00 PM", G4=4, "3:30 PM")</f>
        <v>2:00 PM</v>
      </c>
      <c r="I4" s="17">
        <v>5</v>
      </c>
      <c r="J4" s="3">
        <v>3</v>
      </c>
      <c r="K4" s="6">
        <v>4.5</v>
      </c>
      <c r="L4" s="6">
        <f>(J4/I4)*K4</f>
        <v>2.6999999999999997</v>
      </c>
      <c r="M4" s="14">
        <v>2.76</v>
      </c>
      <c r="N4" s="14"/>
      <c r="O4" s="14">
        <v>3</v>
      </c>
      <c r="P4" s="6">
        <f>0.7*L4+0.2*M4+0.1*O4+N4</f>
        <v>2.742</v>
      </c>
      <c r="Q4" s="34">
        <v>1.8506944444444444E-2</v>
      </c>
      <c r="R4" s="36">
        <f>Q4/Q4</f>
        <v>1</v>
      </c>
      <c r="S4" s="37">
        <v>2.0833333333333332E-2</v>
      </c>
      <c r="T4" s="36">
        <f>S4/$T$2</f>
        <v>1</v>
      </c>
    </row>
    <row r="5" spans="1:20">
      <c r="A5" s="3">
        <v>1110363454</v>
      </c>
      <c r="B5" s="2" t="s">
        <v>52</v>
      </c>
      <c r="C5" s="2" t="s">
        <v>21</v>
      </c>
      <c r="D5" s="31" t="s">
        <v>17</v>
      </c>
      <c r="E5" s="3">
        <v>3</v>
      </c>
      <c r="F5" s="2" t="s">
        <v>72</v>
      </c>
      <c r="G5" s="3">
        <v>1</v>
      </c>
      <c r="H5" s="3" t="str" cm="1">
        <f t="array" ref="H5">_xlfn.IFS(G5=1, "2:00 PM", G5=2, "2:30 PM", G5=3, "3:00 PM", G5=4, "3:30 PM")</f>
        <v>2:00 PM</v>
      </c>
      <c r="I5" s="17">
        <v>6</v>
      </c>
      <c r="J5" s="3">
        <v>6</v>
      </c>
      <c r="K5" s="6">
        <v>4.8</v>
      </c>
      <c r="L5" s="6">
        <f>(J5/I5)*K5</f>
        <v>4.8</v>
      </c>
      <c r="M5" s="14">
        <v>2.76</v>
      </c>
      <c r="N5" s="14">
        <f>1/13</f>
        <v>7.6923076923076927E-2</v>
      </c>
      <c r="O5" s="14">
        <v>3</v>
      </c>
      <c r="P5" s="6">
        <f>0.7*L5+0.2*M5+0.1*O5+N5</f>
        <v>4.2889230769230764</v>
      </c>
      <c r="Q5" s="34">
        <v>1.1863425925925927E-2</v>
      </c>
      <c r="R5" s="36">
        <f>Q5/Q4</f>
        <v>0.64102564102564108</v>
      </c>
      <c r="S5" s="37">
        <v>0</v>
      </c>
      <c r="T5" s="36">
        <f t="shared" ref="T5:T22" si="0">S5/$T$2</f>
        <v>0</v>
      </c>
    </row>
    <row r="6" spans="1:20" ht="15.75">
      <c r="A6" s="3">
        <v>1007603017</v>
      </c>
      <c r="B6" s="2" t="s">
        <v>36</v>
      </c>
      <c r="C6" s="2" t="s">
        <v>37</v>
      </c>
      <c r="D6" s="31" t="s">
        <v>9</v>
      </c>
      <c r="E6" s="3">
        <v>3</v>
      </c>
      <c r="F6" s="32" t="s">
        <v>79</v>
      </c>
      <c r="G6" s="3">
        <v>1</v>
      </c>
      <c r="H6" s="3" t="str" cm="1">
        <f t="array" ref="H6">_xlfn.IFS(G6=1, "2:00 PM", G6=2, "2:30 PM", G6=3, "3:00 PM", G6=4, "3:30 PM")</f>
        <v>2:00 PM</v>
      </c>
      <c r="I6" s="17">
        <v>5</v>
      </c>
      <c r="J6" s="3">
        <v>5</v>
      </c>
      <c r="K6" s="6">
        <v>4.8</v>
      </c>
      <c r="L6" s="6">
        <f>(J6/I6)*K6</f>
        <v>4.8</v>
      </c>
      <c r="M6" s="14">
        <v>2.76</v>
      </c>
      <c r="N6" s="14"/>
      <c r="O6" s="14">
        <v>3</v>
      </c>
      <c r="P6" s="6">
        <f>0.7*L6+0.2*M6+0.1*O6+N6</f>
        <v>4.2119999999999997</v>
      </c>
      <c r="Q6" s="34">
        <v>1.8159722222222223E-2</v>
      </c>
      <c r="R6" s="36">
        <f>Q6/Q4</f>
        <v>0.98123827392120078</v>
      </c>
      <c r="S6" s="37">
        <v>2.0833333333333332E-2</v>
      </c>
      <c r="T6" s="36">
        <f t="shared" si="0"/>
        <v>1</v>
      </c>
    </row>
    <row r="7" spans="1:20">
      <c r="A7" s="3">
        <v>1081728000</v>
      </c>
      <c r="B7" s="2" t="s">
        <v>28</v>
      </c>
      <c r="C7" s="2" t="s">
        <v>29</v>
      </c>
      <c r="D7" s="31" t="s">
        <v>5</v>
      </c>
      <c r="E7" s="3">
        <v>3</v>
      </c>
      <c r="F7" s="2" t="s">
        <v>73</v>
      </c>
      <c r="G7" s="3">
        <v>1</v>
      </c>
      <c r="H7" s="3" t="str" cm="1">
        <f t="array" ref="H7">_xlfn.IFS(G7=1, "2:00 PM", G7=2, "2:30 PM", G7=3, "3:00 PM", G7=4, "3:30 PM")</f>
        <v>2:00 PM</v>
      </c>
      <c r="I7" s="17">
        <v>5</v>
      </c>
      <c r="J7" s="3">
        <v>5</v>
      </c>
      <c r="K7" s="6">
        <v>4.8</v>
      </c>
      <c r="L7" s="6">
        <f>(J7/I7)*K7</f>
        <v>4.8</v>
      </c>
      <c r="M7" s="14">
        <v>2.76</v>
      </c>
      <c r="N7" s="14"/>
      <c r="O7" s="14">
        <v>3</v>
      </c>
      <c r="P7" s="6">
        <f>0.7*L7+0.2*M7+0.1*O7+N7</f>
        <v>4.2119999999999997</v>
      </c>
      <c r="Q7" s="34">
        <v>9.9305555555555553E-3</v>
      </c>
      <c r="R7" s="36">
        <f>Q7/Q4</f>
        <v>0.53658536585365857</v>
      </c>
      <c r="S7" s="37">
        <v>2.0833333333333332E-2</v>
      </c>
      <c r="T7" s="36">
        <f t="shared" si="0"/>
        <v>1</v>
      </c>
    </row>
    <row r="8" spans="1:20">
      <c r="A8" s="3">
        <v>1219713263</v>
      </c>
      <c r="B8" s="2" t="s">
        <v>46</v>
      </c>
      <c r="C8" s="2" t="s">
        <v>47</v>
      </c>
      <c r="D8" s="31" t="s">
        <v>14</v>
      </c>
      <c r="E8" s="3">
        <v>3</v>
      </c>
      <c r="F8" s="2" t="s">
        <v>74</v>
      </c>
      <c r="G8" s="3">
        <v>1</v>
      </c>
      <c r="H8" s="3" t="str" cm="1">
        <f t="array" ref="H8">_xlfn.IFS(G8=1, "2:00 PM", G8=2, "2:30 PM", G8=3, "3:00 PM", G8=4, "3:30 PM")</f>
        <v>2:00 PM</v>
      </c>
      <c r="I8" s="17">
        <v>6</v>
      </c>
      <c r="J8" s="3">
        <v>6</v>
      </c>
      <c r="K8" s="6">
        <v>4.9000000000000004</v>
      </c>
      <c r="L8" s="6">
        <f>(J8/I8)*K8</f>
        <v>4.9000000000000004</v>
      </c>
      <c r="M8" s="14">
        <v>2.76</v>
      </c>
      <c r="N8" s="14"/>
      <c r="O8" s="14">
        <v>3</v>
      </c>
      <c r="P8" s="6">
        <f>0.7*L8+0.2*M8+0.1*O8+N8</f>
        <v>4.282</v>
      </c>
      <c r="Q8" s="34">
        <v>0</v>
      </c>
      <c r="R8" s="36">
        <f>Q8/Q4</f>
        <v>0</v>
      </c>
      <c r="S8" s="37">
        <v>2.0833333333333332E-2</v>
      </c>
      <c r="T8" s="36">
        <f t="shared" si="0"/>
        <v>1</v>
      </c>
    </row>
    <row r="9" spans="1:20">
      <c r="A9" s="3">
        <v>1025642375</v>
      </c>
      <c r="B9" s="2" t="s">
        <v>50</v>
      </c>
      <c r="C9" s="2" t="s">
        <v>51</v>
      </c>
      <c r="D9" s="31" t="s">
        <v>16</v>
      </c>
      <c r="E9" s="3">
        <v>4</v>
      </c>
      <c r="F9" s="2" t="s">
        <v>62</v>
      </c>
      <c r="G9" s="3">
        <v>2</v>
      </c>
      <c r="H9" s="3" t="str" cm="1">
        <f t="array" ref="H9">_xlfn.IFS(G9=1, "2:00 PM", G9=2, "2:30 PM", G9=3, "3:00 PM", G9=4, "3:30 PM")</f>
        <v>2:30 PM</v>
      </c>
      <c r="I9" s="17">
        <v>5</v>
      </c>
      <c r="J9" s="3">
        <v>5</v>
      </c>
      <c r="K9" s="3">
        <v>4.7</v>
      </c>
      <c r="L9" s="6">
        <f>(J9/I9)*K9</f>
        <v>4.7</v>
      </c>
      <c r="M9" s="14">
        <v>2.96</v>
      </c>
      <c r="N9" s="14"/>
      <c r="O9" s="14">
        <v>3.5</v>
      </c>
      <c r="P9" s="6">
        <f>0.7*L9+0.2*M9+0.1*O9+N9</f>
        <v>4.2320000000000002</v>
      </c>
      <c r="Q9" s="34">
        <v>2.0243055555555556E-2</v>
      </c>
      <c r="R9" s="36">
        <f>Q9/Q11</f>
        <v>0.94848156182212573</v>
      </c>
      <c r="S9" s="37">
        <v>2.0833333333333332E-2</v>
      </c>
      <c r="T9" s="36">
        <f t="shared" si="0"/>
        <v>1</v>
      </c>
    </row>
    <row r="10" spans="1:20">
      <c r="A10" s="3">
        <v>1193073115</v>
      </c>
      <c r="B10" s="2" t="s">
        <v>32</v>
      </c>
      <c r="C10" s="2" t="s">
        <v>33</v>
      </c>
      <c r="D10" s="31" t="s">
        <v>7</v>
      </c>
      <c r="E10" s="3">
        <v>4</v>
      </c>
      <c r="F10" s="2" t="s">
        <v>63</v>
      </c>
      <c r="G10" s="3">
        <v>2</v>
      </c>
      <c r="H10" s="3" t="str" cm="1">
        <f t="array" ref="H10">_xlfn.IFS(G10=1, "2:00 PM", G10=2, "2:30 PM", G10=3, "3:00 PM", G10=4, "3:30 PM")</f>
        <v>2:30 PM</v>
      </c>
      <c r="I10" s="17">
        <v>4</v>
      </c>
      <c r="J10" s="3">
        <v>4</v>
      </c>
      <c r="K10" s="6">
        <v>4.8</v>
      </c>
      <c r="L10" s="6">
        <f>(J10/I10)*K10</f>
        <v>4.8</v>
      </c>
      <c r="M10" s="14">
        <v>2.96</v>
      </c>
      <c r="N10" s="14"/>
      <c r="O10" s="14">
        <v>3.5</v>
      </c>
      <c r="P10" s="6">
        <f>0.7*L10+0.2*M10+0.1*O10+N10</f>
        <v>4.3019999999999996</v>
      </c>
      <c r="Q10" s="34">
        <v>2.0532407407407409E-2</v>
      </c>
      <c r="R10" s="36">
        <f>Q10/Q11</f>
        <v>0.96203904555314534</v>
      </c>
      <c r="S10" s="37">
        <v>2.0833333333333332E-2</v>
      </c>
      <c r="T10" s="36">
        <f t="shared" si="0"/>
        <v>1</v>
      </c>
    </row>
    <row r="11" spans="1:20">
      <c r="A11" s="3">
        <v>1005894053</v>
      </c>
      <c r="B11" s="2" t="s">
        <v>26</v>
      </c>
      <c r="C11" s="2" t="s">
        <v>27</v>
      </c>
      <c r="D11" s="31" t="s">
        <v>4</v>
      </c>
      <c r="E11" s="3">
        <v>4</v>
      </c>
      <c r="F11" s="2" t="s">
        <v>96</v>
      </c>
      <c r="G11" s="3">
        <v>2</v>
      </c>
      <c r="H11" s="3" t="str" cm="1">
        <f t="array" ref="H11">_xlfn.IFS(G11=1, "2:00 PM", G11=2, "2:30 PM", G11=3, "3:00 PM", G11=4, "3:30 PM")</f>
        <v>2:30 PM</v>
      </c>
      <c r="I11" s="17">
        <v>3</v>
      </c>
      <c r="J11" s="3">
        <v>3</v>
      </c>
      <c r="K11" s="6">
        <v>4.5999999999999996</v>
      </c>
      <c r="L11" s="6">
        <f>(J11/I11)*K11</f>
        <v>4.5999999999999996</v>
      </c>
      <c r="M11" s="14">
        <v>2.96</v>
      </c>
      <c r="N11" s="39"/>
      <c r="O11" s="14">
        <v>3.5</v>
      </c>
      <c r="P11" s="6">
        <f>0.7*L11+0.2*M11+0.1*O11+N11</f>
        <v>4.1619999999999999</v>
      </c>
      <c r="Q11" s="34">
        <v>2.1342592592592594E-2</v>
      </c>
      <c r="R11" s="36">
        <f>Q11/Q11</f>
        <v>1</v>
      </c>
      <c r="S11" s="37">
        <v>2.0833333333333332E-2</v>
      </c>
      <c r="T11" s="36">
        <f t="shared" si="0"/>
        <v>1</v>
      </c>
    </row>
    <row r="12" spans="1:20">
      <c r="A12" s="3">
        <v>1193578885</v>
      </c>
      <c r="B12" s="2" t="s">
        <v>48</v>
      </c>
      <c r="C12" s="2" t="s">
        <v>49</v>
      </c>
      <c r="D12" s="31" t="s">
        <v>15</v>
      </c>
      <c r="E12" s="3">
        <v>4</v>
      </c>
      <c r="F12" s="2" t="s">
        <v>64</v>
      </c>
      <c r="G12" s="3">
        <v>2</v>
      </c>
      <c r="H12" s="3" t="str" cm="1">
        <f t="array" ref="H12">_xlfn.IFS(G12=1, "2:00 PM", G12=2, "2:30 PM", G12=3, "3:00 PM", G12=4, "3:30 PM")</f>
        <v>2:30 PM</v>
      </c>
      <c r="I12" s="17">
        <v>4</v>
      </c>
      <c r="J12" s="3">
        <v>4</v>
      </c>
      <c r="K12" s="6">
        <v>4.5999999999999996</v>
      </c>
      <c r="L12" s="6">
        <f>(J12/I12)*K12</f>
        <v>4.5999999999999996</v>
      </c>
      <c r="M12" s="14">
        <v>2.96</v>
      </c>
      <c r="N12" s="14"/>
      <c r="O12" s="14">
        <v>3.5</v>
      </c>
      <c r="P12" s="6">
        <f>0.7*L12+0.2*M12+0.1*O12+N12</f>
        <v>4.1619999999999999</v>
      </c>
      <c r="Q12" s="34">
        <v>1.951388888888889E-2</v>
      </c>
      <c r="R12" s="36">
        <f>Q12/Q11</f>
        <v>0.91431670281995658</v>
      </c>
      <c r="S12" s="37">
        <v>2.0833333333333332E-2</v>
      </c>
      <c r="T12" s="36">
        <f t="shared" si="0"/>
        <v>1</v>
      </c>
    </row>
    <row r="13" spans="1:20">
      <c r="A13" s="3">
        <v>1005967544</v>
      </c>
      <c r="B13" s="2" t="s">
        <v>42</v>
      </c>
      <c r="C13" s="2" t="s">
        <v>43</v>
      </c>
      <c r="D13" s="31" t="s">
        <v>12</v>
      </c>
      <c r="E13" s="3">
        <v>1</v>
      </c>
      <c r="F13" s="2" t="s">
        <v>71</v>
      </c>
      <c r="G13" s="3">
        <v>3</v>
      </c>
      <c r="H13" s="3" t="str" cm="1">
        <f t="array" ref="H13">_xlfn.IFS(G13=1, "2:00 PM", G13=2, "2:30 PM", G13=3, "3:00 PM", G13=4, "3:30 PM")</f>
        <v>3:00 PM</v>
      </c>
      <c r="I13" s="17">
        <v>1</v>
      </c>
      <c r="J13" s="3">
        <v>1</v>
      </c>
      <c r="K13" s="3">
        <v>4.5999999999999996</v>
      </c>
      <c r="L13" s="6">
        <f>(J13/I13)*K13</f>
        <v>4.5999999999999996</v>
      </c>
      <c r="M13" s="14">
        <v>3.59</v>
      </c>
      <c r="N13" s="14"/>
      <c r="O13" s="14">
        <v>4.5</v>
      </c>
      <c r="P13" s="6">
        <f>0.7*L13+0.2*M13+0.1*O13+N13</f>
        <v>4.3879999999999999</v>
      </c>
      <c r="Q13" s="34">
        <v>1.3935185185185186E-2</v>
      </c>
      <c r="R13" s="36">
        <f>Q13/Q15</f>
        <v>0.85269121813031168</v>
      </c>
      <c r="S13" s="37">
        <v>0</v>
      </c>
      <c r="T13" s="36">
        <f t="shared" si="0"/>
        <v>0</v>
      </c>
    </row>
    <row r="14" spans="1:20">
      <c r="A14" s="3">
        <v>1107836732</v>
      </c>
      <c r="B14" s="2" t="s">
        <v>20</v>
      </c>
      <c r="C14" s="2" t="s">
        <v>21</v>
      </c>
      <c r="D14" s="31" t="s">
        <v>1</v>
      </c>
      <c r="E14" s="3">
        <v>1</v>
      </c>
      <c r="F14" s="2" t="s">
        <v>75</v>
      </c>
      <c r="G14" s="3">
        <v>3</v>
      </c>
      <c r="H14" s="3" t="str" cm="1">
        <f t="array" ref="H14">_xlfn.IFS(G14=1, "2:00 PM", G14=2, "2:30 PM", G14=3, "3:00 PM", G14=4, "3:30 PM")</f>
        <v>3:00 PM</v>
      </c>
      <c r="I14" s="17">
        <v>3</v>
      </c>
      <c r="J14" s="3">
        <v>3</v>
      </c>
      <c r="K14" s="3">
        <v>4.5</v>
      </c>
      <c r="L14" s="6">
        <f>(J14/I14)*K14</f>
        <v>4.5</v>
      </c>
      <c r="M14" s="14">
        <v>3.59</v>
      </c>
      <c r="N14" s="14"/>
      <c r="O14" s="14">
        <v>4.5</v>
      </c>
      <c r="P14" s="6">
        <f>0.7*L14+0.2*M14+0.1*O14+N14</f>
        <v>4.3179999999999996</v>
      </c>
      <c r="Q14" s="34">
        <v>1.474537037037037E-2</v>
      </c>
      <c r="R14" s="36">
        <f>Q14/Q15</f>
        <v>0.90226628895184136</v>
      </c>
      <c r="S14" s="37">
        <v>2.0833333333333332E-2</v>
      </c>
      <c r="T14" s="36">
        <f t="shared" si="0"/>
        <v>1</v>
      </c>
    </row>
    <row r="15" spans="1:20">
      <c r="A15" s="3">
        <v>1126644560</v>
      </c>
      <c r="B15" s="2" t="s">
        <v>55</v>
      </c>
      <c r="C15" s="2" t="s">
        <v>56</v>
      </c>
      <c r="D15" s="31" t="s">
        <v>19</v>
      </c>
      <c r="E15" s="3">
        <v>1</v>
      </c>
      <c r="F15" s="2" t="s">
        <v>65</v>
      </c>
      <c r="G15" s="3">
        <v>3</v>
      </c>
      <c r="H15" s="3" t="str" cm="1">
        <f t="array" ref="H15">_xlfn.IFS(G15=1, "2:00 PM", G15=2, "2:30 PM", G15=3, "3:00 PM", G15=4, "3:30 PM")</f>
        <v>3:00 PM</v>
      </c>
      <c r="I15" s="17">
        <v>4</v>
      </c>
      <c r="J15" s="3">
        <v>4</v>
      </c>
      <c r="K15" s="3">
        <v>4.8</v>
      </c>
      <c r="L15" s="6">
        <f>(J15/I15)*K15</f>
        <v>4.8</v>
      </c>
      <c r="M15" s="14">
        <v>3.59</v>
      </c>
      <c r="N15" s="14"/>
      <c r="O15" s="14">
        <v>4.5</v>
      </c>
      <c r="P15" s="6">
        <f>0.7*L15+0.2*M15+0.1*O15+N15</f>
        <v>4.5279999999999996</v>
      </c>
      <c r="Q15" s="34">
        <v>1.6342592592592593E-2</v>
      </c>
      <c r="R15" s="36">
        <f>Q15/Q15</f>
        <v>1</v>
      </c>
      <c r="S15" s="37">
        <v>2.0833333333333332E-2</v>
      </c>
      <c r="T15" s="36">
        <f t="shared" si="0"/>
        <v>1</v>
      </c>
    </row>
    <row r="16" spans="1:20">
      <c r="A16" s="3">
        <v>1062329024</v>
      </c>
      <c r="B16" s="2" t="s">
        <v>38</v>
      </c>
      <c r="C16" s="2" t="s">
        <v>39</v>
      </c>
      <c r="D16" s="31" t="s">
        <v>10</v>
      </c>
      <c r="E16" s="3">
        <v>1</v>
      </c>
      <c r="F16" s="2" t="s">
        <v>70</v>
      </c>
      <c r="G16" s="3">
        <v>3</v>
      </c>
      <c r="H16" s="3" t="str" cm="1">
        <f t="array" ref="H16">_xlfn.IFS(G16=1, "2:00 PM", G16=2, "2:30 PM", G16=3, "3:00 PM", G16=4, "3:30 PM")</f>
        <v>3:00 PM</v>
      </c>
      <c r="I16" s="17">
        <v>5</v>
      </c>
      <c r="J16" s="3">
        <v>5</v>
      </c>
      <c r="K16" s="3">
        <v>4.5</v>
      </c>
      <c r="L16" s="6">
        <f>(J16/I16)*K16</f>
        <v>4.5</v>
      </c>
      <c r="M16" s="14">
        <v>3.59</v>
      </c>
      <c r="N16" s="14"/>
      <c r="O16" s="14">
        <v>4.5</v>
      </c>
      <c r="P16" s="6">
        <f>0.7*L16+0.2*M16+0.1*O16+N16</f>
        <v>4.3179999999999996</v>
      </c>
      <c r="Q16" s="34">
        <v>0</v>
      </c>
      <c r="R16" s="36">
        <f>Q16/Q15</f>
        <v>0</v>
      </c>
      <c r="S16" s="37">
        <v>2.0833333333333332E-2</v>
      </c>
      <c r="T16" s="36">
        <f t="shared" si="0"/>
        <v>1</v>
      </c>
    </row>
    <row r="17" spans="1:20">
      <c r="A17" s="3">
        <v>1110364376</v>
      </c>
      <c r="B17" s="2" t="s">
        <v>24</v>
      </c>
      <c r="C17" s="2" t="s">
        <v>25</v>
      </c>
      <c r="D17" s="31" t="s">
        <v>3</v>
      </c>
      <c r="E17" s="3">
        <v>1</v>
      </c>
      <c r="F17" s="2" t="s">
        <v>68</v>
      </c>
      <c r="G17" s="3">
        <v>3</v>
      </c>
      <c r="H17" s="3" t="str" cm="1">
        <f t="array" ref="H17">_xlfn.IFS(G17=1, "2:00 PM", G17=2, "2:30 PM", G17=3, "3:00 PM", G17=4, "3:30 PM")</f>
        <v>3:00 PM</v>
      </c>
      <c r="I17" s="17">
        <v>3</v>
      </c>
      <c r="J17" s="3">
        <v>3</v>
      </c>
      <c r="K17" s="3">
        <v>4.8</v>
      </c>
      <c r="L17" s="6">
        <f>(J17/I17)*K17</f>
        <v>4.8</v>
      </c>
      <c r="M17" s="14">
        <v>3.59</v>
      </c>
      <c r="N17" s="14">
        <f>1/16</f>
        <v>6.25E-2</v>
      </c>
      <c r="O17" s="14">
        <v>4.5</v>
      </c>
      <c r="P17" s="6">
        <f>0.7*L17+0.2*M17+0.1*O17+N17</f>
        <v>4.5904999999999996</v>
      </c>
      <c r="Q17" s="34">
        <v>1.412037037037037E-2</v>
      </c>
      <c r="R17" s="36">
        <f>Q17/Q15</f>
        <v>0.86402266288951834</v>
      </c>
      <c r="S17" s="37">
        <v>2.0833333333333332E-2</v>
      </c>
      <c r="T17" s="36">
        <f t="shared" si="0"/>
        <v>1</v>
      </c>
    </row>
    <row r="18" spans="1:20">
      <c r="A18" s="3">
        <v>1005783739</v>
      </c>
      <c r="B18" s="2" t="s">
        <v>34</v>
      </c>
      <c r="C18" s="2" t="s">
        <v>35</v>
      </c>
      <c r="D18" s="31" t="s">
        <v>8</v>
      </c>
      <c r="E18" s="3">
        <v>2</v>
      </c>
      <c r="F18" s="38" t="s">
        <v>78</v>
      </c>
      <c r="G18" s="3">
        <v>4</v>
      </c>
      <c r="H18" s="3" t="str" cm="1">
        <f t="array" ref="H18">_xlfn.IFS(G18=1, "2:00 PM", G18=2, "2:30 PM", G18=3, "3:00 PM", G18=4, "3:30 PM")</f>
        <v>3:30 PM</v>
      </c>
      <c r="I18" s="17">
        <v>4</v>
      </c>
      <c r="J18" s="3">
        <v>4</v>
      </c>
      <c r="K18" s="6">
        <v>4.8</v>
      </c>
      <c r="L18" s="6">
        <f>(J18/I18)*K18</f>
        <v>4.8</v>
      </c>
      <c r="M18" s="14">
        <v>3.55</v>
      </c>
      <c r="N18" s="14">
        <f>3/20</f>
        <v>0.15</v>
      </c>
      <c r="O18" s="14">
        <v>4.7</v>
      </c>
      <c r="P18" s="6">
        <f>0.7*L18+0.2*M18+0.1*O18+N18</f>
        <v>4.6900000000000004</v>
      </c>
      <c r="Q18" s="34">
        <v>1.4976851851851852E-2</v>
      </c>
      <c r="R18" s="36">
        <f>Q18/Q22</f>
        <v>0.93768115942028996</v>
      </c>
      <c r="S18" s="37">
        <v>2.0833333333333332E-2</v>
      </c>
      <c r="T18" s="36">
        <f t="shared" si="0"/>
        <v>1</v>
      </c>
    </row>
    <row r="19" spans="1:20">
      <c r="A19" s="3">
        <v>1113698193</v>
      </c>
      <c r="B19" s="2" t="s">
        <v>40</v>
      </c>
      <c r="C19" s="2" t="s">
        <v>41</v>
      </c>
      <c r="D19" s="31" t="s">
        <v>11</v>
      </c>
      <c r="E19" s="3">
        <v>2</v>
      </c>
      <c r="F19" s="2" t="s">
        <v>95</v>
      </c>
      <c r="G19" s="3">
        <v>4</v>
      </c>
      <c r="H19" s="3" t="str" cm="1">
        <f t="array" ref="H19">_xlfn.IFS(G19=1, "2:00 PM", G19=2, "2:30 PM", G19=3, "3:00 PM", G19=4, "3:30 PM")</f>
        <v>3:30 PM</v>
      </c>
      <c r="I19" s="17">
        <v>3</v>
      </c>
      <c r="J19" s="3">
        <v>3</v>
      </c>
      <c r="K19" s="6">
        <v>4.8</v>
      </c>
      <c r="L19" s="6">
        <f>(J19/I19)*K19</f>
        <v>4.8</v>
      </c>
      <c r="M19" s="14">
        <v>3.55</v>
      </c>
      <c r="N19" s="14">
        <f>2/20</f>
        <v>0.1</v>
      </c>
      <c r="O19" s="14">
        <v>4.7</v>
      </c>
      <c r="P19" s="6">
        <f>0.7*L19+0.2*M19+0.1*O19+N19</f>
        <v>4.6399999999999997</v>
      </c>
      <c r="Q19" s="34">
        <v>1.5833333333333335E-2</v>
      </c>
      <c r="R19" s="36">
        <f>Q19/Q22</f>
        <v>0.99130434782608712</v>
      </c>
      <c r="S19" s="37">
        <v>2.0833333333333332E-2</v>
      </c>
      <c r="T19" s="36">
        <f t="shared" si="0"/>
        <v>1</v>
      </c>
    </row>
    <row r="20" spans="1:20">
      <c r="A20" s="3">
        <v>1109662163</v>
      </c>
      <c r="B20" s="2" t="s">
        <v>53</v>
      </c>
      <c r="C20" s="2" t="s">
        <v>54</v>
      </c>
      <c r="D20" s="31" t="s">
        <v>18</v>
      </c>
      <c r="E20" s="3">
        <v>2</v>
      </c>
      <c r="F20" s="5" t="s">
        <v>69</v>
      </c>
      <c r="G20" s="3">
        <v>4</v>
      </c>
      <c r="H20" s="3" t="str" cm="1">
        <f t="array" ref="H20">_xlfn.IFS(G20=1, "2:00 PM", G20=2, "2:30 PM", G20=3, "3:00 PM", G20=4, "3:30 PM")</f>
        <v>3:30 PM</v>
      </c>
      <c r="I20" s="17">
        <v>7</v>
      </c>
      <c r="J20" s="3">
        <v>7</v>
      </c>
      <c r="K20" s="6">
        <v>4.8</v>
      </c>
      <c r="L20" s="6">
        <f>(J20/I20)*K20</f>
        <v>4.8</v>
      </c>
      <c r="M20" s="14">
        <v>3.55</v>
      </c>
      <c r="N20" s="14">
        <f>1/20</f>
        <v>0.05</v>
      </c>
      <c r="O20" s="14">
        <v>4.7</v>
      </c>
      <c r="P20" s="6">
        <f>0.7*L20+0.2*M20+0.1*O20+N20</f>
        <v>4.59</v>
      </c>
      <c r="Q20" s="34">
        <v>1.4652777777777778E-2</v>
      </c>
      <c r="R20" s="36">
        <f>Q20/Q22</f>
        <v>0.91739130434782623</v>
      </c>
      <c r="S20" s="37">
        <v>2.0833333333333332E-2</v>
      </c>
      <c r="T20" s="36">
        <f t="shared" si="0"/>
        <v>1</v>
      </c>
    </row>
    <row r="21" spans="1:20">
      <c r="A21" s="3">
        <v>1005785832</v>
      </c>
      <c r="B21" s="2" t="s">
        <v>22</v>
      </c>
      <c r="C21" s="2" t="s">
        <v>23</v>
      </c>
      <c r="D21" s="31" t="s">
        <v>2</v>
      </c>
      <c r="E21" s="3">
        <v>2</v>
      </c>
      <c r="F21" s="2" t="s">
        <v>61</v>
      </c>
      <c r="G21" s="3">
        <v>4</v>
      </c>
      <c r="H21" s="3" t="str" cm="1">
        <f t="array" ref="H21">_xlfn.IFS(G21=1, "2:00 PM", G21=2, "2:30 PM", G21=3, "3:00 PM", G21=4, "3:30 PM")</f>
        <v>3:30 PM</v>
      </c>
      <c r="I21" s="17">
        <v>7</v>
      </c>
      <c r="J21" s="3">
        <v>7</v>
      </c>
      <c r="K21" s="6">
        <v>4.8</v>
      </c>
      <c r="L21" s="6">
        <f>(J21/I21)*K21</f>
        <v>4.8</v>
      </c>
      <c r="M21" s="14">
        <v>3.55</v>
      </c>
      <c r="N21" s="14">
        <f>1/20</f>
        <v>0.05</v>
      </c>
      <c r="O21" s="14">
        <v>4.7</v>
      </c>
      <c r="P21" s="6">
        <f>0.7*L21+0.2*M21+0.1*O21+N21</f>
        <v>4.59</v>
      </c>
      <c r="Q21" s="34">
        <v>1.5520833333333333E-2</v>
      </c>
      <c r="R21" s="36">
        <f>Q21/Q22</f>
        <v>0.97173913043478266</v>
      </c>
      <c r="S21" s="37">
        <v>0</v>
      </c>
      <c r="T21" s="36">
        <f t="shared" si="0"/>
        <v>0</v>
      </c>
    </row>
    <row r="22" spans="1:20">
      <c r="A22" s="3">
        <v>1005832925</v>
      </c>
      <c r="B22" s="2" t="s">
        <v>44</v>
      </c>
      <c r="C22" s="2" t="s">
        <v>45</v>
      </c>
      <c r="D22" s="31" t="s">
        <v>13</v>
      </c>
      <c r="E22" s="3">
        <v>2</v>
      </c>
      <c r="F22" s="2" t="s">
        <v>66</v>
      </c>
      <c r="G22" s="3">
        <v>4</v>
      </c>
      <c r="H22" s="3" t="str" cm="1">
        <f t="array" ref="H22">_xlfn.IFS(G22=1, "2:00 PM", G22=2, "2:30 PM", G22=3, "3:00 PM", G22=4, "3:30 PM")</f>
        <v>3:30 PM</v>
      </c>
      <c r="I22" s="17">
        <v>11</v>
      </c>
      <c r="J22" s="3">
        <v>11</v>
      </c>
      <c r="K22" s="6">
        <v>4.8</v>
      </c>
      <c r="L22" s="6">
        <f>(J22/I22)*K22</f>
        <v>4.8</v>
      </c>
      <c r="M22" s="14">
        <v>3.55</v>
      </c>
      <c r="N22" s="14">
        <f>5/20</f>
        <v>0.25</v>
      </c>
      <c r="O22" s="14">
        <v>4.7</v>
      </c>
      <c r="P22" s="6">
        <f>0.7*L22+0.2*M22+0.1*O22+N22</f>
        <v>4.79</v>
      </c>
      <c r="Q22" s="34">
        <v>1.5972222222222221E-2</v>
      </c>
      <c r="R22" s="36">
        <f>Q22/Q22</f>
        <v>1</v>
      </c>
      <c r="S22" s="37">
        <v>2.0833333333333332E-2</v>
      </c>
      <c r="T22" s="36">
        <f t="shared" si="0"/>
        <v>1</v>
      </c>
    </row>
    <row r="23" spans="1:20">
      <c r="A23" s="1">
        <v>1004189893</v>
      </c>
      <c r="B23" s="2" t="s">
        <v>121</v>
      </c>
      <c r="C23" t="s">
        <v>126</v>
      </c>
      <c r="G23" s="3"/>
      <c r="P23" s="2"/>
    </row>
    <row r="24" spans="1:20">
      <c r="G24" s="3"/>
    </row>
    <row r="25" spans="1:20">
      <c r="G25" s="3"/>
    </row>
    <row r="26" spans="1:20">
      <c r="G26" s="3"/>
    </row>
    <row r="27" spans="1:20">
      <c r="G27" s="3"/>
    </row>
  </sheetData>
  <autoFilter ref="A3:R3" xr:uid="{00000000-0001-0000-0000-000000000000}">
    <sortState xmlns:xlrd2="http://schemas.microsoft.com/office/spreadsheetml/2017/richdata2" ref="A4:R23">
      <sortCondition ref="H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2025-10-02T19:40:39Z</dcterms:modified>
</cp:coreProperties>
</file>