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66ec6dffc85d10/Documents/Data Science Bootcamp/"/>
    </mc:Choice>
  </mc:AlternateContent>
  <xr:revisionPtr revIDLastSave="11" documentId="8_{E4DF6481-BE6A-40E6-9D5B-2EC7E4531408}" xr6:coauthVersionLast="38" xr6:coauthVersionMax="40" xr10:uidLastSave="{A8C0C49E-A881-4394-9864-D7FACF5198BD}"/>
  <bookViews>
    <workbookView xWindow="0" yWindow="0" windowWidth="9630" windowHeight="6200" xr2:uid="{274DD265-32C7-47E1-96F4-11EBF2D97A52}"/>
  </bookViews>
  <sheets>
    <sheet name="Bonus" sheetId="6" r:id="rId1"/>
    <sheet name="Data" sheetId="8" r:id="rId2"/>
    <sheet name="Years, Category vs State" sheetId="5" r:id="rId3"/>
    <sheet name="Staff pick vs State" sheetId="3" r:id="rId4"/>
    <sheet name="Spotlight vs State" sheetId="4" r:id="rId5"/>
    <sheet name="Countries Rep" sheetId="2" r:id="rId6"/>
    <sheet name="Bonus Chart" sheetId="7" r:id="rId7"/>
  </sheets>
  <externalReferences>
    <externalReference r:id="rId8"/>
  </externalReferences>
  <definedNames>
    <definedName name="Kickstarter" localSheetId="1">Data!$A$1:$R$4115</definedName>
  </definedNames>
  <calcPr calcId="181029" concurrentCalc="0"/>
  <pivotCaches>
    <pivotCache cacheId="0" r:id="rId9"/>
    <pivotCache cacheId="1" r:id="rId10"/>
    <pivotCache cacheId="2" r:id="rId11"/>
    <pivotCache cacheId="3" r:id="rId12"/>
    <pivotCache cacheId="4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O2" i="8"/>
  <c r="P2" i="8"/>
  <c r="S2" i="8"/>
  <c r="T2" i="8"/>
  <c r="O3" i="8"/>
  <c r="P3" i="8"/>
  <c r="S3" i="8"/>
  <c r="T3" i="8"/>
  <c r="O4" i="8"/>
  <c r="P4" i="8"/>
  <c r="S4" i="8"/>
  <c r="T4" i="8"/>
  <c r="O5" i="8"/>
  <c r="P5" i="8"/>
  <c r="S5" i="8"/>
  <c r="T5" i="8"/>
  <c r="O6" i="8"/>
  <c r="P6" i="8"/>
  <c r="S6" i="8"/>
  <c r="T6" i="8"/>
  <c r="O7" i="8"/>
  <c r="P7" i="8"/>
  <c r="S7" i="8"/>
  <c r="T7" i="8"/>
  <c r="O8" i="8"/>
  <c r="P8" i="8"/>
  <c r="S8" i="8"/>
  <c r="T8" i="8"/>
  <c r="O9" i="8"/>
  <c r="P9" i="8"/>
  <c r="S9" i="8"/>
  <c r="T9" i="8"/>
  <c r="O10" i="8"/>
  <c r="P10" i="8"/>
  <c r="S10" i="8"/>
  <c r="T10" i="8"/>
  <c r="O11" i="8"/>
  <c r="P11" i="8"/>
  <c r="S11" i="8"/>
  <c r="T11" i="8"/>
  <c r="O12" i="8"/>
  <c r="P12" i="8"/>
  <c r="S12" i="8"/>
  <c r="T12" i="8"/>
  <c r="O13" i="8"/>
  <c r="P13" i="8"/>
  <c r="S13" i="8"/>
  <c r="T13" i="8"/>
  <c r="O14" i="8"/>
  <c r="P14" i="8"/>
  <c r="S14" i="8"/>
  <c r="T14" i="8"/>
  <c r="O15" i="8"/>
  <c r="P15" i="8"/>
  <c r="S15" i="8"/>
  <c r="T15" i="8"/>
  <c r="O16" i="8"/>
  <c r="P16" i="8"/>
  <c r="S16" i="8"/>
  <c r="T16" i="8"/>
  <c r="O17" i="8"/>
  <c r="P17" i="8"/>
  <c r="S17" i="8"/>
  <c r="T17" i="8"/>
  <c r="O18" i="8"/>
  <c r="P18" i="8"/>
  <c r="S18" i="8"/>
  <c r="T18" i="8"/>
  <c r="O19" i="8"/>
  <c r="P19" i="8"/>
  <c r="S19" i="8"/>
  <c r="T19" i="8"/>
  <c r="O20" i="8"/>
  <c r="P20" i="8"/>
  <c r="S20" i="8"/>
  <c r="T20" i="8"/>
  <c r="O21" i="8"/>
  <c r="P21" i="8"/>
  <c r="S21" i="8"/>
  <c r="T21" i="8"/>
  <c r="O22" i="8"/>
  <c r="P22" i="8"/>
  <c r="S22" i="8"/>
  <c r="T22" i="8"/>
  <c r="O23" i="8"/>
  <c r="P23" i="8"/>
  <c r="S23" i="8"/>
  <c r="T23" i="8"/>
  <c r="O24" i="8"/>
  <c r="P24" i="8"/>
  <c r="S24" i="8"/>
  <c r="T24" i="8"/>
  <c r="O25" i="8"/>
  <c r="P25" i="8"/>
  <c r="S25" i="8"/>
  <c r="T25" i="8"/>
  <c r="O26" i="8"/>
  <c r="P26" i="8"/>
  <c r="S26" i="8"/>
  <c r="T26" i="8"/>
  <c r="O27" i="8"/>
  <c r="P27" i="8"/>
  <c r="S27" i="8"/>
  <c r="T27" i="8"/>
  <c r="O28" i="8"/>
  <c r="P28" i="8"/>
  <c r="S28" i="8"/>
  <c r="T28" i="8"/>
  <c r="O29" i="8"/>
  <c r="P29" i="8"/>
  <c r="S29" i="8"/>
  <c r="T29" i="8"/>
  <c r="O30" i="8"/>
  <c r="P30" i="8"/>
  <c r="S30" i="8"/>
  <c r="T30" i="8"/>
  <c r="O31" i="8"/>
  <c r="P31" i="8"/>
  <c r="S31" i="8"/>
  <c r="T31" i="8"/>
  <c r="O32" i="8"/>
  <c r="P32" i="8"/>
  <c r="S32" i="8"/>
  <c r="T32" i="8"/>
  <c r="O33" i="8"/>
  <c r="P33" i="8"/>
  <c r="S33" i="8"/>
  <c r="T33" i="8"/>
  <c r="O34" i="8"/>
  <c r="P34" i="8"/>
  <c r="S34" i="8"/>
  <c r="T34" i="8"/>
  <c r="O35" i="8"/>
  <c r="P35" i="8"/>
  <c r="S35" i="8"/>
  <c r="T35" i="8"/>
  <c r="O36" i="8"/>
  <c r="P36" i="8"/>
  <c r="S36" i="8"/>
  <c r="T36" i="8"/>
  <c r="O37" i="8"/>
  <c r="P37" i="8"/>
  <c r="S37" i="8"/>
  <c r="T37" i="8"/>
  <c r="O38" i="8"/>
  <c r="P38" i="8"/>
  <c r="S38" i="8"/>
  <c r="T38" i="8"/>
  <c r="O39" i="8"/>
  <c r="P39" i="8"/>
  <c r="S39" i="8"/>
  <c r="T39" i="8"/>
  <c r="O40" i="8"/>
  <c r="P40" i="8"/>
  <c r="S40" i="8"/>
  <c r="T40" i="8"/>
  <c r="O41" i="8"/>
  <c r="P41" i="8"/>
  <c r="S41" i="8"/>
  <c r="T41" i="8"/>
  <c r="O42" i="8"/>
  <c r="P42" i="8"/>
  <c r="S42" i="8"/>
  <c r="T42" i="8"/>
  <c r="O43" i="8"/>
  <c r="P43" i="8"/>
  <c r="S43" i="8"/>
  <c r="T43" i="8"/>
  <c r="O44" i="8"/>
  <c r="P44" i="8"/>
  <c r="S44" i="8"/>
  <c r="T44" i="8"/>
  <c r="O45" i="8"/>
  <c r="P45" i="8"/>
  <c r="S45" i="8"/>
  <c r="T45" i="8"/>
  <c r="O46" i="8"/>
  <c r="P46" i="8"/>
  <c r="S46" i="8"/>
  <c r="T46" i="8"/>
  <c r="O47" i="8"/>
  <c r="P47" i="8"/>
  <c r="S47" i="8"/>
  <c r="T47" i="8"/>
  <c r="O48" i="8"/>
  <c r="P48" i="8"/>
  <c r="S48" i="8"/>
  <c r="T48" i="8"/>
  <c r="O49" i="8"/>
  <c r="P49" i="8"/>
  <c r="S49" i="8"/>
  <c r="T49" i="8"/>
  <c r="O50" i="8"/>
  <c r="P50" i="8"/>
  <c r="S50" i="8"/>
  <c r="T50" i="8"/>
  <c r="O51" i="8"/>
  <c r="P51" i="8"/>
  <c r="S51" i="8"/>
  <c r="T51" i="8"/>
  <c r="O52" i="8"/>
  <c r="P52" i="8"/>
  <c r="S52" i="8"/>
  <c r="T52" i="8"/>
  <c r="O53" i="8"/>
  <c r="P53" i="8"/>
  <c r="S53" i="8"/>
  <c r="T53" i="8"/>
  <c r="O54" i="8"/>
  <c r="P54" i="8"/>
  <c r="S54" i="8"/>
  <c r="T54" i="8"/>
  <c r="O55" i="8"/>
  <c r="P55" i="8"/>
  <c r="S55" i="8"/>
  <c r="T55" i="8"/>
  <c r="O56" i="8"/>
  <c r="P56" i="8"/>
  <c r="S56" i="8"/>
  <c r="T56" i="8"/>
  <c r="O57" i="8"/>
  <c r="P57" i="8"/>
  <c r="S57" i="8"/>
  <c r="T57" i="8"/>
  <c r="O58" i="8"/>
  <c r="P58" i="8"/>
  <c r="S58" i="8"/>
  <c r="T58" i="8"/>
  <c r="O59" i="8"/>
  <c r="P59" i="8"/>
  <c r="S59" i="8"/>
  <c r="T59" i="8"/>
  <c r="O60" i="8"/>
  <c r="P60" i="8"/>
  <c r="S60" i="8"/>
  <c r="T60" i="8"/>
  <c r="O61" i="8"/>
  <c r="P61" i="8"/>
  <c r="S61" i="8"/>
  <c r="T61" i="8"/>
  <c r="O62" i="8"/>
  <c r="P62" i="8"/>
  <c r="S62" i="8"/>
  <c r="T62" i="8"/>
  <c r="O63" i="8"/>
  <c r="P63" i="8"/>
  <c r="S63" i="8"/>
  <c r="T63" i="8"/>
  <c r="O64" i="8"/>
  <c r="P64" i="8"/>
  <c r="S64" i="8"/>
  <c r="T64" i="8"/>
  <c r="O65" i="8"/>
  <c r="P65" i="8"/>
  <c r="S65" i="8"/>
  <c r="T65" i="8"/>
  <c r="O66" i="8"/>
  <c r="P66" i="8"/>
  <c r="S66" i="8"/>
  <c r="T66" i="8"/>
  <c r="O67" i="8"/>
  <c r="P67" i="8"/>
  <c r="S67" i="8"/>
  <c r="T67" i="8"/>
  <c r="O68" i="8"/>
  <c r="P68" i="8"/>
  <c r="S68" i="8"/>
  <c r="T68" i="8"/>
  <c r="O69" i="8"/>
  <c r="P69" i="8"/>
  <c r="S69" i="8"/>
  <c r="T69" i="8"/>
  <c r="O70" i="8"/>
  <c r="P70" i="8"/>
  <c r="S70" i="8"/>
  <c r="T70" i="8"/>
  <c r="O71" i="8"/>
  <c r="P71" i="8"/>
  <c r="S71" i="8"/>
  <c r="T71" i="8"/>
  <c r="O72" i="8"/>
  <c r="P72" i="8"/>
  <c r="S72" i="8"/>
  <c r="T72" i="8"/>
  <c r="O73" i="8"/>
  <c r="P73" i="8"/>
  <c r="S73" i="8"/>
  <c r="T73" i="8"/>
  <c r="O74" i="8"/>
  <c r="P74" i="8"/>
  <c r="S74" i="8"/>
  <c r="T74" i="8"/>
  <c r="O75" i="8"/>
  <c r="P75" i="8"/>
  <c r="S75" i="8"/>
  <c r="T75" i="8"/>
  <c r="O76" i="8"/>
  <c r="P76" i="8"/>
  <c r="S76" i="8"/>
  <c r="T76" i="8"/>
  <c r="O77" i="8"/>
  <c r="P77" i="8"/>
  <c r="S77" i="8"/>
  <c r="T77" i="8"/>
  <c r="O78" i="8"/>
  <c r="P78" i="8"/>
  <c r="S78" i="8"/>
  <c r="T78" i="8"/>
  <c r="O79" i="8"/>
  <c r="P79" i="8"/>
  <c r="S79" i="8"/>
  <c r="T79" i="8"/>
  <c r="O80" i="8"/>
  <c r="P80" i="8"/>
  <c r="S80" i="8"/>
  <c r="T80" i="8"/>
  <c r="O81" i="8"/>
  <c r="P81" i="8"/>
  <c r="S81" i="8"/>
  <c r="T81" i="8"/>
  <c r="O82" i="8"/>
  <c r="P82" i="8"/>
  <c r="S82" i="8"/>
  <c r="T82" i="8"/>
  <c r="O83" i="8"/>
  <c r="P83" i="8"/>
  <c r="S83" i="8"/>
  <c r="T83" i="8"/>
  <c r="O84" i="8"/>
  <c r="P84" i="8"/>
  <c r="S84" i="8"/>
  <c r="T84" i="8"/>
  <c r="O85" i="8"/>
  <c r="P85" i="8"/>
  <c r="S85" i="8"/>
  <c r="T85" i="8"/>
  <c r="O86" i="8"/>
  <c r="P86" i="8"/>
  <c r="S86" i="8"/>
  <c r="T86" i="8"/>
  <c r="O87" i="8"/>
  <c r="P87" i="8"/>
  <c r="S87" i="8"/>
  <c r="T87" i="8"/>
  <c r="O88" i="8"/>
  <c r="P88" i="8"/>
  <c r="S88" i="8"/>
  <c r="T88" i="8"/>
  <c r="O89" i="8"/>
  <c r="P89" i="8"/>
  <c r="S89" i="8"/>
  <c r="T89" i="8"/>
  <c r="O90" i="8"/>
  <c r="P90" i="8"/>
  <c r="S90" i="8"/>
  <c r="T90" i="8"/>
  <c r="O91" i="8"/>
  <c r="P91" i="8"/>
  <c r="S91" i="8"/>
  <c r="T91" i="8"/>
  <c r="O92" i="8"/>
  <c r="P92" i="8"/>
  <c r="S92" i="8"/>
  <c r="T92" i="8"/>
  <c r="O93" i="8"/>
  <c r="P93" i="8"/>
  <c r="S93" i="8"/>
  <c r="T93" i="8"/>
  <c r="O94" i="8"/>
  <c r="P94" i="8"/>
  <c r="S94" i="8"/>
  <c r="T94" i="8"/>
  <c r="O95" i="8"/>
  <c r="P95" i="8"/>
  <c r="S95" i="8"/>
  <c r="T95" i="8"/>
  <c r="O96" i="8"/>
  <c r="P96" i="8"/>
  <c r="S96" i="8"/>
  <c r="T96" i="8"/>
  <c r="O97" i="8"/>
  <c r="P97" i="8"/>
  <c r="S97" i="8"/>
  <c r="T97" i="8"/>
  <c r="O98" i="8"/>
  <c r="P98" i="8"/>
  <c r="S98" i="8"/>
  <c r="T98" i="8"/>
  <c r="O99" i="8"/>
  <c r="P99" i="8"/>
  <c r="S99" i="8"/>
  <c r="T99" i="8"/>
  <c r="O100" i="8"/>
  <c r="P100" i="8"/>
  <c r="S100" i="8"/>
  <c r="T100" i="8"/>
  <c r="O101" i="8"/>
  <c r="P101" i="8"/>
  <c r="S101" i="8"/>
  <c r="T101" i="8"/>
  <c r="O102" i="8"/>
  <c r="P102" i="8"/>
  <c r="S102" i="8"/>
  <c r="T102" i="8"/>
  <c r="O103" i="8"/>
  <c r="P103" i="8"/>
  <c r="S103" i="8"/>
  <c r="T103" i="8"/>
  <c r="O104" i="8"/>
  <c r="P104" i="8"/>
  <c r="S104" i="8"/>
  <c r="T104" i="8"/>
  <c r="O105" i="8"/>
  <c r="P105" i="8"/>
  <c r="S105" i="8"/>
  <c r="T105" i="8"/>
  <c r="O106" i="8"/>
  <c r="P106" i="8"/>
  <c r="S106" i="8"/>
  <c r="T106" i="8"/>
  <c r="O107" i="8"/>
  <c r="P107" i="8"/>
  <c r="S107" i="8"/>
  <c r="T107" i="8"/>
  <c r="O108" i="8"/>
  <c r="P108" i="8"/>
  <c r="S108" i="8"/>
  <c r="T108" i="8"/>
  <c r="O109" i="8"/>
  <c r="P109" i="8"/>
  <c r="S109" i="8"/>
  <c r="T109" i="8"/>
  <c r="O110" i="8"/>
  <c r="P110" i="8"/>
  <c r="S110" i="8"/>
  <c r="T110" i="8"/>
  <c r="O111" i="8"/>
  <c r="P111" i="8"/>
  <c r="S111" i="8"/>
  <c r="T111" i="8"/>
  <c r="O112" i="8"/>
  <c r="P112" i="8"/>
  <c r="S112" i="8"/>
  <c r="T112" i="8"/>
  <c r="O113" i="8"/>
  <c r="P113" i="8"/>
  <c r="S113" i="8"/>
  <c r="T113" i="8"/>
  <c r="O114" i="8"/>
  <c r="P114" i="8"/>
  <c r="S114" i="8"/>
  <c r="T114" i="8"/>
  <c r="O115" i="8"/>
  <c r="P115" i="8"/>
  <c r="S115" i="8"/>
  <c r="T115" i="8"/>
  <c r="O116" i="8"/>
  <c r="P116" i="8"/>
  <c r="S116" i="8"/>
  <c r="T116" i="8"/>
  <c r="O117" i="8"/>
  <c r="P117" i="8"/>
  <c r="S117" i="8"/>
  <c r="T117" i="8"/>
  <c r="O118" i="8"/>
  <c r="P118" i="8"/>
  <c r="S118" i="8"/>
  <c r="T118" i="8"/>
  <c r="O119" i="8"/>
  <c r="P119" i="8"/>
  <c r="S119" i="8"/>
  <c r="T119" i="8"/>
  <c r="O120" i="8"/>
  <c r="P120" i="8"/>
  <c r="S120" i="8"/>
  <c r="T120" i="8"/>
  <c r="O121" i="8"/>
  <c r="P121" i="8"/>
  <c r="S121" i="8"/>
  <c r="T121" i="8"/>
  <c r="O122" i="8"/>
  <c r="P122" i="8"/>
  <c r="S122" i="8"/>
  <c r="T122" i="8"/>
  <c r="O123" i="8"/>
  <c r="P123" i="8"/>
  <c r="S123" i="8"/>
  <c r="T123" i="8"/>
  <c r="O124" i="8"/>
  <c r="P124" i="8"/>
  <c r="S124" i="8"/>
  <c r="T124" i="8"/>
  <c r="O125" i="8"/>
  <c r="P125" i="8"/>
  <c r="S125" i="8"/>
  <c r="T125" i="8"/>
  <c r="O126" i="8"/>
  <c r="P126" i="8"/>
  <c r="S126" i="8"/>
  <c r="T126" i="8"/>
  <c r="O127" i="8"/>
  <c r="P127" i="8"/>
  <c r="S127" i="8"/>
  <c r="T127" i="8"/>
  <c r="O128" i="8"/>
  <c r="P128" i="8"/>
  <c r="S128" i="8"/>
  <c r="T128" i="8"/>
  <c r="O129" i="8"/>
  <c r="P129" i="8"/>
  <c r="S129" i="8"/>
  <c r="T129" i="8"/>
  <c r="O130" i="8"/>
  <c r="P130" i="8"/>
  <c r="S130" i="8"/>
  <c r="T130" i="8"/>
  <c r="O131" i="8"/>
  <c r="P131" i="8"/>
  <c r="S131" i="8"/>
  <c r="T131" i="8"/>
  <c r="O132" i="8"/>
  <c r="P132" i="8"/>
  <c r="S132" i="8"/>
  <c r="T132" i="8"/>
  <c r="O133" i="8"/>
  <c r="P133" i="8"/>
  <c r="S133" i="8"/>
  <c r="T133" i="8"/>
  <c r="O134" i="8"/>
  <c r="P134" i="8"/>
  <c r="S134" i="8"/>
  <c r="T134" i="8"/>
  <c r="O135" i="8"/>
  <c r="P135" i="8"/>
  <c r="S135" i="8"/>
  <c r="T135" i="8"/>
  <c r="O136" i="8"/>
  <c r="P136" i="8"/>
  <c r="S136" i="8"/>
  <c r="T136" i="8"/>
  <c r="O137" i="8"/>
  <c r="P137" i="8"/>
  <c r="S137" i="8"/>
  <c r="T137" i="8"/>
  <c r="O138" i="8"/>
  <c r="P138" i="8"/>
  <c r="S138" i="8"/>
  <c r="T138" i="8"/>
  <c r="O139" i="8"/>
  <c r="P139" i="8"/>
  <c r="S139" i="8"/>
  <c r="T139" i="8"/>
  <c r="O140" i="8"/>
  <c r="P140" i="8"/>
  <c r="S140" i="8"/>
  <c r="T140" i="8"/>
  <c r="O141" i="8"/>
  <c r="P141" i="8"/>
  <c r="S141" i="8"/>
  <c r="T141" i="8"/>
  <c r="O142" i="8"/>
  <c r="P142" i="8"/>
  <c r="S142" i="8"/>
  <c r="T142" i="8"/>
  <c r="O143" i="8"/>
  <c r="P143" i="8"/>
  <c r="S143" i="8"/>
  <c r="T143" i="8"/>
  <c r="O144" i="8"/>
  <c r="P144" i="8"/>
  <c r="S144" i="8"/>
  <c r="T144" i="8"/>
  <c r="O145" i="8"/>
  <c r="P145" i="8"/>
  <c r="S145" i="8"/>
  <c r="T145" i="8"/>
  <c r="O146" i="8"/>
  <c r="P146" i="8"/>
  <c r="S146" i="8"/>
  <c r="T146" i="8"/>
  <c r="O147" i="8"/>
  <c r="P147" i="8"/>
  <c r="S147" i="8"/>
  <c r="T147" i="8"/>
  <c r="O148" i="8"/>
  <c r="P148" i="8"/>
  <c r="S148" i="8"/>
  <c r="T148" i="8"/>
  <c r="O149" i="8"/>
  <c r="P149" i="8"/>
  <c r="S149" i="8"/>
  <c r="T149" i="8"/>
  <c r="O150" i="8"/>
  <c r="P150" i="8"/>
  <c r="S150" i="8"/>
  <c r="T150" i="8"/>
  <c r="O151" i="8"/>
  <c r="P151" i="8"/>
  <c r="S151" i="8"/>
  <c r="T151" i="8"/>
  <c r="O152" i="8"/>
  <c r="P152" i="8"/>
  <c r="S152" i="8"/>
  <c r="T152" i="8"/>
  <c r="O153" i="8"/>
  <c r="P153" i="8"/>
  <c r="S153" i="8"/>
  <c r="T153" i="8"/>
  <c r="O154" i="8"/>
  <c r="P154" i="8"/>
  <c r="S154" i="8"/>
  <c r="T154" i="8"/>
  <c r="O155" i="8"/>
  <c r="P155" i="8"/>
  <c r="S155" i="8"/>
  <c r="T155" i="8"/>
  <c r="O156" i="8"/>
  <c r="P156" i="8"/>
  <c r="S156" i="8"/>
  <c r="T156" i="8"/>
  <c r="O157" i="8"/>
  <c r="P157" i="8"/>
  <c r="S157" i="8"/>
  <c r="T157" i="8"/>
  <c r="O158" i="8"/>
  <c r="P158" i="8"/>
  <c r="S158" i="8"/>
  <c r="T158" i="8"/>
  <c r="O159" i="8"/>
  <c r="P159" i="8"/>
  <c r="S159" i="8"/>
  <c r="T159" i="8"/>
  <c r="O160" i="8"/>
  <c r="P160" i="8"/>
  <c r="S160" i="8"/>
  <c r="T160" i="8"/>
  <c r="O161" i="8"/>
  <c r="P161" i="8"/>
  <c r="S161" i="8"/>
  <c r="T161" i="8"/>
  <c r="O162" i="8"/>
  <c r="P162" i="8"/>
  <c r="S162" i="8"/>
  <c r="T162" i="8"/>
  <c r="O163" i="8"/>
  <c r="P163" i="8"/>
  <c r="S163" i="8"/>
  <c r="T163" i="8"/>
  <c r="O164" i="8"/>
  <c r="P164" i="8"/>
  <c r="S164" i="8"/>
  <c r="T164" i="8"/>
  <c r="O165" i="8"/>
  <c r="P165" i="8"/>
  <c r="S165" i="8"/>
  <c r="T165" i="8"/>
  <c r="O166" i="8"/>
  <c r="P166" i="8"/>
  <c r="S166" i="8"/>
  <c r="T166" i="8"/>
  <c r="O167" i="8"/>
  <c r="P167" i="8"/>
  <c r="S167" i="8"/>
  <c r="T167" i="8"/>
  <c r="O168" i="8"/>
  <c r="P168" i="8"/>
  <c r="S168" i="8"/>
  <c r="T168" i="8"/>
  <c r="O169" i="8"/>
  <c r="P169" i="8"/>
  <c r="S169" i="8"/>
  <c r="T169" i="8"/>
  <c r="O170" i="8"/>
  <c r="P170" i="8"/>
  <c r="S170" i="8"/>
  <c r="T170" i="8"/>
  <c r="O171" i="8"/>
  <c r="P171" i="8"/>
  <c r="S171" i="8"/>
  <c r="T171" i="8"/>
  <c r="O172" i="8"/>
  <c r="P172" i="8"/>
  <c r="S172" i="8"/>
  <c r="T172" i="8"/>
  <c r="O173" i="8"/>
  <c r="P173" i="8"/>
  <c r="S173" i="8"/>
  <c r="T173" i="8"/>
  <c r="O174" i="8"/>
  <c r="P174" i="8"/>
  <c r="S174" i="8"/>
  <c r="T174" i="8"/>
  <c r="O175" i="8"/>
  <c r="P175" i="8"/>
  <c r="S175" i="8"/>
  <c r="T175" i="8"/>
  <c r="O176" i="8"/>
  <c r="P176" i="8"/>
  <c r="S176" i="8"/>
  <c r="T176" i="8"/>
  <c r="O177" i="8"/>
  <c r="P177" i="8"/>
  <c r="S177" i="8"/>
  <c r="T177" i="8"/>
  <c r="O178" i="8"/>
  <c r="P178" i="8"/>
  <c r="S178" i="8"/>
  <c r="T178" i="8"/>
  <c r="O179" i="8"/>
  <c r="P179" i="8"/>
  <c r="S179" i="8"/>
  <c r="T179" i="8"/>
  <c r="O180" i="8"/>
  <c r="P180" i="8"/>
  <c r="S180" i="8"/>
  <c r="T180" i="8"/>
  <c r="O181" i="8"/>
  <c r="P181" i="8"/>
  <c r="S181" i="8"/>
  <c r="T181" i="8"/>
  <c r="O182" i="8"/>
  <c r="P182" i="8"/>
  <c r="S182" i="8"/>
  <c r="T182" i="8"/>
  <c r="O183" i="8"/>
  <c r="P183" i="8"/>
  <c r="S183" i="8"/>
  <c r="T183" i="8"/>
  <c r="O184" i="8"/>
  <c r="P184" i="8"/>
  <c r="S184" i="8"/>
  <c r="T184" i="8"/>
  <c r="O185" i="8"/>
  <c r="P185" i="8"/>
  <c r="S185" i="8"/>
  <c r="T185" i="8"/>
  <c r="O186" i="8"/>
  <c r="P186" i="8"/>
  <c r="S186" i="8"/>
  <c r="T186" i="8"/>
  <c r="O187" i="8"/>
  <c r="P187" i="8"/>
  <c r="S187" i="8"/>
  <c r="T187" i="8"/>
  <c r="O188" i="8"/>
  <c r="P188" i="8"/>
  <c r="S188" i="8"/>
  <c r="T188" i="8"/>
  <c r="O189" i="8"/>
  <c r="P189" i="8"/>
  <c r="S189" i="8"/>
  <c r="T189" i="8"/>
  <c r="O190" i="8"/>
  <c r="P190" i="8"/>
  <c r="S190" i="8"/>
  <c r="T190" i="8"/>
  <c r="O191" i="8"/>
  <c r="P191" i="8"/>
  <c r="S191" i="8"/>
  <c r="T191" i="8"/>
  <c r="O192" i="8"/>
  <c r="P192" i="8"/>
  <c r="S192" i="8"/>
  <c r="T192" i="8"/>
  <c r="O193" i="8"/>
  <c r="P193" i="8"/>
  <c r="S193" i="8"/>
  <c r="T193" i="8"/>
  <c r="O194" i="8"/>
  <c r="P194" i="8"/>
  <c r="S194" i="8"/>
  <c r="T194" i="8"/>
  <c r="O195" i="8"/>
  <c r="P195" i="8"/>
  <c r="S195" i="8"/>
  <c r="T195" i="8"/>
  <c r="O196" i="8"/>
  <c r="P196" i="8"/>
  <c r="S196" i="8"/>
  <c r="T196" i="8"/>
  <c r="O197" i="8"/>
  <c r="P197" i="8"/>
  <c r="S197" i="8"/>
  <c r="T197" i="8"/>
  <c r="O198" i="8"/>
  <c r="P198" i="8"/>
  <c r="S198" i="8"/>
  <c r="T198" i="8"/>
  <c r="O199" i="8"/>
  <c r="P199" i="8"/>
  <c r="S199" i="8"/>
  <c r="T199" i="8"/>
  <c r="O200" i="8"/>
  <c r="P200" i="8"/>
  <c r="S200" i="8"/>
  <c r="T200" i="8"/>
  <c r="O201" i="8"/>
  <c r="P201" i="8"/>
  <c r="S201" i="8"/>
  <c r="T201" i="8"/>
  <c r="O202" i="8"/>
  <c r="P202" i="8"/>
  <c r="S202" i="8"/>
  <c r="T202" i="8"/>
  <c r="O203" i="8"/>
  <c r="P203" i="8"/>
  <c r="S203" i="8"/>
  <c r="T203" i="8"/>
  <c r="O204" i="8"/>
  <c r="P204" i="8"/>
  <c r="S204" i="8"/>
  <c r="T204" i="8"/>
  <c r="O205" i="8"/>
  <c r="P205" i="8"/>
  <c r="S205" i="8"/>
  <c r="T205" i="8"/>
  <c r="O206" i="8"/>
  <c r="P206" i="8"/>
  <c r="S206" i="8"/>
  <c r="T206" i="8"/>
  <c r="O207" i="8"/>
  <c r="P207" i="8"/>
  <c r="S207" i="8"/>
  <c r="T207" i="8"/>
  <c r="O208" i="8"/>
  <c r="P208" i="8"/>
  <c r="S208" i="8"/>
  <c r="T208" i="8"/>
  <c r="O209" i="8"/>
  <c r="P209" i="8"/>
  <c r="S209" i="8"/>
  <c r="T209" i="8"/>
  <c r="O210" i="8"/>
  <c r="P210" i="8"/>
  <c r="S210" i="8"/>
  <c r="T210" i="8"/>
  <c r="O211" i="8"/>
  <c r="P211" i="8"/>
  <c r="S211" i="8"/>
  <c r="T211" i="8"/>
  <c r="O212" i="8"/>
  <c r="P212" i="8"/>
  <c r="S212" i="8"/>
  <c r="T212" i="8"/>
  <c r="O213" i="8"/>
  <c r="P213" i="8"/>
  <c r="S213" i="8"/>
  <c r="T213" i="8"/>
  <c r="O214" i="8"/>
  <c r="P214" i="8"/>
  <c r="S214" i="8"/>
  <c r="T214" i="8"/>
  <c r="O215" i="8"/>
  <c r="P215" i="8"/>
  <c r="S215" i="8"/>
  <c r="T215" i="8"/>
  <c r="O216" i="8"/>
  <c r="P216" i="8"/>
  <c r="S216" i="8"/>
  <c r="T216" i="8"/>
  <c r="O217" i="8"/>
  <c r="P217" i="8"/>
  <c r="S217" i="8"/>
  <c r="T217" i="8"/>
  <c r="O218" i="8"/>
  <c r="P218" i="8"/>
  <c r="S218" i="8"/>
  <c r="T218" i="8"/>
  <c r="O219" i="8"/>
  <c r="P219" i="8"/>
  <c r="S219" i="8"/>
  <c r="T219" i="8"/>
  <c r="O220" i="8"/>
  <c r="P220" i="8"/>
  <c r="S220" i="8"/>
  <c r="T220" i="8"/>
  <c r="O221" i="8"/>
  <c r="P221" i="8"/>
  <c r="S221" i="8"/>
  <c r="T221" i="8"/>
  <c r="O222" i="8"/>
  <c r="P222" i="8"/>
  <c r="S222" i="8"/>
  <c r="T222" i="8"/>
  <c r="O223" i="8"/>
  <c r="P223" i="8"/>
  <c r="S223" i="8"/>
  <c r="T223" i="8"/>
  <c r="O224" i="8"/>
  <c r="P224" i="8"/>
  <c r="S224" i="8"/>
  <c r="T224" i="8"/>
  <c r="O225" i="8"/>
  <c r="P225" i="8"/>
  <c r="S225" i="8"/>
  <c r="T225" i="8"/>
  <c r="O226" i="8"/>
  <c r="P226" i="8"/>
  <c r="S226" i="8"/>
  <c r="T226" i="8"/>
  <c r="O227" i="8"/>
  <c r="P227" i="8"/>
  <c r="S227" i="8"/>
  <c r="T227" i="8"/>
  <c r="O228" i="8"/>
  <c r="P228" i="8"/>
  <c r="S228" i="8"/>
  <c r="T228" i="8"/>
  <c r="O229" i="8"/>
  <c r="P229" i="8"/>
  <c r="S229" i="8"/>
  <c r="T229" i="8"/>
  <c r="O230" i="8"/>
  <c r="P230" i="8"/>
  <c r="S230" i="8"/>
  <c r="T230" i="8"/>
  <c r="O231" i="8"/>
  <c r="P231" i="8"/>
  <c r="S231" i="8"/>
  <c r="T231" i="8"/>
  <c r="O232" i="8"/>
  <c r="P232" i="8"/>
  <c r="S232" i="8"/>
  <c r="T232" i="8"/>
  <c r="O233" i="8"/>
  <c r="P233" i="8"/>
  <c r="S233" i="8"/>
  <c r="T233" i="8"/>
  <c r="O234" i="8"/>
  <c r="P234" i="8"/>
  <c r="S234" i="8"/>
  <c r="T234" i="8"/>
  <c r="O235" i="8"/>
  <c r="P235" i="8"/>
  <c r="S235" i="8"/>
  <c r="T235" i="8"/>
  <c r="O236" i="8"/>
  <c r="P236" i="8"/>
  <c r="S236" i="8"/>
  <c r="T236" i="8"/>
  <c r="O237" i="8"/>
  <c r="P237" i="8"/>
  <c r="S237" i="8"/>
  <c r="T237" i="8"/>
  <c r="O238" i="8"/>
  <c r="P238" i="8"/>
  <c r="S238" i="8"/>
  <c r="T238" i="8"/>
  <c r="O239" i="8"/>
  <c r="P239" i="8"/>
  <c r="S239" i="8"/>
  <c r="T239" i="8"/>
  <c r="O240" i="8"/>
  <c r="P240" i="8"/>
  <c r="S240" i="8"/>
  <c r="T240" i="8"/>
  <c r="O241" i="8"/>
  <c r="P241" i="8"/>
  <c r="S241" i="8"/>
  <c r="T241" i="8"/>
  <c r="O242" i="8"/>
  <c r="P242" i="8"/>
  <c r="S242" i="8"/>
  <c r="T242" i="8"/>
  <c r="O243" i="8"/>
  <c r="P243" i="8"/>
  <c r="S243" i="8"/>
  <c r="T243" i="8"/>
  <c r="O244" i="8"/>
  <c r="P244" i="8"/>
  <c r="S244" i="8"/>
  <c r="T244" i="8"/>
  <c r="O245" i="8"/>
  <c r="P245" i="8"/>
  <c r="S245" i="8"/>
  <c r="T245" i="8"/>
  <c r="O246" i="8"/>
  <c r="P246" i="8"/>
  <c r="S246" i="8"/>
  <c r="T246" i="8"/>
  <c r="O247" i="8"/>
  <c r="P247" i="8"/>
  <c r="S247" i="8"/>
  <c r="T247" i="8"/>
  <c r="O248" i="8"/>
  <c r="P248" i="8"/>
  <c r="S248" i="8"/>
  <c r="T248" i="8"/>
  <c r="O249" i="8"/>
  <c r="P249" i="8"/>
  <c r="S249" i="8"/>
  <c r="T249" i="8"/>
  <c r="O250" i="8"/>
  <c r="P250" i="8"/>
  <c r="S250" i="8"/>
  <c r="T250" i="8"/>
  <c r="O251" i="8"/>
  <c r="P251" i="8"/>
  <c r="S251" i="8"/>
  <c r="T251" i="8"/>
  <c r="O252" i="8"/>
  <c r="P252" i="8"/>
  <c r="S252" i="8"/>
  <c r="T252" i="8"/>
  <c r="O253" i="8"/>
  <c r="P253" i="8"/>
  <c r="S253" i="8"/>
  <c r="T253" i="8"/>
  <c r="O254" i="8"/>
  <c r="P254" i="8"/>
  <c r="S254" i="8"/>
  <c r="T254" i="8"/>
  <c r="O255" i="8"/>
  <c r="P255" i="8"/>
  <c r="S255" i="8"/>
  <c r="T255" i="8"/>
  <c r="O256" i="8"/>
  <c r="P256" i="8"/>
  <c r="S256" i="8"/>
  <c r="T256" i="8"/>
  <c r="O257" i="8"/>
  <c r="P257" i="8"/>
  <c r="S257" i="8"/>
  <c r="T257" i="8"/>
  <c r="O258" i="8"/>
  <c r="P258" i="8"/>
  <c r="S258" i="8"/>
  <c r="T258" i="8"/>
  <c r="O259" i="8"/>
  <c r="P259" i="8"/>
  <c r="S259" i="8"/>
  <c r="T259" i="8"/>
  <c r="O260" i="8"/>
  <c r="P260" i="8"/>
  <c r="S260" i="8"/>
  <c r="T260" i="8"/>
  <c r="O261" i="8"/>
  <c r="P261" i="8"/>
  <c r="S261" i="8"/>
  <c r="T261" i="8"/>
  <c r="O262" i="8"/>
  <c r="P262" i="8"/>
  <c r="S262" i="8"/>
  <c r="T262" i="8"/>
  <c r="O263" i="8"/>
  <c r="P263" i="8"/>
  <c r="S263" i="8"/>
  <c r="T263" i="8"/>
  <c r="O264" i="8"/>
  <c r="P264" i="8"/>
  <c r="S264" i="8"/>
  <c r="T264" i="8"/>
  <c r="O265" i="8"/>
  <c r="P265" i="8"/>
  <c r="S265" i="8"/>
  <c r="T265" i="8"/>
  <c r="O266" i="8"/>
  <c r="P266" i="8"/>
  <c r="S266" i="8"/>
  <c r="T266" i="8"/>
  <c r="O267" i="8"/>
  <c r="P267" i="8"/>
  <c r="S267" i="8"/>
  <c r="T267" i="8"/>
  <c r="O268" i="8"/>
  <c r="P268" i="8"/>
  <c r="S268" i="8"/>
  <c r="T268" i="8"/>
  <c r="O269" i="8"/>
  <c r="P269" i="8"/>
  <c r="S269" i="8"/>
  <c r="T269" i="8"/>
  <c r="O270" i="8"/>
  <c r="P270" i="8"/>
  <c r="S270" i="8"/>
  <c r="T270" i="8"/>
  <c r="O271" i="8"/>
  <c r="P271" i="8"/>
  <c r="S271" i="8"/>
  <c r="T271" i="8"/>
  <c r="O272" i="8"/>
  <c r="P272" i="8"/>
  <c r="S272" i="8"/>
  <c r="T272" i="8"/>
  <c r="O273" i="8"/>
  <c r="P273" i="8"/>
  <c r="S273" i="8"/>
  <c r="T273" i="8"/>
  <c r="O274" i="8"/>
  <c r="P274" i="8"/>
  <c r="S274" i="8"/>
  <c r="T274" i="8"/>
  <c r="O275" i="8"/>
  <c r="P275" i="8"/>
  <c r="S275" i="8"/>
  <c r="T275" i="8"/>
  <c r="O276" i="8"/>
  <c r="P276" i="8"/>
  <c r="S276" i="8"/>
  <c r="T276" i="8"/>
  <c r="O277" i="8"/>
  <c r="P277" i="8"/>
  <c r="S277" i="8"/>
  <c r="T277" i="8"/>
  <c r="O278" i="8"/>
  <c r="P278" i="8"/>
  <c r="S278" i="8"/>
  <c r="T278" i="8"/>
  <c r="O279" i="8"/>
  <c r="P279" i="8"/>
  <c r="S279" i="8"/>
  <c r="T279" i="8"/>
  <c r="O280" i="8"/>
  <c r="P280" i="8"/>
  <c r="S280" i="8"/>
  <c r="T280" i="8"/>
  <c r="O281" i="8"/>
  <c r="P281" i="8"/>
  <c r="S281" i="8"/>
  <c r="T281" i="8"/>
  <c r="O282" i="8"/>
  <c r="P282" i="8"/>
  <c r="S282" i="8"/>
  <c r="T282" i="8"/>
  <c r="O283" i="8"/>
  <c r="P283" i="8"/>
  <c r="S283" i="8"/>
  <c r="T283" i="8"/>
  <c r="O284" i="8"/>
  <c r="P284" i="8"/>
  <c r="S284" i="8"/>
  <c r="T284" i="8"/>
  <c r="O285" i="8"/>
  <c r="P285" i="8"/>
  <c r="S285" i="8"/>
  <c r="T285" i="8"/>
  <c r="O286" i="8"/>
  <c r="P286" i="8"/>
  <c r="S286" i="8"/>
  <c r="T286" i="8"/>
  <c r="O287" i="8"/>
  <c r="P287" i="8"/>
  <c r="S287" i="8"/>
  <c r="T287" i="8"/>
  <c r="O288" i="8"/>
  <c r="P288" i="8"/>
  <c r="S288" i="8"/>
  <c r="T288" i="8"/>
  <c r="O289" i="8"/>
  <c r="P289" i="8"/>
  <c r="S289" i="8"/>
  <c r="T289" i="8"/>
  <c r="O290" i="8"/>
  <c r="P290" i="8"/>
  <c r="S290" i="8"/>
  <c r="T290" i="8"/>
  <c r="O291" i="8"/>
  <c r="P291" i="8"/>
  <c r="S291" i="8"/>
  <c r="T291" i="8"/>
  <c r="O292" i="8"/>
  <c r="P292" i="8"/>
  <c r="S292" i="8"/>
  <c r="T292" i="8"/>
  <c r="O293" i="8"/>
  <c r="P293" i="8"/>
  <c r="S293" i="8"/>
  <c r="T293" i="8"/>
  <c r="O294" i="8"/>
  <c r="P294" i="8"/>
  <c r="S294" i="8"/>
  <c r="T294" i="8"/>
  <c r="O295" i="8"/>
  <c r="P295" i="8"/>
  <c r="S295" i="8"/>
  <c r="T295" i="8"/>
  <c r="O296" i="8"/>
  <c r="P296" i="8"/>
  <c r="S296" i="8"/>
  <c r="T296" i="8"/>
  <c r="O297" i="8"/>
  <c r="P297" i="8"/>
  <c r="S297" i="8"/>
  <c r="T297" i="8"/>
  <c r="O298" i="8"/>
  <c r="P298" i="8"/>
  <c r="S298" i="8"/>
  <c r="T298" i="8"/>
  <c r="O299" i="8"/>
  <c r="P299" i="8"/>
  <c r="S299" i="8"/>
  <c r="T299" i="8"/>
  <c r="O300" i="8"/>
  <c r="P300" i="8"/>
  <c r="S300" i="8"/>
  <c r="T300" i="8"/>
  <c r="O301" i="8"/>
  <c r="P301" i="8"/>
  <c r="S301" i="8"/>
  <c r="T301" i="8"/>
  <c r="O302" i="8"/>
  <c r="P302" i="8"/>
  <c r="S302" i="8"/>
  <c r="T302" i="8"/>
  <c r="O303" i="8"/>
  <c r="P303" i="8"/>
  <c r="S303" i="8"/>
  <c r="T303" i="8"/>
  <c r="O304" i="8"/>
  <c r="P304" i="8"/>
  <c r="S304" i="8"/>
  <c r="T304" i="8"/>
  <c r="O305" i="8"/>
  <c r="P305" i="8"/>
  <c r="S305" i="8"/>
  <c r="T305" i="8"/>
  <c r="O306" i="8"/>
  <c r="P306" i="8"/>
  <c r="S306" i="8"/>
  <c r="T306" i="8"/>
  <c r="O307" i="8"/>
  <c r="P307" i="8"/>
  <c r="S307" i="8"/>
  <c r="T307" i="8"/>
  <c r="O308" i="8"/>
  <c r="P308" i="8"/>
  <c r="S308" i="8"/>
  <c r="T308" i="8"/>
  <c r="O309" i="8"/>
  <c r="P309" i="8"/>
  <c r="S309" i="8"/>
  <c r="T309" i="8"/>
  <c r="O310" i="8"/>
  <c r="P310" i="8"/>
  <c r="S310" i="8"/>
  <c r="T310" i="8"/>
  <c r="O311" i="8"/>
  <c r="P311" i="8"/>
  <c r="S311" i="8"/>
  <c r="T311" i="8"/>
  <c r="O312" i="8"/>
  <c r="P312" i="8"/>
  <c r="S312" i="8"/>
  <c r="T312" i="8"/>
  <c r="O313" i="8"/>
  <c r="P313" i="8"/>
  <c r="S313" i="8"/>
  <c r="T313" i="8"/>
  <c r="O314" i="8"/>
  <c r="P314" i="8"/>
  <c r="S314" i="8"/>
  <c r="T314" i="8"/>
  <c r="O315" i="8"/>
  <c r="P315" i="8"/>
  <c r="S315" i="8"/>
  <c r="T315" i="8"/>
  <c r="O316" i="8"/>
  <c r="P316" i="8"/>
  <c r="S316" i="8"/>
  <c r="T316" i="8"/>
  <c r="O317" i="8"/>
  <c r="P317" i="8"/>
  <c r="S317" i="8"/>
  <c r="T317" i="8"/>
  <c r="O318" i="8"/>
  <c r="P318" i="8"/>
  <c r="S318" i="8"/>
  <c r="T318" i="8"/>
  <c r="O319" i="8"/>
  <c r="P319" i="8"/>
  <c r="S319" i="8"/>
  <c r="T319" i="8"/>
  <c r="O320" i="8"/>
  <c r="P320" i="8"/>
  <c r="S320" i="8"/>
  <c r="T320" i="8"/>
  <c r="O321" i="8"/>
  <c r="P321" i="8"/>
  <c r="S321" i="8"/>
  <c r="T321" i="8"/>
  <c r="O322" i="8"/>
  <c r="P322" i="8"/>
  <c r="S322" i="8"/>
  <c r="T322" i="8"/>
  <c r="O323" i="8"/>
  <c r="P323" i="8"/>
  <c r="S323" i="8"/>
  <c r="T323" i="8"/>
  <c r="O324" i="8"/>
  <c r="P324" i="8"/>
  <c r="S324" i="8"/>
  <c r="T324" i="8"/>
  <c r="O325" i="8"/>
  <c r="P325" i="8"/>
  <c r="S325" i="8"/>
  <c r="T325" i="8"/>
  <c r="O326" i="8"/>
  <c r="P326" i="8"/>
  <c r="S326" i="8"/>
  <c r="T326" i="8"/>
  <c r="O327" i="8"/>
  <c r="P327" i="8"/>
  <c r="S327" i="8"/>
  <c r="T327" i="8"/>
  <c r="O328" i="8"/>
  <c r="P328" i="8"/>
  <c r="S328" i="8"/>
  <c r="T328" i="8"/>
  <c r="O329" i="8"/>
  <c r="P329" i="8"/>
  <c r="S329" i="8"/>
  <c r="T329" i="8"/>
  <c r="O330" i="8"/>
  <c r="P330" i="8"/>
  <c r="S330" i="8"/>
  <c r="T330" i="8"/>
  <c r="O331" i="8"/>
  <c r="P331" i="8"/>
  <c r="S331" i="8"/>
  <c r="T331" i="8"/>
  <c r="O332" i="8"/>
  <c r="P332" i="8"/>
  <c r="S332" i="8"/>
  <c r="T332" i="8"/>
  <c r="O333" i="8"/>
  <c r="P333" i="8"/>
  <c r="S333" i="8"/>
  <c r="T333" i="8"/>
  <c r="O334" i="8"/>
  <c r="P334" i="8"/>
  <c r="S334" i="8"/>
  <c r="T334" i="8"/>
  <c r="O335" i="8"/>
  <c r="P335" i="8"/>
  <c r="S335" i="8"/>
  <c r="T335" i="8"/>
  <c r="O336" i="8"/>
  <c r="P336" i="8"/>
  <c r="S336" i="8"/>
  <c r="T336" i="8"/>
  <c r="O337" i="8"/>
  <c r="P337" i="8"/>
  <c r="S337" i="8"/>
  <c r="T337" i="8"/>
  <c r="O338" i="8"/>
  <c r="P338" i="8"/>
  <c r="S338" i="8"/>
  <c r="T338" i="8"/>
  <c r="O339" i="8"/>
  <c r="P339" i="8"/>
  <c r="S339" i="8"/>
  <c r="T339" i="8"/>
  <c r="O340" i="8"/>
  <c r="P340" i="8"/>
  <c r="S340" i="8"/>
  <c r="T340" i="8"/>
  <c r="O341" i="8"/>
  <c r="P341" i="8"/>
  <c r="S341" i="8"/>
  <c r="T341" i="8"/>
  <c r="O342" i="8"/>
  <c r="P342" i="8"/>
  <c r="S342" i="8"/>
  <c r="T342" i="8"/>
  <c r="O343" i="8"/>
  <c r="P343" i="8"/>
  <c r="S343" i="8"/>
  <c r="T343" i="8"/>
  <c r="O344" i="8"/>
  <c r="P344" i="8"/>
  <c r="S344" i="8"/>
  <c r="T344" i="8"/>
  <c r="O345" i="8"/>
  <c r="P345" i="8"/>
  <c r="S345" i="8"/>
  <c r="T345" i="8"/>
  <c r="O346" i="8"/>
  <c r="P346" i="8"/>
  <c r="S346" i="8"/>
  <c r="T346" i="8"/>
  <c r="O347" i="8"/>
  <c r="P347" i="8"/>
  <c r="S347" i="8"/>
  <c r="T347" i="8"/>
  <c r="O348" i="8"/>
  <c r="P348" i="8"/>
  <c r="S348" i="8"/>
  <c r="T348" i="8"/>
  <c r="O349" i="8"/>
  <c r="P349" i="8"/>
  <c r="S349" i="8"/>
  <c r="T349" i="8"/>
  <c r="O350" i="8"/>
  <c r="P350" i="8"/>
  <c r="S350" i="8"/>
  <c r="T350" i="8"/>
  <c r="O351" i="8"/>
  <c r="P351" i="8"/>
  <c r="S351" i="8"/>
  <c r="T351" i="8"/>
  <c r="O352" i="8"/>
  <c r="P352" i="8"/>
  <c r="S352" i="8"/>
  <c r="T352" i="8"/>
  <c r="O353" i="8"/>
  <c r="P353" i="8"/>
  <c r="S353" i="8"/>
  <c r="T353" i="8"/>
  <c r="O354" i="8"/>
  <c r="P354" i="8"/>
  <c r="S354" i="8"/>
  <c r="T354" i="8"/>
  <c r="O355" i="8"/>
  <c r="P355" i="8"/>
  <c r="S355" i="8"/>
  <c r="T355" i="8"/>
  <c r="O356" i="8"/>
  <c r="P356" i="8"/>
  <c r="S356" i="8"/>
  <c r="T356" i="8"/>
  <c r="O357" i="8"/>
  <c r="P357" i="8"/>
  <c r="S357" i="8"/>
  <c r="T357" i="8"/>
  <c r="O358" i="8"/>
  <c r="P358" i="8"/>
  <c r="S358" i="8"/>
  <c r="T358" i="8"/>
  <c r="O359" i="8"/>
  <c r="P359" i="8"/>
  <c r="S359" i="8"/>
  <c r="T359" i="8"/>
  <c r="O360" i="8"/>
  <c r="P360" i="8"/>
  <c r="S360" i="8"/>
  <c r="T360" i="8"/>
  <c r="O361" i="8"/>
  <c r="P361" i="8"/>
  <c r="S361" i="8"/>
  <c r="T361" i="8"/>
  <c r="O362" i="8"/>
  <c r="P362" i="8"/>
  <c r="S362" i="8"/>
  <c r="T362" i="8"/>
  <c r="O363" i="8"/>
  <c r="P363" i="8"/>
  <c r="S363" i="8"/>
  <c r="T363" i="8"/>
  <c r="O364" i="8"/>
  <c r="P364" i="8"/>
  <c r="S364" i="8"/>
  <c r="T364" i="8"/>
  <c r="O365" i="8"/>
  <c r="P365" i="8"/>
  <c r="S365" i="8"/>
  <c r="T365" i="8"/>
  <c r="O366" i="8"/>
  <c r="P366" i="8"/>
  <c r="S366" i="8"/>
  <c r="T366" i="8"/>
  <c r="O367" i="8"/>
  <c r="P367" i="8"/>
  <c r="S367" i="8"/>
  <c r="T367" i="8"/>
  <c r="O368" i="8"/>
  <c r="P368" i="8"/>
  <c r="S368" i="8"/>
  <c r="T368" i="8"/>
  <c r="O369" i="8"/>
  <c r="P369" i="8"/>
  <c r="S369" i="8"/>
  <c r="T369" i="8"/>
  <c r="O370" i="8"/>
  <c r="P370" i="8"/>
  <c r="S370" i="8"/>
  <c r="T370" i="8"/>
  <c r="O371" i="8"/>
  <c r="P371" i="8"/>
  <c r="S371" i="8"/>
  <c r="T371" i="8"/>
  <c r="O372" i="8"/>
  <c r="P372" i="8"/>
  <c r="S372" i="8"/>
  <c r="T372" i="8"/>
  <c r="O373" i="8"/>
  <c r="P373" i="8"/>
  <c r="S373" i="8"/>
  <c r="T373" i="8"/>
  <c r="O374" i="8"/>
  <c r="P374" i="8"/>
  <c r="S374" i="8"/>
  <c r="T374" i="8"/>
  <c r="O375" i="8"/>
  <c r="P375" i="8"/>
  <c r="S375" i="8"/>
  <c r="T375" i="8"/>
  <c r="O376" i="8"/>
  <c r="P376" i="8"/>
  <c r="S376" i="8"/>
  <c r="T376" i="8"/>
  <c r="O377" i="8"/>
  <c r="P377" i="8"/>
  <c r="S377" i="8"/>
  <c r="T377" i="8"/>
  <c r="O378" i="8"/>
  <c r="P378" i="8"/>
  <c r="S378" i="8"/>
  <c r="T378" i="8"/>
  <c r="O379" i="8"/>
  <c r="P379" i="8"/>
  <c r="S379" i="8"/>
  <c r="T379" i="8"/>
  <c r="O380" i="8"/>
  <c r="P380" i="8"/>
  <c r="S380" i="8"/>
  <c r="T380" i="8"/>
  <c r="O381" i="8"/>
  <c r="P381" i="8"/>
  <c r="S381" i="8"/>
  <c r="T381" i="8"/>
  <c r="O382" i="8"/>
  <c r="P382" i="8"/>
  <c r="S382" i="8"/>
  <c r="T382" i="8"/>
  <c r="O383" i="8"/>
  <c r="P383" i="8"/>
  <c r="S383" i="8"/>
  <c r="T383" i="8"/>
  <c r="O384" i="8"/>
  <c r="P384" i="8"/>
  <c r="S384" i="8"/>
  <c r="T384" i="8"/>
  <c r="O385" i="8"/>
  <c r="P385" i="8"/>
  <c r="S385" i="8"/>
  <c r="T385" i="8"/>
  <c r="O386" i="8"/>
  <c r="P386" i="8"/>
  <c r="S386" i="8"/>
  <c r="T386" i="8"/>
  <c r="O387" i="8"/>
  <c r="P387" i="8"/>
  <c r="S387" i="8"/>
  <c r="T387" i="8"/>
  <c r="O388" i="8"/>
  <c r="P388" i="8"/>
  <c r="S388" i="8"/>
  <c r="T388" i="8"/>
  <c r="O389" i="8"/>
  <c r="P389" i="8"/>
  <c r="S389" i="8"/>
  <c r="T389" i="8"/>
  <c r="O390" i="8"/>
  <c r="P390" i="8"/>
  <c r="S390" i="8"/>
  <c r="T390" i="8"/>
  <c r="O391" i="8"/>
  <c r="P391" i="8"/>
  <c r="S391" i="8"/>
  <c r="T391" i="8"/>
  <c r="O392" i="8"/>
  <c r="P392" i="8"/>
  <c r="S392" i="8"/>
  <c r="T392" i="8"/>
  <c r="O393" i="8"/>
  <c r="P393" i="8"/>
  <c r="S393" i="8"/>
  <c r="T393" i="8"/>
  <c r="O394" i="8"/>
  <c r="P394" i="8"/>
  <c r="S394" i="8"/>
  <c r="T394" i="8"/>
  <c r="O395" i="8"/>
  <c r="P395" i="8"/>
  <c r="S395" i="8"/>
  <c r="T395" i="8"/>
  <c r="O396" i="8"/>
  <c r="P396" i="8"/>
  <c r="S396" i="8"/>
  <c r="T396" i="8"/>
  <c r="O397" i="8"/>
  <c r="P397" i="8"/>
  <c r="S397" i="8"/>
  <c r="T397" i="8"/>
  <c r="O398" i="8"/>
  <c r="P398" i="8"/>
  <c r="S398" i="8"/>
  <c r="T398" i="8"/>
  <c r="O399" i="8"/>
  <c r="P399" i="8"/>
  <c r="S399" i="8"/>
  <c r="T399" i="8"/>
  <c r="O400" i="8"/>
  <c r="P400" i="8"/>
  <c r="S400" i="8"/>
  <c r="T400" i="8"/>
  <c r="O401" i="8"/>
  <c r="P401" i="8"/>
  <c r="S401" i="8"/>
  <c r="T401" i="8"/>
  <c r="O402" i="8"/>
  <c r="P402" i="8"/>
  <c r="S402" i="8"/>
  <c r="T402" i="8"/>
  <c r="O403" i="8"/>
  <c r="P403" i="8"/>
  <c r="S403" i="8"/>
  <c r="T403" i="8"/>
  <c r="O404" i="8"/>
  <c r="P404" i="8"/>
  <c r="S404" i="8"/>
  <c r="T404" i="8"/>
  <c r="O405" i="8"/>
  <c r="P405" i="8"/>
  <c r="S405" i="8"/>
  <c r="T405" i="8"/>
  <c r="O406" i="8"/>
  <c r="P406" i="8"/>
  <c r="S406" i="8"/>
  <c r="T406" i="8"/>
  <c r="O407" i="8"/>
  <c r="P407" i="8"/>
  <c r="S407" i="8"/>
  <c r="T407" i="8"/>
  <c r="O408" i="8"/>
  <c r="P408" i="8"/>
  <c r="S408" i="8"/>
  <c r="T408" i="8"/>
  <c r="O409" i="8"/>
  <c r="P409" i="8"/>
  <c r="S409" i="8"/>
  <c r="T409" i="8"/>
  <c r="O410" i="8"/>
  <c r="P410" i="8"/>
  <c r="S410" i="8"/>
  <c r="T410" i="8"/>
  <c r="O411" i="8"/>
  <c r="P411" i="8"/>
  <c r="S411" i="8"/>
  <c r="T411" i="8"/>
  <c r="O412" i="8"/>
  <c r="P412" i="8"/>
  <c r="S412" i="8"/>
  <c r="T412" i="8"/>
  <c r="O413" i="8"/>
  <c r="P413" i="8"/>
  <c r="S413" i="8"/>
  <c r="T413" i="8"/>
  <c r="O414" i="8"/>
  <c r="P414" i="8"/>
  <c r="S414" i="8"/>
  <c r="T414" i="8"/>
  <c r="O415" i="8"/>
  <c r="P415" i="8"/>
  <c r="S415" i="8"/>
  <c r="T415" i="8"/>
  <c r="O416" i="8"/>
  <c r="P416" i="8"/>
  <c r="S416" i="8"/>
  <c r="T416" i="8"/>
  <c r="O417" i="8"/>
  <c r="P417" i="8"/>
  <c r="S417" i="8"/>
  <c r="T417" i="8"/>
  <c r="O418" i="8"/>
  <c r="P418" i="8"/>
  <c r="S418" i="8"/>
  <c r="T418" i="8"/>
  <c r="O419" i="8"/>
  <c r="P419" i="8"/>
  <c r="S419" i="8"/>
  <c r="T419" i="8"/>
  <c r="O420" i="8"/>
  <c r="P420" i="8"/>
  <c r="S420" i="8"/>
  <c r="T420" i="8"/>
  <c r="O421" i="8"/>
  <c r="P421" i="8"/>
  <c r="S421" i="8"/>
  <c r="T421" i="8"/>
  <c r="O422" i="8"/>
  <c r="P422" i="8"/>
  <c r="S422" i="8"/>
  <c r="T422" i="8"/>
  <c r="O423" i="8"/>
  <c r="P423" i="8"/>
  <c r="S423" i="8"/>
  <c r="T423" i="8"/>
  <c r="O424" i="8"/>
  <c r="P424" i="8"/>
  <c r="S424" i="8"/>
  <c r="T424" i="8"/>
  <c r="O425" i="8"/>
  <c r="P425" i="8"/>
  <c r="S425" i="8"/>
  <c r="T425" i="8"/>
  <c r="O426" i="8"/>
  <c r="P426" i="8"/>
  <c r="S426" i="8"/>
  <c r="T426" i="8"/>
  <c r="O427" i="8"/>
  <c r="P427" i="8"/>
  <c r="S427" i="8"/>
  <c r="T427" i="8"/>
  <c r="O428" i="8"/>
  <c r="P428" i="8"/>
  <c r="S428" i="8"/>
  <c r="T428" i="8"/>
  <c r="O429" i="8"/>
  <c r="P429" i="8"/>
  <c r="S429" i="8"/>
  <c r="T429" i="8"/>
  <c r="O430" i="8"/>
  <c r="P430" i="8"/>
  <c r="S430" i="8"/>
  <c r="T430" i="8"/>
  <c r="O431" i="8"/>
  <c r="P431" i="8"/>
  <c r="S431" i="8"/>
  <c r="T431" i="8"/>
  <c r="O432" i="8"/>
  <c r="P432" i="8"/>
  <c r="S432" i="8"/>
  <c r="T432" i="8"/>
  <c r="O433" i="8"/>
  <c r="P433" i="8"/>
  <c r="S433" i="8"/>
  <c r="T433" i="8"/>
  <c r="O434" i="8"/>
  <c r="P434" i="8"/>
  <c r="S434" i="8"/>
  <c r="T434" i="8"/>
  <c r="O435" i="8"/>
  <c r="P435" i="8"/>
  <c r="S435" i="8"/>
  <c r="T435" i="8"/>
  <c r="O436" i="8"/>
  <c r="P436" i="8"/>
  <c r="S436" i="8"/>
  <c r="T436" i="8"/>
  <c r="O437" i="8"/>
  <c r="P437" i="8"/>
  <c r="S437" i="8"/>
  <c r="T437" i="8"/>
  <c r="O438" i="8"/>
  <c r="P438" i="8"/>
  <c r="S438" i="8"/>
  <c r="T438" i="8"/>
  <c r="O439" i="8"/>
  <c r="P439" i="8"/>
  <c r="S439" i="8"/>
  <c r="T439" i="8"/>
  <c r="O440" i="8"/>
  <c r="P440" i="8"/>
  <c r="S440" i="8"/>
  <c r="T440" i="8"/>
  <c r="O441" i="8"/>
  <c r="P441" i="8"/>
  <c r="S441" i="8"/>
  <c r="T441" i="8"/>
  <c r="O442" i="8"/>
  <c r="P442" i="8"/>
  <c r="S442" i="8"/>
  <c r="T442" i="8"/>
  <c r="O443" i="8"/>
  <c r="P443" i="8"/>
  <c r="S443" i="8"/>
  <c r="T443" i="8"/>
  <c r="O444" i="8"/>
  <c r="P444" i="8"/>
  <c r="S444" i="8"/>
  <c r="T444" i="8"/>
  <c r="O445" i="8"/>
  <c r="P445" i="8"/>
  <c r="S445" i="8"/>
  <c r="T445" i="8"/>
  <c r="O446" i="8"/>
  <c r="P446" i="8"/>
  <c r="S446" i="8"/>
  <c r="T446" i="8"/>
  <c r="O447" i="8"/>
  <c r="P447" i="8"/>
  <c r="S447" i="8"/>
  <c r="T447" i="8"/>
  <c r="O448" i="8"/>
  <c r="P448" i="8"/>
  <c r="S448" i="8"/>
  <c r="T448" i="8"/>
  <c r="O449" i="8"/>
  <c r="P449" i="8"/>
  <c r="S449" i="8"/>
  <c r="T449" i="8"/>
  <c r="O450" i="8"/>
  <c r="P450" i="8"/>
  <c r="S450" i="8"/>
  <c r="T450" i="8"/>
  <c r="O451" i="8"/>
  <c r="P451" i="8"/>
  <c r="S451" i="8"/>
  <c r="T451" i="8"/>
  <c r="O452" i="8"/>
  <c r="P452" i="8"/>
  <c r="S452" i="8"/>
  <c r="T452" i="8"/>
  <c r="O453" i="8"/>
  <c r="P453" i="8"/>
  <c r="S453" i="8"/>
  <c r="T453" i="8"/>
  <c r="O454" i="8"/>
  <c r="P454" i="8"/>
  <c r="S454" i="8"/>
  <c r="T454" i="8"/>
  <c r="O455" i="8"/>
  <c r="P455" i="8"/>
  <c r="S455" i="8"/>
  <c r="T455" i="8"/>
  <c r="O456" i="8"/>
  <c r="P456" i="8"/>
  <c r="S456" i="8"/>
  <c r="T456" i="8"/>
  <c r="O457" i="8"/>
  <c r="P457" i="8"/>
  <c r="S457" i="8"/>
  <c r="T457" i="8"/>
  <c r="O458" i="8"/>
  <c r="P458" i="8"/>
  <c r="S458" i="8"/>
  <c r="T458" i="8"/>
  <c r="O459" i="8"/>
  <c r="P459" i="8"/>
  <c r="S459" i="8"/>
  <c r="T459" i="8"/>
  <c r="O460" i="8"/>
  <c r="P460" i="8"/>
  <c r="S460" i="8"/>
  <c r="T460" i="8"/>
  <c r="O461" i="8"/>
  <c r="P461" i="8"/>
  <c r="S461" i="8"/>
  <c r="T461" i="8"/>
  <c r="O462" i="8"/>
  <c r="P462" i="8"/>
  <c r="S462" i="8"/>
  <c r="T462" i="8"/>
  <c r="O463" i="8"/>
  <c r="P463" i="8"/>
  <c r="S463" i="8"/>
  <c r="T463" i="8"/>
  <c r="O464" i="8"/>
  <c r="P464" i="8"/>
  <c r="S464" i="8"/>
  <c r="T464" i="8"/>
  <c r="O465" i="8"/>
  <c r="P465" i="8"/>
  <c r="S465" i="8"/>
  <c r="T465" i="8"/>
  <c r="O466" i="8"/>
  <c r="P466" i="8"/>
  <c r="S466" i="8"/>
  <c r="T466" i="8"/>
  <c r="O467" i="8"/>
  <c r="P467" i="8"/>
  <c r="S467" i="8"/>
  <c r="T467" i="8"/>
  <c r="O468" i="8"/>
  <c r="P468" i="8"/>
  <c r="S468" i="8"/>
  <c r="T468" i="8"/>
  <c r="O469" i="8"/>
  <c r="P469" i="8"/>
  <c r="S469" i="8"/>
  <c r="T469" i="8"/>
  <c r="O470" i="8"/>
  <c r="P470" i="8"/>
  <c r="S470" i="8"/>
  <c r="T470" i="8"/>
  <c r="O471" i="8"/>
  <c r="P471" i="8"/>
  <c r="S471" i="8"/>
  <c r="T471" i="8"/>
  <c r="O472" i="8"/>
  <c r="P472" i="8"/>
  <c r="S472" i="8"/>
  <c r="T472" i="8"/>
  <c r="O473" i="8"/>
  <c r="P473" i="8"/>
  <c r="S473" i="8"/>
  <c r="T473" i="8"/>
  <c r="O474" i="8"/>
  <c r="P474" i="8"/>
  <c r="S474" i="8"/>
  <c r="T474" i="8"/>
  <c r="O475" i="8"/>
  <c r="P475" i="8"/>
  <c r="S475" i="8"/>
  <c r="T475" i="8"/>
  <c r="O476" i="8"/>
  <c r="P476" i="8"/>
  <c r="S476" i="8"/>
  <c r="T476" i="8"/>
  <c r="O477" i="8"/>
  <c r="P477" i="8"/>
  <c r="S477" i="8"/>
  <c r="T477" i="8"/>
  <c r="O478" i="8"/>
  <c r="P478" i="8"/>
  <c r="S478" i="8"/>
  <c r="T478" i="8"/>
  <c r="O479" i="8"/>
  <c r="P479" i="8"/>
  <c r="S479" i="8"/>
  <c r="T479" i="8"/>
  <c r="O480" i="8"/>
  <c r="P480" i="8"/>
  <c r="S480" i="8"/>
  <c r="T480" i="8"/>
  <c r="O481" i="8"/>
  <c r="P481" i="8"/>
  <c r="S481" i="8"/>
  <c r="T481" i="8"/>
  <c r="O482" i="8"/>
  <c r="P482" i="8"/>
  <c r="S482" i="8"/>
  <c r="T482" i="8"/>
  <c r="O483" i="8"/>
  <c r="P483" i="8"/>
  <c r="S483" i="8"/>
  <c r="T483" i="8"/>
  <c r="O484" i="8"/>
  <c r="P484" i="8"/>
  <c r="S484" i="8"/>
  <c r="T484" i="8"/>
  <c r="O485" i="8"/>
  <c r="P485" i="8"/>
  <c r="S485" i="8"/>
  <c r="T485" i="8"/>
  <c r="O486" i="8"/>
  <c r="P486" i="8"/>
  <c r="S486" i="8"/>
  <c r="T486" i="8"/>
  <c r="O487" i="8"/>
  <c r="P487" i="8"/>
  <c r="S487" i="8"/>
  <c r="T487" i="8"/>
  <c r="O488" i="8"/>
  <c r="P488" i="8"/>
  <c r="S488" i="8"/>
  <c r="T488" i="8"/>
  <c r="O489" i="8"/>
  <c r="P489" i="8"/>
  <c r="S489" i="8"/>
  <c r="T489" i="8"/>
  <c r="O490" i="8"/>
  <c r="P490" i="8"/>
  <c r="S490" i="8"/>
  <c r="T490" i="8"/>
  <c r="O491" i="8"/>
  <c r="P491" i="8"/>
  <c r="S491" i="8"/>
  <c r="T491" i="8"/>
  <c r="O492" i="8"/>
  <c r="P492" i="8"/>
  <c r="S492" i="8"/>
  <c r="T492" i="8"/>
  <c r="O493" i="8"/>
  <c r="P493" i="8"/>
  <c r="S493" i="8"/>
  <c r="T493" i="8"/>
  <c r="O494" i="8"/>
  <c r="P494" i="8"/>
  <c r="S494" i="8"/>
  <c r="T494" i="8"/>
  <c r="O495" i="8"/>
  <c r="P495" i="8"/>
  <c r="S495" i="8"/>
  <c r="T495" i="8"/>
  <c r="O496" i="8"/>
  <c r="P496" i="8"/>
  <c r="S496" i="8"/>
  <c r="T496" i="8"/>
  <c r="O497" i="8"/>
  <c r="P497" i="8"/>
  <c r="S497" i="8"/>
  <c r="T497" i="8"/>
  <c r="O498" i="8"/>
  <c r="P498" i="8"/>
  <c r="S498" i="8"/>
  <c r="T498" i="8"/>
  <c r="O499" i="8"/>
  <c r="P499" i="8"/>
  <c r="S499" i="8"/>
  <c r="T499" i="8"/>
  <c r="O500" i="8"/>
  <c r="P500" i="8"/>
  <c r="S500" i="8"/>
  <c r="T500" i="8"/>
  <c r="O501" i="8"/>
  <c r="P501" i="8"/>
  <c r="S501" i="8"/>
  <c r="T501" i="8"/>
  <c r="O502" i="8"/>
  <c r="P502" i="8"/>
  <c r="S502" i="8"/>
  <c r="T502" i="8"/>
  <c r="O503" i="8"/>
  <c r="P503" i="8"/>
  <c r="S503" i="8"/>
  <c r="T503" i="8"/>
  <c r="O504" i="8"/>
  <c r="P504" i="8"/>
  <c r="S504" i="8"/>
  <c r="T504" i="8"/>
  <c r="O505" i="8"/>
  <c r="P505" i="8"/>
  <c r="S505" i="8"/>
  <c r="T505" i="8"/>
  <c r="O506" i="8"/>
  <c r="P506" i="8"/>
  <c r="S506" i="8"/>
  <c r="T506" i="8"/>
  <c r="O507" i="8"/>
  <c r="P507" i="8"/>
  <c r="S507" i="8"/>
  <c r="T507" i="8"/>
  <c r="O508" i="8"/>
  <c r="P508" i="8"/>
  <c r="S508" i="8"/>
  <c r="T508" i="8"/>
  <c r="O509" i="8"/>
  <c r="P509" i="8"/>
  <c r="S509" i="8"/>
  <c r="T509" i="8"/>
  <c r="O510" i="8"/>
  <c r="P510" i="8"/>
  <c r="S510" i="8"/>
  <c r="T510" i="8"/>
  <c r="O511" i="8"/>
  <c r="P511" i="8"/>
  <c r="S511" i="8"/>
  <c r="T511" i="8"/>
  <c r="O512" i="8"/>
  <c r="P512" i="8"/>
  <c r="S512" i="8"/>
  <c r="T512" i="8"/>
  <c r="O513" i="8"/>
  <c r="P513" i="8"/>
  <c r="S513" i="8"/>
  <c r="T513" i="8"/>
  <c r="O514" i="8"/>
  <c r="P514" i="8"/>
  <c r="S514" i="8"/>
  <c r="T514" i="8"/>
  <c r="O515" i="8"/>
  <c r="P515" i="8"/>
  <c r="S515" i="8"/>
  <c r="T515" i="8"/>
  <c r="O516" i="8"/>
  <c r="P516" i="8"/>
  <c r="S516" i="8"/>
  <c r="T516" i="8"/>
  <c r="O517" i="8"/>
  <c r="P517" i="8"/>
  <c r="S517" i="8"/>
  <c r="T517" i="8"/>
  <c r="O518" i="8"/>
  <c r="P518" i="8"/>
  <c r="S518" i="8"/>
  <c r="T518" i="8"/>
  <c r="O519" i="8"/>
  <c r="P519" i="8"/>
  <c r="S519" i="8"/>
  <c r="T519" i="8"/>
  <c r="O520" i="8"/>
  <c r="P520" i="8"/>
  <c r="S520" i="8"/>
  <c r="T520" i="8"/>
  <c r="O521" i="8"/>
  <c r="P521" i="8"/>
  <c r="S521" i="8"/>
  <c r="T521" i="8"/>
  <c r="O522" i="8"/>
  <c r="P522" i="8"/>
  <c r="S522" i="8"/>
  <c r="T522" i="8"/>
  <c r="O523" i="8"/>
  <c r="P523" i="8"/>
  <c r="S523" i="8"/>
  <c r="T523" i="8"/>
  <c r="O524" i="8"/>
  <c r="P524" i="8"/>
  <c r="S524" i="8"/>
  <c r="T524" i="8"/>
  <c r="O525" i="8"/>
  <c r="P525" i="8"/>
  <c r="S525" i="8"/>
  <c r="T525" i="8"/>
  <c r="O526" i="8"/>
  <c r="P526" i="8"/>
  <c r="S526" i="8"/>
  <c r="T526" i="8"/>
  <c r="O527" i="8"/>
  <c r="P527" i="8"/>
  <c r="S527" i="8"/>
  <c r="T527" i="8"/>
  <c r="O528" i="8"/>
  <c r="P528" i="8"/>
  <c r="S528" i="8"/>
  <c r="T528" i="8"/>
  <c r="O529" i="8"/>
  <c r="P529" i="8"/>
  <c r="S529" i="8"/>
  <c r="T529" i="8"/>
  <c r="O530" i="8"/>
  <c r="P530" i="8"/>
  <c r="S530" i="8"/>
  <c r="T530" i="8"/>
  <c r="O531" i="8"/>
  <c r="P531" i="8"/>
  <c r="S531" i="8"/>
  <c r="T531" i="8"/>
  <c r="O532" i="8"/>
  <c r="P532" i="8"/>
  <c r="S532" i="8"/>
  <c r="T532" i="8"/>
  <c r="O533" i="8"/>
  <c r="P533" i="8"/>
  <c r="S533" i="8"/>
  <c r="T533" i="8"/>
  <c r="O534" i="8"/>
  <c r="P534" i="8"/>
  <c r="S534" i="8"/>
  <c r="T534" i="8"/>
  <c r="O535" i="8"/>
  <c r="P535" i="8"/>
  <c r="S535" i="8"/>
  <c r="T535" i="8"/>
  <c r="O536" i="8"/>
  <c r="P536" i="8"/>
  <c r="S536" i="8"/>
  <c r="T536" i="8"/>
  <c r="O537" i="8"/>
  <c r="P537" i="8"/>
  <c r="S537" i="8"/>
  <c r="T537" i="8"/>
  <c r="O538" i="8"/>
  <c r="P538" i="8"/>
  <c r="S538" i="8"/>
  <c r="T538" i="8"/>
  <c r="O539" i="8"/>
  <c r="P539" i="8"/>
  <c r="S539" i="8"/>
  <c r="T539" i="8"/>
  <c r="O540" i="8"/>
  <c r="P540" i="8"/>
  <c r="S540" i="8"/>
  <c r="T540" i="8"/>
  <c r="O541" i="8"/>
  <c r="P541" i="8"/>
  <c r="S541" i="8"/>
  <c r="T541" i="8"/>
  <c r="O542" i="8"/>
  <c r="P542" i="8"/>
  <c r="S542" i="8"/>
  <c r="T542" i="8"/>
  <c r="O543" i="8"/>
  <c r="P543" i="8"/>
  <c r="S543" i="8"/>
  <c r="T543" i="8"/>
  <c r="O544" i="8"/>
  <c r="P544" i="8"/>
  <c r="S544" i="8"/>
  <c r="T544" i="8"/>
  <c r="O545" i="8"/>
  <c r="P545" i="8"/>
  <c r="S545" i="8"/>
  <c r="T545" i="8"/>
  <c r="O546" i="8"/>
  <c r="P546" i="8"/>
  <c r="S546" i="8"/>
  <c r="T546" i="8"/>
  <c r="O547" i="8"/>
  <c r="P547" i="8"/>
  <c r="S547" i="8"/>
  <c r="T547" i="8"/>
  <c r="O548" i="8"/>
  <c r="P548" i="8"/>
  <c r="S548" i="8"/>
  <c r="T548" i="8"/>
  <c r="O549" i="8"/>
  <c r="P549" i="8"/>
  <c r="S549" i="8"/>
  <c r="T549" i="8"/>
  <c r="O550" i="8"/>
  <c r="P550" i="8"/>
  <c r="S550" i="8"/>
  <c r="T550" i="8"/>
  <c r="O551" i="8"/>
  <c r="P551" i="8"/>
  <c r="S551" i="8"/>
  <c r="T551" i="8"/>
  <c r="O552" i="8"/>
  <c r="P552" i="8"/>
  <c r="S552" i="8"/>
  <c r="T552" i="8"/>
  <c r="O553" i="8"/>
  <c r="P553" i="8"/>
  <c r="S553" i="8"/>
  <c r="T553" i="8"/>
  <c r="O554" i="8"/>
  <c r="P554" i="8"/>
  <c r="S554" i="8"/>
  <c r="T554" i="8"/>
  <c r="O555" i="8"/>
  <c r="P555" i="8"/>
  <c r="S555" i="8"/>
  <c r="T555" i="8"/>
  <c r="O556" i="8"/>
  <c r="P556" i="8"/>
  <c r="S556" i="8"/>
  <c r="T556" i="8"/>
  <c r="O557" i="8"/>
  <c r="P557" i="8"/>
  <c r="S557" i="8"/>
  <c r="T557" i="8"/>
  <c r="O558" i="8"/>
  <c r="P558" i="8"/>
  <c r="S558" i="8"/>
  <c r="T558" i="8"/>
  <c r="O559" i="8"/>
  <c r="P559" i="8"/>
  <c r="S559" i="8"/>
  <c r="T559" i="8"/>
  <c r="O560" i="8"/>
  <c r="P560" i="8"/>
  <c r="S560" i="8"/>
  <c r="T560" i="8"/>
  <c r="O561" i="8"/>
  <c r="P561" i="8"/>
  <c r="S561" i="8"/>
  <c r="T561" i="8"/>
  <c r="O562" i="8"/>
  <c r="P562" i="8"/>
  <c r="S562" i="8"/>
  <c r="T562" i="8"/>
  <c r="O563" i="8"/>
  <c r="P563" i="8"/>
  <c r="S563" i="8"/>
  <c r="T563" i="8"/>
  <c r="O564" i="8"/>
  <c r="P564" i="8"/>
  <c r="S564" i="8"/>
  <c r="T564" i="8"/>
  <c r="O565" i="8"/>
  <c r="P565" i="8"/>
  <c r="S565" i="8"/>
  <c r="T565" i="8"/>
  <c r="O566" i="8"/>
  <c r="P566" i="8"/>
  <c r="S566" i="8"/>
  <c r="T566" i="8"/>
  <c r="O567" i="8"/>
  <c r="P567" i="8"/>
  <c r="S567" i="8"/>
  <c r="T567" i="8"/>
  <c r="O568" i="8"/>
  <c r="P568" i="8"/>
  <c r="S568" i="8"/>
  <c r="T568" i="8"/>
  <c r="O569" i="8"/>
  <c r="P569" i="8"/>
  <c r="S569" i="8"/>
  <c r="T569" i="8"/>
  <c r="O570" i="8"/>
  <c r="P570" i="8"/>
  <c r="S570" i="8"/>
  <c r="T570" i="8"/>
  <c r="O571" i="8"/>
  <c r="P571" i="8"/>
  <c r="S571" i="8"/>
  <c r="T571" i="8"/>
  <c r="O572" i="8"/>
  <c r="P572" i="8"/>
  <c r="S572" i="8"/>
  <c r="T572" i="8"/>
  <c r="O573" i="8"/>
  <c r="P573" i="8"/>
  <c r="S573" i="8"/>
  <c r="T573" i="8"/>
  <c r="O574" i="8"/>
  <c r="P574" i="8"/>
  <c r="S574" i="8"/>
  <c r="T574" i="8"/>
  <c r="O575" i="8"/>
  <c r="P575" i="8"/>
  <c r="S575" i="8"/>
  <c r="T575" i="8"/>
  <c r="O576" i="8"/>
  <c r="P576" i="8"/>
  <c r="S576" i="8"/>
  <c r="T576" i="8"/>
  <c r="O577" i="8"/>
  <c r="P577" i="8"/>
  <c r="S577" i="8"/>
  <c r="T577" i="8"/>
  <c r="O578" i="8"/>
  <c r="P578" i="8"/>
  <c r="S578" i="8"/>
  <c r="T578" i="8"/>
  <c r="O579" i="8"/>
  <c r="P579" i="8"/>
  <c r="S579" i="8"/>
  <c r="T579" i="8"/>
  <c r="O580" i="8"/>
  <c r="P580" i="8"/>
  <c r="S580" i="8"/>
  <c r="T580" i="8"/>
  <c r="O581" i="8"/>
  <c r="P581" i="8"/>
  <c r="S581" i="8"/>
  <c r="T581" i="8"/>
  <c r="O582" i="8"/>
  <c r="P582" i="8"/>
  <c r="S582" i="8"/>
  <c r="T582" i="8"/>
  <c r="O583" i="8"/>
  <c r="P583" i="8"/>
  <c r="S583" i="8"/>
  <c r="T583" i="8"/>
  <c r="O584" i="8"/>
  <c r="P584" i="8"/>
  <c r="S584" i="8"/>
  <c r="T584" i="8"/>
  <c r="O585" i="8"/>
  <c r="P585" i="8"/>
  <c r="S585" i="8"/>
  <c r="T585" i="8"/>
  <c r="O586" i="8"/>
  <c r="P586" i="8"/>
  <c r="S586" i="8"/>
  <c r="T586" i="8"/>
  <c r="O587" i="8"/>
  <c r="P587" i="8"/>
  <c r="S587" i="8"/>
  <c r="T587" i="8"/>
  <c r="O588" i="8"/>
  <c r="P588" i="8"/>
  <c r="S588" i="8"/>
  <c r="T588" i="8"/>
  <c r="O589" i="8"/>
  <c r="P589" i="8"/>
  <c r="S589" i="8"/>
  <c r="T589" i="8"/>
  <c r="O590" i="8"/>
  <c r="P590" i="8"/>
  <c r="S590" i="8"/>
  <c r="T590" i="8"/>
  <c r="O591" i="8"/>
  <c r="P591" i="8"/>
  <c r="S591" i="8"/>
  <c r="T591" i="8"/>
  <c r="O592" i="8"/>
  <c r="P592" i="8"/>
  <c r="S592" i="8"/>
  <c r="T592" i="8"/>
  <c r="O593" i="8"/>
  <c r="P593" i="8"/>
  <c r="S593" i="8"/>
  <c r="T593" i="8"/>
  <c r="O594" i="8"/>
  <c r="P594" i="8"/>
  <c r="S594" i="8"/>
  <c r="T594" i="8"/>
  <c r="O595" i="8"/>
  <c r="P595" i="8"/>
  <c r="S595" i="8"/>
  <c r="T595" i="8"/>
  <c r="O596" i="8"/>
  <c r="P596" i="8"/>
  <c r="S596" i="8"/>
  <c r="T596" i="8"/>
  <c r="O597" i="8"/>
  <c r="P597" i="8"/>
  <c r="S597" i="8"/>
  <c r="T597" i="8"/>
  <c r="O598" i="8"/>
  <c r="P598" i="8"/>
  <c r="S598" i="8"/>
  <c r="T598" i="8"/>
  <c r="O599" i="8"/>
  <c r="P599" i="8"/>
  <c r="S599" i="8"/>
  <c r="T599" i="8"/>
  <c r="O600" i="8"/>
  <c r="P600" i="8"/>
  <c r="S600" i="8"/>
  <c r="T600" i="8"/>
  <c r="O601" i="8"/>
  <c r="P601" i="8"/>
  <c r="S601" i="8"/>
  <c r="T601" i="8"/>
  <c r="O602" i="8"/>
  <c r="P602" i="8"/>
  <c r="S602" i="8"/>
  <c r="T602" i="8"/>
  <c r="O603" i="8"/>
  <c r="P603" i="8"/>
  <c r="S603" i="8"/>
  <c r="T603" i="8"/>
  <c r="O604" i="8"/>
  <c r="P604" i="8"/>
  <c r="S604" i="8"/>
  <c r="T604" i="8"/>
  <c r="O605" i="8"/>
  <c r="P605" i="8"/>
  <c r="S605" i="8"/>
  <c r="T605" i="8"/>
  <c r="O606" i="8"/>
  <c r="P606" i="8"/>
  <c r="S606" i="8"/>
  <c r="T606" i="8"/>
  <c r="O607" i="8"/>
  <c r="P607" i="8"/>
  <c r="S607" i="8"/>
  <c r="T607" i="8"/>
  <c r="O608" i="8"/>
  <c r="P608" i="8"/>
  <c r="S608" i="8"/>
  <c r="T608" i="8"/>
  <c r="O609" i="8"/>
  <c r="P609" i="8"/>
  <c r="S609" i="8"/>
  <c r="T609" i="8"/>
  <c r="O610" i="8"/>
  <c r="P610" i="8"/>
  <c r="S610" i="8"/>
  <c r="T610" i="8"/>
  <c r="O611" i="8"/>
  <c r="P611" i="8"/>
  <c r="S611" i="8"/>
  <c r="T611" i="8"/>
  <c r="O612" i="8"/>
  <c r="P612" i="8"/>
  <c r="S612" i="8"/>
  <c r="T612" i="8"/>
  <c r="O613" i="8"/>
  <c r="P613" i="8"/>
  <c r="S613" i="8"/>
  <c r="T613" i="8"/>
  <c r="O614" i="8"/>
  <c r="P614" i="8"/>
  <c r="S614" i="8"/>
  <c r="T614" i="8"/>
  <c r="O615" i="8"/>
  <c r="P615" i="8"/>
  <c r="S615" i="8"/>
  <c r="T615" i="8"/>
  <c r="O616" i="8"/>
  <c r="P616" i="8"/>
  <c r="S616" i="8"/>
  <c r="T616" i="8"/>
  <c r="O617" i="8"/>
  <c r="P617" i="8"/>
  <c r="S617" i="8"/>
  <c r="T617" i="8"/>
  <c r="O618" i="8"/>
  <c r="P618" i="8"/>
  <c r="S618" i="8"/>
  <c r="T618" i="8"/>
  <c r="O619" i="8"/>
  <c r="P619" i="8"/>
  <c r="S619" i="8"/>
  <c r="T619" i="8"/>
  <c r="O620" i="8"/>
  <c r="P620" i="8"/>
  <c r="S620" i="8"/>
  <c r="T620" i="8"/>
  <c r="O621" i="8"/>
  <c r="P621" i="8"/>
  <c r="S621" i="8"/>
  <c r="T621" i="8"/>
  <c r="O622" i="8"/>
  <c r="P622" i="8"/>
  <c r="S622" i="8"/>
  <c r="T622" i="8"/>
  <c r="O623" i="8"/>
  <c r="P623" i="8"/>
  <c r="S623" i="8"/>
  <c r="T623" i="8"/>
  <c r="O624" i="8"/>
  <c r="P624" i="8"/>
  <c r="S624" i="8"/>
  <c r="T624" i="8"/>
  <c r="O625" i="8"/>
  <c r="P625" i="8"/>
  <c r="S625" i="8"/>
  <c r="T625" i="8"/>
  <c r="O626" i="8"/>
  <c r="P626" i="8"/>
  <c r="S626" i="8"/>
  <c r="T626" i="8"/>
  <c r="O627" i="8"/>
  <c r="P627" i="8"/>
  <c r="S627" i="8"/>
  <c r="T627" i="8"/>
  <c r="O628" i="8"/>
  <c r="P628" i="8"/>
  <c r="S628" i="8"/>
  <c r="T628" i="8"/>
  <c r="O629" i="8"/>
  <c r="P629" i="8"/>
  <c r="S629" i="8"/>
  <c r="T629" i="8"/>
  <c r="O630" i="8"/>
  <c r="P630" i="8"/>
  <c r="S630" i="8"/>
  <c r="T630" i="8"/>
  <c r="O631" i="8"/>
  <c r="P631" i="8"/>
  <c r="S631" i="8"/>
  <c r="T631" i="8"/>
  <c r="O632" i="8"/>
  <c r="P632" i="8"/>
  <c r="S632" i="8"/>
  <c r="T632" i="8"/>
  <c r="O633" i="8"/>
  <c r="P633" i="8"/>
  <c r="S633" i="8"/>
  <c r="T633" i="8"/>
  <c r="O634" i="8"/>
  <c r="P634" i="8"/>
  <c r="S634" i="8"/>
  <c r="T634" i="8"/>
  <c r="O635" i="8"/>
  <c r="P635" i="8"/>
  <c r="S635" i="8"/>
  <c r="T635" i="8"/>
  <c r="O636" i="8"/>
  <c r="P636" i="8"/>
  <c r="S636" i="8"/>
  <c r="T636" i="8"/>
  <c r="O637" i="8"/>
  <c r="P637" i="8"/>
  <c r="S637" i="8"/>
  <c r="T637" i="8"/>
  <c r="O638" i="8"/>
  <c r="P638" i="8"/>
  <c r="S638" i="8"/>
  <c r="T638" i="8"/>
  <c r="O639" i="8"/>
  <c r="P639" i="8"/>
  <c r="S639" i="8"/>
  <c r="T639" i="8"/>
  <c r="O640" i="8"/>
  <c r="P640" i="8"/>
  <c r="S640" i="8"/>
  <c r="T640" i="8"/>
  <c r="O641" i="8"/>
  <c r="P641" i="8"/>
  <c r="S641" i="8"/>
  <c r="T641" i="8"/>
  <c r="O642" i="8"/>
  <c r="P642" i="8"/>
  <c r="S642" i="8"/>
  <c r="T642" i="8"/>
  <c r="O643" i="8"/>
  <c r="P643" i="8"/>
  <c r="S643" i="8"/>
  <c r="T643" i="8"/>
  <c r="O644" i="8"/>
  <c r="P644" i="8"/>
  <c r="S644" i="8"/>
  <c r="T644" i="8"/>
  <c r="O645" i="8"/>
  <c r="P645" i="8"/>
  <c r="S645" i="8"/>
  <c r="T645" i="8"/>
  <c r="O646" i="8"/>
  <c r="P646" i="8"/>
  <c r="S646" i="8"/>
  <c r="T646" i="8"/>
  <c r="O647" i="8"/>
  <c r="P647" i="8"/>
  <c r="S647" i="8"/>
  <c r="T647" i="8"/>
  <c r="O648" i="8"/>
  <c r="P648" i="8"/>
  <c r="S648" i="8"/>
  <c r="T648" i="8"/>
  <c r="O649" i="8"/>
  <c r="P649" i="8"/>
  <c r="S649" i="8"/>
  <c r="T649" i="8"/>
  <c r="O650" i="8"/>
  <c r="P650" i="8"/>
  <c r="S650" i="8"/>
  <c r="T650" i="8"/>
  <c r="O651" i="8"/>
  <c r="P651" i="8"/>
  <c r="S651" i="8"/>
  <c r="T651" i="8"/>
  <c r="O652" i="8"/>
  <c r="P652" i="8"/>
  <c r="S652" i="8"/>
  <c r="T652" i="8"/>
  <c r="O653" i="8"/>
  <c r="P653" i="8"/>
  <c r="S653" i="8"/>
  <c r="T653" i="8"/>
  <c r="O654" i="8"/>
  <c r="P654" i="8"/>
  <c r="S654" i="8"/>
  <c r="T654" i="8"/>
  <c r="O655" i="8"/>
  <c r="P655" i="8"/>
  <c r="S655" i="8"/>
  <c r="T655" i="8"/>
  <c r="O656" i="8"/>
  <c r="P656" i="8"/>
  <c r="S656" i="8"/>
  <c r="T656" i="8"/>
  <c r="O657" i="8"/>
  <c r="P657" i="8"/>
  <c r="S657" i="8"/>
  <c r="T657" i="8"/>
  <c r="O658" i="8"/>
  <c r="P658" i="8"/>
  <c r="S658" i="8"/>
  <c r="T658" i="8"/>
  <c r="O659" i="8"/>
  <c r="P659" i="8"/>
  <c r="S659" i="8"/>
  <c r="T659" i="8"/>
  <c r="O660" i="8"/>
  <c r="P660" i="8"/>
  <c r="S660" i="8"/>
  <c r="T660" i="8"/>
  <c r="O661" i="8"/>
  <c r="P661" i="8"/>
  <c r="S661" i="8"/>
  <c r="T661" i="8"/>
  <c r="O662" i="8"/>
  <c r="P662" i="8"/>
  <c r="S662" i="8"/>
  <c r="T662" i="8"/>
  <c r="O663" i="8"/>
  <c r="P663" i="8"/>
  <c r="S663" i="8"/>
  <c r="T663" i="8"/>
  <c r="O664" i="8"/>
  <c r="P664" i="8"/>
  <c r="S664" i="8"/>
  <c r="T664" i="8"/>
  <c r="O665" i="8"/>
  <c r="P665" i="8"/>
  <c r="S665" i="8"/>
  <c r="T665" i="8"/>
  <c r="O666" i="8"/>
  <c r="P666" i="8"/>
  <c r="S666" i="8"/>
  <c r="T666" i="8"/>
  <c r="O667" i="8"/>
  <c r="P667" i="8"/>
  <c r="S667" i="8"/>
  <c r="T667" i="8"/>
  <c r="O668" i="8"/>
  <c r="P668" i="8"/>
  <c r="S668" i="8"/>
  <c r="T668" i="8"/>
  <c r="O669" i="8"/>
  <c r="P669" i="8"/>
  <c r="S669" i="8"/>
  <c r="T669" i="8"/>
  <c r="O670" i="8"/>
  <c r="P670" i="8"/>
  <c r="S670" i="8"/>
  <c r="T670" i="8"/>
  <c r="O671" i="8"/>
  <c r="P671" i="8"/>
  <c r="S671" i="8"/>
  <c r="T671" i="8"/>
  <c r="O672" i="8"/>
  <c r="P672" i="8"/>
  <c r="S672" i="8"/>
  <c r="T672" i="8"/>
  <c r="O673" i="8"/>
  <c r="P673" i="8"/>
  <c r="S673" i="8"/>
  <c r="T673" i="8"/>
  <c r="O674" i="8"/>
  <c r="P674" i="8"/>
  <c r="S674" i="8"/>
  <c r="T674" i="8"/>
  <c r="O675" i="8"/>
  <c r="P675" i="8"/>
  <c r="S675" i="8"/>
  <c r="T675" i="8"/>
  <c r="O676" i="8"/>
  <c r="P676" i="8"/>
  <c r="S676" i="8"/>
  <c r="T676" i="8"/>
  <c r="O677" i="8"/>
  <c r="P677" i="8"/>
  <c r="S677" i="8"/>
  <c r="T677" i="8"/>
  <c r="O678" i="8"/>
  <c r="P678" i="8"/>
  <c r="S678" i="8"/>
  <c r="T678" i="8"/>
  <c r="O679" i="8"/>
  <c r="P679" i="8"/>
  <c r="S679" i="8"/>
  <c r="T679" i="8"/>
  <c r="O680" i="8"/>
  <c r="P680" i="8"/>
  <c r="S680" i="8"/>
  <c r="T680" i="8"/>
  <c r="O681" i="8"/>
  <c r="P681" i="8"/>
  <c r="S681" i="8"/>
  <c r="T681" i="8"/>
  <c r="O682" i="8"/>
  <c r="P682" i="8"/>
  <c r="S682" i="8"/>
  <c r="T682" i="8"/>
  <c r="O683" i="8"/>
  <c r="P683" i="8"/>
  <c r="S683" i="8"/>
  <c r="T683" i="8"/>
  <c r="O684" i="8"/>
  <c r="P684" i="8"/>
  <c r="S684" i="8"/>
  <c r="T684" i="8"/>
  <c r="O685" i="8"/>
  <c r="P685" i="8"/>
  <c r="S685" i="8"/>
  <c r="T685" i="8"/>
  <c r="O686" i="8"/>
  <c r="P686" i="8"/>
  <c r="S686" i="8"/>
  <c r="T686" i="8"/>
  <c r="O687" i="8"/>
  <c r="P687" i="8"/>
  <c r="S687" i="8"/>
  <c r="T687" i="8"/>
  <c r="O688" i="8"/>
  <c r="P688" i="8"/>
  <c r="S688" i="8"/>
  <c r="T688" i="8"/>
  <c r="O689" i="8"/>
  <c r="P689" i="8"/>
  <c r="S689" i="8"/>
  <c r="T689" i="8"/>
  <c r="O690" i="8"/>
  <c r="P690" i="8"/>
  <c r="S690" i="8"/>
  <c r="T690" i="8"/>
  <c r="O691" i="8"/>
  <c r="P691" i="8"/>
  <c r="S691" i="8"/>
  <c r="T691" i="8"/>
  <c r="O692" i="8"/>
  <c r="P692" i="8"/>
  <c r="S692" i="8"/>
  <c r="T692" i="8"/>
  <c r="O693" i="8"/>
  <c r="P693" i="8"/>
  <c r="S693" i="8"/>
  <c r="T693" i="8"/>
  <c r="O694" i="8"/>
  <c r="P694" i="8"/>
  <c r="S694" i="8"/>
  <c r="T694" i="8"/>
  <c r="O695" i="8"/>
  <c r="P695" i="8"/>
  <c r="S695" i="8"/>
  <c r="T695" i="8"/>
  <c r="O696" i="8"/>
  <c r="P696" i="8"/>
  <c r="S696" i="8"/>
  <c r="T696" i="8"/>
  <c r="O697" i="8"/>
  <c r="P697" i="8"/>
  <c r="S697" i="8"/>
  <c r="T697" i="8"/>
  <c r="O698" i="8"/>
  <c r="P698" i="8"/>
  <c r="S698" i="8"/>
  <c r="T698" i="8"/>
  <c r="O699" i="8"/>
  <c r="P699" i="8"/>
  <c r="S699" i="8"/>
  <c r="T699" i="8"/>
  <c r="O700" i="8"/>
  <c r="P700" i="8"/>
  <c r="S700" i="8"/>
  <c r="T700" i="8"/>
  <c r="O701" i="8"/>
  <c r="P701" i="8"/>
  <c r="S701" i="8"/>
  <c r="T701" i="8"/>
  <c r="O702" i="8"/>
  <c r="P702" i="8"/>
  <c r="S702" i="8"/>
  <c r="T702" i="8"/>
  <c r="O703" i="8"/>
  <c r="P703" i="8"/>
  <c r="S703" i="8"/>
  <c r="T703" i="8"/>
  <c r="O704" i="8"/>
  <c r="P704" i="8"/>
  <c r="S704" i="8"/>
  <c r="T704" i="8"/>
  <c r="O705" i="8"/>
  <c r="P705" i="8"/>
  <c r="S705" i="8"/>
  <c r="T705" i="8"/>
  <c r="O706" i="8"/>
  <c r="P706" i="8"/>
  <c r="S706" i="8"/>
  <c r="T706" i="8"/>
  <c r="O707" i="8"/>
  <c r="P707" i="8"/>
  <c r="S707" i="8"/>
  <c r="T707" i="8"/>
  <c r="O708" i="8"/>
  <c r="P708" i="8"/>
  <c r="S708" i="8"/>
  <c r="T708" i="8"/>
  <c r="O709" i="8"/>
  <c r="P709" i="8"/>
  <c r="S709" i="8"/>
  <c r="T709" i="8"/>
  <c r="O710" i="8"/>
  <c r="P710" i="8"/>
  <c r="S710" i="8"/>
  <c r="T710" i="8"/>
  <c r="O711" i="8"/>
  <c r="P711" i="8"/>
  <c r="S711" i="8"/>
  <c r="T711" i="8"/>
  <c r="O712" i="8"/>
  <c r="P712" i="8"/>
  <c r="S712" i="8"/>
  <c r="T712" i="8"/>
  <c r="O713" i="8"/>
  <c r="P713" i="8"/>
  <c r="S713" i="8"/>
  <c r="T713" i="8"/>
  <c r="O714" i="8"/>
  <c r="P714" i="8"/>
  <c r="S714" i="8"/>
  <c r="T714" i="8"/>
  <c r="O715" i="8"/>
  <c r="P715" i="8"/>
  <c r="S715" i="8"/>
  <c r="T715" i="8"/>
  <c r="O716" i="8"/>
  <c r="P716" i="8"/>
  <c r="S716" i="8"/>
  <c r="T716" i="8"/>
  <c r="O717" i="8"/>
  <c r="P717" i="8"/>
  <c r="S717" i="8"/>
  <c r="T717" i="8"/>
  <c r="O718" i="8"/>
  <c r="P718" i="8"/>
  <c r="S718" i="8"/>
  <c r="T718" i="8"/>
  <c r="O719" i="8"/>
  <c r="P719" i="8"/>
  <c r="S719" i="8"/>
  <c r="T719" i="8"/>
  <c r="O720" i="8"/>
  <c r="P720" i="8"/>
  <c r="S720" i="8"/>
  <c r="T720" i="8"/>
  <c r="O721" i="8"/>
  <c r="P721" i="8"/>
  <c r="S721" i="8"/>
  <c r="T721" i="8"/>
  <c r="O722" i="8"/>
  <c r="P722" i="8"/>
  <c r="S722" i="8"/>
  <c r="T722" i="8"/>
  <c r="O723" i="8"/>
  <c r="P723" i="8"/>
  <c r="S723" i="8"/>
  <c r="T723" i="8"/>
  <c r="O724" i="8"/>
  <c r="P724" i="8"/>
  <c r="S724" i="8"/>
  <c r="T724" i="8"/>
  <c r="O725" i="8"/>
  <c r="P725" i="8"/>
  <c r="S725" i="8"/>
  <c r="T725" i="8"/>
  <c r="O726" i="8"/>
  <c r="P726" i="8"/>
  <c r="S726" i="8"/>
  <c r="T726" i="8"/>
  <c r="O727" i="8"/>
  <c r="P727" i="8"/>
  <c r="S727" i="8"/>
  <c r="T727" i="8"/>
  <c r="O728" i="8"/>
  <c r="P728" i="8"/>
  <c r="S728" i="8"/>
  <c r="T728" i="8"/>
  <c r="O729" i="8"/>
  <c r="P729" i="8"/>
  <c r="S729" i="8"/>
  <c r="T729" i="8"/>
  <c r="O730" i="8"/>
  <c r="P730" i="8"/>
  <c r="S730" i="8"/>
  <c r="T730" i="8"/>
  <c r="O731" i="8"/>
  <c r="P731" i="8"/>
  <c r="S731" i="8"/>
  <c r="T731" i="8"/>
  <c r="O732" i="8"/>
  <c r="P732" i="8"/>
  <c r="S732" i="8"/>
  <c r="T732" i="8"/>
  <c r="O733" i="8"/>
  <c r="P733" i="8"/>
  <c r="S733" i="8"/>
  <c r="T733" i="8"/>
  <c r="O734" i="8"/>
  <c r="P734" i="8"/>
  <c r="S734" i="8"/>
  <c r="T734" i="8"/>
  <c r="O735" i="8"/>
  <c r="P735" i="8"/>
  <c r="S735" i="8"/>
  <c r="T735" i="8"/>
  <c r="O736" i="8"/>
  <c r="P736" i="8"/>
  <c r="S736" i="8"/>
  <c r="T736" i="8"/>
  <c r="O737" i="8"/>
  <c r="P737" i="8"/>
  <c r="S737" i="8"/>
  <c r="T737" i="8"/>
  <c r="O738" i="8"/>
  <c r="P738" i="8"/>
  <c r="S738" i="8"/>
  <c r="T738" i="8"/>
  <c r="O739" i="8"/>
  <c r="P739" i="8"/>
  <c r="S739" i="8"/>
  <c r="T739" i="8"/>
  <c r="O740" i="8"/>
  <c r="P740" i="8"/>
  <c r="S740" i="8"/>
  <c r="T740" i="8"/>
  <c r="O741" i="8"/>
  <c r="P741" i="8"/>
  <c r="S741" i="8"/>
  <c r="T741" i="8"/>
  <c r="O742" i="8"/>
  <c r="P742" i="8"/>
  <c r="S742" i="8"/>
  <c r="T742" i="8"/>
  <c r="O743" i="8"/>
  <c r="P743" i="8"/>
  <c r="S743" i="8"/>
  <c r="T743" i="8"/>
  <c r="O744" i="8"/>
  <c r="P744" i="8"/>
  <c r="S744" i="8"/>
  <c r="T744" i="8"/>
  <c r="O745" i="8"/>
  <c r="P745" i="8"/>
  <c r="S745" i="8"/>
  <c r="T745" i="8"/>
  <c r="O746" i="8"/>
  <c r="P746" i="8"/>
  <c r="S746" i="8"/>
  <c r="T746" i="8"/>
  <c r="O747" i="8"/>
  <c r="P747" i="8"/>
  <c r="S747" i="8"/>
  <c r="T747" i="8"/>
  <c r="O748" i="8"/>
  <c r="P748" i="8"/>
  <c r="S748" i="8"/>
  <c r="T748" i="8"/>
  <c r="O749" i="8"/>
  <c r="P749" i="8"/>
  <c r="S749" i="8"/>
  <c r="T749" i="8"/>
  <c r="O750" i="8"/>
  <c r="P750" i="8"/>
  <c r="S750" i="8"/>
  <c r="T750" i="8"/>
  <c r="O751" i="8"/>
  <c r="P751" i="8"/>
  <c r="S751" i="8"/>
  <c r="T751" i="8"/>
  <c r="O752" i="8"/>
  <c r="P752" i="8"/>
  <c r="S752" i="8"/>
  <c r="T752" i="8"/>
  <c r="O753" i="8"/>
  <c r="P753" i="8"/>
  <c r="S753" i="8"/>
  <c r="T753" i="8"/>
  <c r="O754" i="8"/>
  <c r="P754" i="8"/>
  <c r="S754" i="8"/>
  <c r="T754" i="8"/>
  <c r="O755" i="8"/>
  <c r="P755" i="8"/>
  <c r="S755" i="8"/>
  <c r="T755" i="8"/>
  <c r="O756" i="8"/>
  <c r="P756" i="8"/>
  <c r="S756" i="8"/>
  <c r="T756" i="8"/>
  <c r="O757" i="8"/>
  <c r="P757" i="8"/>
  <c r="S757" i="8"/>
  <c r="T757" i="8"/>
  <c r="O758" i="8"/>
  <c r="P758" i="8"/>
  <c r="S758" i="8"/>
  <c r="T758" i="8"/>
  <c r="O759" i="8"/>
  <c r="P759" i="8"/>
  <c r="S759" i="8"/>
  <c r="T759" i="8"/>
  <c r="O760" i="8"/>
  <c r="P760" i="8"/>
  <c r="S760" i="8"/>
  <c r="T760" i="8"/>
  <c r="O761" i="8"/>
  <c r="P761" i="8"/>
  <c r="S761" i="8"/>
  <c r="T761" i="8"/>
  <c r="O762" i="8"/>
  <c r="P762" i="8"/>
  <c r="S762" i="8"/>
  <c r="T762" i="8"/>
  <c r="O763" i="8"/>
  <c r="P763" i="8"/>
  <c r="S763" i="8"/>
  <c r="T763" i="8"/>
  <c r="O764" i="8"/>
  <c r="P764" i="8"/>
  <c r="S764" i="8"/>
  <c r="T764" i="8"/>
  <c r="O765" i="8"/>
  <c r="P765" i="8"/>
  <c r="S765" i="8"/>
  <c r="T765" i="8"/>
  <c r="O766" i="8"/>
  <c r="P766" i="8"/>
  <c r="S766" i="8"/>
  <c r="T766" i="8"/>
  <c r="O767" i="8"/>
  <c r="P767" i="8"/>
  <c r="S767" i="8"/>
  <c r="T767" i="8"/>
  <c r="O768" i="8"/>
  <c r="P768" i="8"/>
  <c r="S768" i="8"/>
  <c r="T768" i="8"/>
  <c r="O769" i="8"/>
  <c r="P769" i="8"/>
  <c r="S769" i="8"/>
  <c r="T769" i="8"/>
  <c r="O770" i="8"/>
  <c r="P770" i="8"/>
  <c r="S770" i="8"/>
  <c r="T770" i="8"/>
  <c r="O771" i="8"/>
  <c r="P771" i="8"/>
  <c r="S771" i="8"/>
  <c r="T771" i="8"/>
  <c r="O772" i="8"/>
  <c r="P772" i="8"/>
  <c r="S772" i="8"/>
  <c r="T772" i="8"/>
  <c r="O773" i="8"/>
  <c r="P773" i="8"/>
  <c r="S773" i="8"/>
  <c r="T773" i="8"/>
  <c r="O774" i="8"/>
  <c r="P774" i="8"/>
  <c r="S774" i="8"/>
  <c r="T774" i="8"/>
  <c r="O775" i="8"/>
  <c r="P775" i="8"/>
  <c r="S775" i="8"/>
  <c r="T775" i="8"/>
  <c r="O776" i="8"/>
  <c r="P776" i="8"/>
  <c r="S776" i="8"/>
  <c r="T776" i="8"/>
  <c r="O777" i="8"/>
  <c r="P777" i="8"/>
  <c r="S777" i="8"/>
  <c r="T777" i="8"/>
  <c r="O778" i="8"/>
  <c r="P778" i="8"/>
  <c r="S778" i="8"/>
  <c r="T778" i="8"/>
  <c r="O779" i="8"/>
  <c r="P779" i="8"/>
  <c r="S779" i="8"/>
  <c r="T779" i="8"/>
  <c r="O780" i="8"/>
  <c r="P780" i="8"/>
  <c r="S780" i="8"/>
  <c r="T780" i="8"/>
  <c r="O781" i="8"/>
  <c r="P781" i="8"/>
  <c r="S781" i="8"/>
  <c r="T781" i="8"/>
  <c r="O782" i="8"/>
  <c r="P782" i="8"/>
  <c r="S782" i="8"/>
  <c r="T782" i="8"/>
  <c r="O783" i="8"/>
  <c r="P783" i="8"/>
  <c r="S783" i="8"/>
  <c r="T783" i="8"/>
  <c r="O784" i="8"/>
  <c r="P784" i="8"/>
  <c r="S784" i="8"/>
  <c r="T784" i="8"/>
  <c r="O785" i="8"/>
  <c r="P785" i="8"/>
  <c r="S785" i="8"/>
  <c r="T785" i="8"/>
  <c r="O786" i="8"/>
  <c r="P786" i="8"/>
  <c r="S786" i="8"/>
  <c r="T786" i="8"/>
  <c r="O787" i="8"/>
  <c r="P787" i="8"/>
  <c r="S787" i="8"/>
  <c r="T787" i="8"/>
  <c r="O788" i="8"/>
  <c r="P788" i="8"/>
  <c r="S788" i="8"/>
  <c r="T788" i="8"/>
  <c r="O789" i="8"/>
  <c r="P789" i="8"/>
  <c r="S789" i="8"/>
  <c r="T789" i="8"/>
  <c r="O790" i="8"/>
  <c r="P790" i="8"/>
  <c r="S790" i="8"/>
  <c r="T790" i="8"/>
  <c r="O791" i="8"/>
  <c r="P791" i="8"/>
  <c r="S791" i="8"/>
  <c r="T791" i="8"/>
  <c r="O792" i="8"/>
  <c r="P792" i="8"/>
  <c r="S792" i="8"/>
  <c r="T792" i="8"/>
  <c r="O793" i="8"/>
  <c r="P793" i="8"/>
  <c r="S793" i="8"/>
  <c r="T793" i="8"/>
  <c r="O794" i="8"/>
  <c r="P794" i="8"/>
  <c r="S794" i="8"/>
  <c r="T794" i="8"/>
  <c r="O795" i="8"/>
  <c r="P795" i="8"/>
  <c r="S795" i="8"/>
  <c r="T795" i="8"/>
  <c r="O796" i="8"/>
  <c r="P796" i="8"/>
  <c r="S796" i="8"/>
  <c r="T796" i="8"/>
  <c r="O797" i="8"/>
  <c r="P797" i="8"/>
  <c r="S797" i="8"/>
  <c r="T797" i="8"/>
  <c r="O798" i="8"/>
  <c r="P798" i="8"/>
  <c r="S798" i="8"/>
  <c r="T798" i="8"/>
  <c r="O799" i="8"/>
  <c r="P799" i="8"/>
  <c r="S799" i="8"/>
  <c r="T799" i="8"/>
  <c r="O800" i="8"/>
  <c r="P800" i="8"/>
  <c r="S800" i="8"/>
  <c r="T800" i="8"/>
  <c r="O801" i="8"/>
  <c r="P801" i="8"/>
  <c r="S801" i="8"/>
  <c r="T801" i="8"/>
  <c r="O802" i="8"/>
  <c r="P802" i="8"/>
  <c r="S802" i="8"/>
  <c r="T802" i="8"/>
  <c r="O803" i="8"/>
  <c r="P803" i="8"/>
  <c r="S803" i="8"/>
  <c r="T803" i="8"/>
  <c r="O804" i="8"/>
  <c r="P804" i="8"/>
  <c r="S804" i="8"/>
  <c r="T804" i="8"/>
  <c r="O805" i="8"/>
  <c r="P805" i="8"/>
  <c r="S805" i="8"/>
  <c r="T805" i="8"/>
  <c r="O806" i="8"/>
  <c r="P806" i="8"/>
  <c r="S806" i="8"/>
  <c r="T806" i="8"/>
  <c r="O807" i="8"/>
  <c r="P807" i="8"/>
  <c r="S807" i="8"/>
  <c r="T807" i="8"/>
  <c r="O808" i="8"/>
  <c r="P808" i="8"/>
  <c r="S808" i="8"/>
  <c r="T808" i="8"/>
  <c r="O809" i="8"/>
  <c r="P809" i="8"/>
  <c r="S809" i="8"/>
  <c r="T809" i="8"/>
  <c r="O810" i="8"/>
  <c r="P810" i="8"/>
  <c r="S810" i="8"/>
  <c r="T810" i="8"/>
  <c r="O811" i="8"/>
  <c r="P811" i="8"/>
  <c r="S811" i="8"/>
  <c r="T811" i="8"/>
  <c r="O812" i="8"/>
  <c r="P812" i="8"/>
  <c r="S812" i="8"/>
  <c r="T812" i="8"/>
  <c r="O813" i="8"/>
  <c r="P813" i="8"/>
  <c r="S813" i="8"/>
  <c r="T813" i="8"/>
  <c r="O814" i="8"/>
  <c r="P814" i="8"/>
  <c r="S814" i="8"/>
  <c r="T814" i="8"/>
  <c r="O815" i="8"/>
  <c r="P815" i="8"/>
  <c r="S815" i="8"/>
  <c r="T815" i="8"/>
  <c r="O816" i="8"/>
  <c r="P816" i="8"/>
  <c r="S816" i="8"/>
  <c r="T816" i="8"/>
  <c r="O817" i="8"/>
  <c r="P817" i="8"/>
  <c r="S817" i="8"/>
  <c r="T817" i="8"/>
  <c r="O818" i="8"/>
  <c r="P818" i="8"/>
  <c r="S818" i="8"/>
  <c r="T818" i="8"/>
  <c r="O819" i="8"/>
  <c r="P819" i="8"/>
  <c r="S819" i="8"/>
  <c r="T819" i="8"/>
  <c r="O820" i="8"/>
  <c r="P820" i="8"/>
  <c r="S820" i="8"/>
  <c r="T820" i="8"/>
  <c r="O821" i="8"/>
  <c r="P821" i="8"/>
  <c r="S821" i="8"/>
  <c r="T821" i="8"/>
  <c r="O822" i="8"/>
  <c r="P822" i="8"/>
  <c r="S822" i="8"/>
  <c r="T822" i="8"/>
  <c r="O823" i="8"/>
  <c r="P823" i="8"/>
  <c r="S823" i="8"/>
  <c r="T823" i="8"/>
  <c r="O824" i="8"/>
  <c r="P824" i="8"/>
  <c r="S824" i="8"/>
  <c r="T824" i="8"/>
  <c r="O825" i="8"/>
  <c r="P825" i="8"/>
  <c r="S825" i="8"/>
  <c r="T825" i="8"/>
  <c r="O826" i="8"/>
  <c r="P826" i="8"/>
  <c r="S826" i="8"/>
  <c r="T826" i="8"/>
  <c r="O827" i="8"/>
  <c r="P827" i="8"/>
  <c r="S827" i="8"/>
  <c r="T827" i="8"/>
  <c r="O828" i="8"/>
  <c r="P828" i="8"/>
  <c r="S828" i="8"/>
  <c r="T828" i="8"/>
  <c r="O829" i="8"/>
  <c r="P829" i="8"/>
  <c r="S829" i="8"/>
  <c r="T829" i="8"/>
  <c r="O830" i="8"/>
  <c r="P830" i="8"/>
  <c r="S830" i="8"/>
  <c r="T830" i="8"/>
  <c r="O831" i="8"/>
  <c r="P831" i="8"/>
  <c r="S831" i="8"/>
  <c r="T831" i="8"/>
  <c r="O832" i="8"/>
  <c r="P832" i="8"/>
  <c r="S832" i="8"/>
  <c r="T832" i="8"/>
  <c r="O833" i="8"/>
  <c r="P833" i="8"/>
  <c r="S833" i="8"/>
  <c r="T833" i="8"/>
  <c r="O834" i="8"/>
  <c r="P834" i="8"/>
  <c r="S834" i="8"/>
  <c r="T834" i="8"/>
  <c r="O835" i="8"/>
  <c r="P835" i="8"/>
  <c r="S835" i="8"/>
  <c r="T835" i="8"/>
  <c r="O836" i="8"/>
  <c r="P836" i="8"/>
  <c r="S836" i="8"/>
  <c r="T836" i="8"/>
  <c r="O837" i="8"/>
  <c r="P837" i="8"/>
  <c r="S837" i="8"/>
  <c r="T837" i="8"/>
  <c r="O838" i="8"/>
  <c r="P838" i="8"/>
  <c r="S838" i="8"/>
  <c r="T838" i="8"/>
  <c r="O839" i="8"/>
  <c r="P839" i="8"/>
  <c r="S839" i="8"/>
  <c r="T839" i="8"/>
  <c r="O840" i="8"/>
  <c r="P840" i="8"/>
  <c r="S840" i="8"/>
  <c r="T840" i="8"/>
  <c r="O841" i="8"/>
  <c r="P841" i="8"/>
  <c r="S841" i="8"/>
  <c r="T841" i="8"/>
  <c r="O842" i="8"/>
  <c r="P842" i="8"/>
  <c r="S842" i="8"/>
  <c r="T842" i="8"/>
  <c r="O843" i="8"/>
  <c r="P843" i="8"/>
  <c r="S843" i="8"/>
  <c r="T843" i="8"/>
  <c r="O844" i="8"/>
  <c r="P844" i="8"/>
  <c r="S844" i="8"/>
  <c r="T844" i="8"/>
  <c r="O845" i="8"/>
  <c r="P845" i="8"/>
  <c r="S845" i="8"/>
  <c r="T845" i="8"/>
  <c r="O846" i="8"/>
  <c r="P846" i="8"/>
  <c r="S846" i="8"/>
  <c r="T846" i="8"/>
  <c r="O847" i="8"/>
  <c r="P847" i="8"/>
  <c r="S847" i="8"/>
  <c r="T847" i="8"/>
  <c r="O848" i="8"/>
  <c r="P848" i="8"/>
  <c r="S848" i="8"/>
  <c r="T848" i="8"/>
  <c r="O849" i="8"/>
  <c r="P849" i="8"/>
  <c r="S849" i="8"/>
  <c r="T849" i="8"/>
  <c r="O850" i="8"/>
  <c r="P850" i="8"/>
  <c r="S850" i="8"/>
  <c r="T850" i="8"/>
  <c r="O851" i="8"/>
  <c r="P851" i="8"/>
  <c r="S851" i="8"/>
  <c r="T851" i="8"/>
  <c r="O852" i="8"/>
  <c r="P852" i="8"/>
  <c r="S852" i="8"/>
  <c r="T852" i="8"/>
  <c r="O853" i="8"/>
  <c r="P853" i="8"/>
  <c r="S853" i="8"/>
  <c r="T853" i="8"/>
  <c r="O854" i="8"/>
  <c r="P854" i="8"/>
  <c r="S854" i="8"/>
  <c r="T854" i="8"/>
  <c r="O855" i="8"/>
  <c r="P855" i="8"/>
  <c r="S855" i="8"/>
  <c r="T855" i="8"/>
  <c r="O856" i="8"/>
  <c r="P856" i="8"/>
  <c r="S856" i="8"/>
  <c r="T856" i="8"/>
  <c r="O857" i="8"/>
  <c r="P857" i="8"/>
  <c r="S857" i="8"/>
  <c r="T857" i="8"/>
  <c r="O858" i="8"/>
  <c r="P858" i="8"/>
  <c r="S858" i="8"/>
  <c r="T858" i="8"/>
  <c r="O859" i="8"/>
  <c r="P859" i="8"/>
  <c r="S859" i="8"/>
  <c r="T859" i="8"/>
  <c r="O860" i="8"/>
  <c r="P860" i="8"/>
  <c r="S860" i="8"/>
  <c r="T860" i="8"/>
  <c r="O861" i="8"/>
  <c r="P861" i="8"/>
  <c r="S861" i="8"/>
  <c r="T861" i="8"/>
  <c r="O862" i="8"/>
  <c r="P862" i="8"/>
  <c r="S862" i="8"/>
  <c r="T862" i="8"/>
  <c r="O863" i="8"/>
  <c r="P863" i="8"/>
  <c r="S863" i="8"/>
  <c r="T863" i="8"/>
  <c r="O864" i="8"/>
  <c r="P864" i="8"/>
  <c r="S864" i="8"/>
  <c r="T864" i="8"/>
  <c r="O865" i="8"/>
  <c r="P865" i="8"/>
  <c r="S865" i="8"/>
  <c r="T865" i="8"/>
  <c r="O866" i="8"/>
  <c r="P866" i="8"/>
  <c r="S866" i="8"/>
  <c r="T866" i="8"/>
  <c r="O867" i="8"/>
  <c r="P867" i="8"/>
  <c r="S867" i="8"/>
  <c r="T867" i="8"/>
  <c r="O868" i="8"/>
  <c r="P868" i="8"/>
  <c r="S868" i="8"/>
  <c r="T868" i="8"/>
  <c r="O869" i="8"/>
  <c r="P869" i="8"/>
  <c r="S869" i="8"/>
  <c r="T869" i="8"/>
  <c r="O870" i="8"/>
  <c r="P870" i="8"/>
  <c r="S870" i="8"/>
  <c r="T870" i="8"/>
  <c r="O871" i="8"/>
  <c r="P871" i="8"/>
  <c r="S871" i="8"/>
  <c r="T871" i="8"/>
  <c r="O872" i="8"/>
  <c r="P872" i="8"/>
  <c r="S872" i="8"/>
  <c r="T872" i="8"/>
  <c r="O873" i="8"/>
  <c r="P873" i="8"/>
  <c r="S873" i="8"/>
  <c r="T873" i="8"/>
  <c r="O874" i="8"/>
  <c r="P874" i="8"/>
  <c r="S874" i="8"/>
  <c r="T874" i="8"/>
  <c r="O875" i="8"/>
  <c r="P875" i="8"/>
  <c r="S875" i="8"/>
  <c r="T875" i="8"/>
  <c r="O876" i="8"/>
  <c r="P876" i="8"/>
  <c r="S876" i="8"/>
  <c r="T876" i="8"/>
  <c r="O877" i="8"/>
  <c r="P877" i="8"/>
  <c r="S877" i="8"/>
  <c r="T877" i="8"/>
  <c r="O878" i="8"/>
  <c r="P878" i="8"/>
  <c r="S878" i="8"/>
  <c r="T878" i="8"/>
  <c r="O879" i="8"/>
  <c r="P879" i="8"/>
  <c r="S879" i="8"/>
  <c r="T879" i="8"/>
  <c r="O880" i="8"/>
  <c r="P880" i="8"/>
  <c r="S880" i="8"/>
  <c r="T880" i="8"/>
  <c r="O881" i="8"/>
  <c r="P881" i="8"/>
  <c r="S881" i="8"/>
  <c r="T881" i="8"/>
  <c r="O882" i="8"/>
  <c r="P882" i="8"/>
  <c r="S882" i="8"/>
  <c r="T882" i="8"/>
  <c r="O883" i="8"/>
  <c r="P883" i="8"/>
  <c r="S883" i="8"/>
  <c r="T883" i="8"/>
  <c r="O884" i="8"/>
  <c r="P884" i="8"/>
  <c r="S884" i="8"/>
  <c r="T884" i="8"/>
  <c r="O885" i="8"/>
  <c r="P885" i="8"/>
  <c r="S885" i="8"/>
  <c r="T885" i="8"/>
  <c r="O886" i="8"/>
  <c r="P886" i="8"/>
  <c r="S886" i="8"/>
  <c r="T886" i="8"/>
  <c r="O887" i="8"/>
  <c r="P887" i="8"/>
  <c r="S887" i="8"/>
  <c r="T887" i="8"/>
  <c r="O888" i="8"/>
  <c r="P888" i="8"/>
  <c r="S888" i="8"/>
  <c r="T888" i="8"/>
  <c r="O889" i="8"/>
  <c r="P889" i="8"/>
  <c r="S889" i="8"/>
  <c r="T889" i="8"/>
  <c r="O890" i="8"/>
  <c r="P890" i="8"/>
  <c r="S890" i="8"/>
  <c r="T890" i="8"/>
  <c r="O891" i="8"/>
  <c r="P891" i="8"/>
  <c r="S891" i="8"/>
  <c r="T891" i="8"/>
  <c r="O892" i="8"/>
  <c r="P892" i="8"/>
  <c r="S892" i="8"/>
  <c r="T892" i="8"/>
  <c r="O893" i="8"/>
  <c r="P893" i="8"/>
  <c r="S893" i="8"/>
  <c r="T893" i="8"/>
  <c r="O894" i="8"/>
  <c r="P894" i="8"/>
  <c r="S894" i="8"/>
  <c r="T894" i="8"/>
  <c r="O895" i="8"/>
  <c r="P895" i="8"/>
  <c r="S895" i="8"/>
  <c r="T895" i="8"/>
  <c r="O896" i="8"/>
  <c r="P896" i="8"/>
  <c r="S896" i="8"/>
  <c r="T896" i="8"/>
  <c r="O897" i="8"/>
  <c r="P897" i="8"/>
  <c r="S897" i="8"/>
  <c r="T897" i="8"/>
  <c r="O898" i="8"/>
  <c r="P898" i="8"/>
  <c r="S898" i="8"/>
  <c r="T898" i="8"/>
  <c r="O899" i="8"/>
  <c r="P899" i="8"/>
  <c r="S899" i="8"/>
  <c r="T899" i="8"/>
  <c r="O900" i="8"/>
  <c r="P900" i="8"/>
  <c r="S900" i="8"/>
  <c r="T900" i="8"/>
  <c r="O901" i="8"/>
  <c r="P901" i="8"/>
  <c r="S901" i="8"/>
  <c r="T901" i="8"/>
  <c r="O902" i="8"/>
  <c r="P902" i="8"/>
  <c r="S902" i="8"/>
  <c r="T902" i="8"/>
  <c r="O903" i="8"/>
  <c r="P903" i="8"/>
  <c r="S903" i="8"/>
  <c r="T903" i="8"/>
  <c r="O904" i="8"/>
  <c r="P904" i="8"/>
  <c r="S904" i="8"/>
  <c r="T904" i="8"/>
  <c r="O905" i="8"/>
  <c r="P905" i="8"/>
  <c r="S905" i="8"/>
  <c r="T905" i="8"/>
  <c r="O906" i="8"/>
  <c r="P906" i="8"/>
  <c r="S906" i="8"/>
  <c r="T906" i="8"/>
  <c r="O907" i="8"/>
  <c r="P907" i="8"/>
  <c r="S907" i="8"/>
  <c r="T907" i="8"/>
  <c r="O908" i="8"/>
  <c r="P908" i="8"/>
  <c r="S908" i="8"/>
  <c r="T908" i="8"/>
  <c r="O909" i="8"/>
  <c r="P909" i="8"/>
  <c r="S909" i="8"/>
  <c r="T909" i="8"/>
  <c r="O910" i="8"/>
  <c r="P910" i="8"/>
  <c r="S910" i="8"/>
  <c r="T910" i="8"/>
  <c r="O911" i="8"/>
  <c r="P911" i="8"/>
  <c r="S911" i="8"/>
  <c r="T911" i="8"/>
  <c r="O912" i="8"/>
  <c r="P912" i="8"/>
  <c r="S912" i="8"/>
  <c r="T912" i="8"/>
  <c r="O913" i="8"/>
  <c r="P913" i="8"/>
  <c r="S913" i="8"/>
  <c r="T913" i="8"/>
  <c r="O914" i="8"/>
  <c r="P914" i="8"/>
  <c r="S914" i="8"/>
  <c r="T914" i="8"/>
  <c r="O915" i="8"/>
  <c r="P915" i="8"/>
  <c r="S915" i="8"/>
  <c r="T915" i="8"/>
  <c r="O916" i="8"/>
  <c r="P916" i="8"/>
  <c r="S916" i="8"/>
  <c r="T916" i="8"/>
  <c r="O917" i="8"/>
  <c r="P917" i="8"/>
  <c r="S917" i="8"/>
  <c r="T917" i="8"/>
  <c r="O918" i="8"/>
  <c r="P918" i="8"/>
  <c r="S918" i="8"/>
  <c r="T918" i="8"/>
  <c r="O919" i="8"/>
  <c r="P919" i="8"/>
  <c r="S919" i="8"/>
  <c r="T919" i="8"/>
  <c r="O920" i="8"/>
  <c r="P920" i="8"/>
  <c r="S920" i="8"/>
  <c r="T920" i="8"/>
  <c r="O921" i="8"/>
  <c r="P921" i="8"/>
  <c r="S921" i="8"/>
  <c r="T921" i="8"/>
  <c r="O922" i="8"/>
  <c r="P922" i="8"/>
  <c r="S922" i="8"/>
  <c r="T922" i="8"/>
  <c r="O923" i="8"/>
  <c r="P923" i="8"/>
  <c r="S923" i="8"/>
  <c r="T923" i="8"/>
  <c r="O924" i="8"/>
  <c r="P924" i="8"/>
  <c r="S924" i="8"/>
  <c r="T924" i="8"/>
  <c r="O925" i="8"/>
  <c r="P925" i="8"/>
  <c r="S925" i="8"/>
  <c r="T925" i="8"/>
  <c r="O926" i="8"/>
  <c r="P926" i="8"/>
  <c r="S926" i="8"/>
  <c r="T926" i="8"/>
  <c r="O927" i="8"/>
  <c r="P927" i="8"/>
  <c r="S927" i="8"/>
  <c r="T927" i="8"/>
  <c r="O928" i="8"/>
  <c r="P928" i="8"/>
  <c r="S928" i="8"/>
  <c r="T928" i="8"/>
  <c r="O929" i="8"/>
  <c r="P929" i="8"/>
  <c r="S929" i="8"/>
  <c r="T929" i="8"/>
  <c r="O930" i="8"/>
  <c r="P930" i="8"/>
  <c r="S930" i="8"/>
  <c r="T930" i="8"/>
  <c r="O931" i="8"/>
  <c r="P931" i="8"/>
  <c r="S931" i="8"/>
  <c r="T931" i="8"/>
  <c r="O932" i="8"/>
  <c r="P932" i="8"/>
  <c r="S932" i="8"/>
  <c r="T932" i="8"/>
  <c r="O933" i="8"/>
  <c r="P933" i="8"/>
  <c r="S933" i="8"/>
  <c r="T933" i="8"/>
  <c r="O934" i="8"/>
  <c r="P934" i="8"/>
  <c r="S934" i="8"/>
  <c r="T934" i="8"/>
  <c r="O935" i="8"/>
  <c r="P935" i="8"/>
  <c r="S935" i="8"/>
  <c r="T935" i="8"/>
  <c r="O936" i="8"/>
  <c r="P936" i="8"/>
  <c r="S936" i="8"/>
  <c r="T936" i="8"/>
  <c r="O937" i="8"/>
  <c r="P937" i="8"/>
  <c r="S937" i="8"/>
  <c r="T937" i="8"/>
  <c r="O938" i="8"/>
  <c r="P938" i="8"/>
  <c r="S938" i="8"/>
  <c r="T938" i="8"/>
  <c r="O939" i="8"/>
  <c r="P939" i="8"/>
  <c r="S939" i="8"/>
  <c r="T939" i="8"/>
  <c r="O940" i="8"/>
  <c r="P940" i="8"/>
  <c r="S940" i="8"/>
  <c r="T940" i="8"/>
  <c r="O941" i="8"/>
  <c r="P941" i="8"/>
  <c r="S941" i="8"/>
  <c r="T941" i="8"/>
  <c r="O942" i="8"/>
  <c r="P942" i="8"/>
  <c r="S942" i="8"/>
  <c r="T942" i="8"/>
  <c r="O943" i="8"/>
  <c r="P943" i="8"/>
  <c r="S943" i="8"/>
  <c r="T943" i="8"/>
  <c r="O944" i="8"/>
  <c r="P944" i="8"/>
  <c r="S944" i="8"/>
  <c r="T944" i="8"/>
  <c r="O945" i="8"/>
  <c r="P945" i="8"/>
  <c r="S945" i="8"/>
  <c r="T945" i="8"/>
  <c r="O946" i="8"/>
  <c r="P946" i="8"/>
  <c r="S946" i="8"/>
  <c r="T946" i="8"/>
  <c r="O947" i="8"/>
  <c r="P947" i="8"/>
  <c r="S947" i="8"/>
  <c r="T947" i="8"/>
  <c r="O948" i="8"/>
  <c r="P948" i="8"/>
  <c r="S948" i="8"/>
  <c r="T948" i="8"/>
  <c r="O949" i="8"/>
  <c r="P949" i="8"/>
  <c r="S949" i="8"/>
  <c r="T949" i="8"/>
  <c r="O950" i="8"/>
  <c r="P950" i="8"/>
  <c r="S950" i="8"/>
  <c r="T950" i="8"/>
  <c r="O951" i="8"/>
  <c r="P951" i="8"/>
  <c r="S951" i="8"/>
  <c r="T951" i="8"/>
  <c r="O952" i="8"/>
  <c r="P952" i="8"/>
  <c r="S952" i="8"/>
  <c r="T952" i="8"/>
  <c r="O953" i="8"/>
  <c r="P953" i="8"/>
  <c r="S953" i="8"/>
  <c r="T953" i="8"/>
  <c r="O954" i="8"/>
  <c r="P954" i="8"/>
  <c r="S954" i="8"/>
  <c r="T954" i="8"/>
  <c r="O955" i="8"/>
  <c r="P955" i="8"/>
  <c r="S955" i="8"/>
  <c r="T955" i="8"/>
  <c r="O956" i="8"/>
  <c r="P956" i="8"/>
  <c r="S956" i="8"/>
  <c r="T956" i="8"/>
  <c r="O957" i="8"/>
  <c r="P957" i="8"/>
  <c r="S957" i="8"/>
  <c r="T957" i="8"/>
  <c r="O958" i="8"/>
  <c r="P958" i="8"/>
  <c r="S958" i="8"/>
  <c r="T958" i="8"/>
  <c r="O959" i="8"/>
  <c r="P959" i="8"/>
  <c r="S959" i="8"/>
  <c r="T959" i="8"/>
  <c r="O960" i="8"/>
  <c r="P960" i="8"/>
  <c r="S960" i="8"/>
  <c r="T960" i="8"/>
  <c r="O961" i="8"/>
  <c r="P961" i="8"/>
  <c r="S961" i="8"/>
  <c r="T961" i="8"/>
  <c r="O962" i="8"/>
  <c r="P962" i="8"/>
  <c r="S962" i="8"/>
  <c r="T962" i="8"/>
  <c r="O963" i="8"/>
  <c r="P963" i="8"/>
  <c r="S963" i="8"/>
  <c r="T963" i="8"/>
  <c r="O964" i="8"/>
  <c r="P964" i="8"/>
  <c r="S964" i="8"/>
  <c r="T964" i="8"/>
  <c r="O965" i="8"/>
  <c r="P965" i="8"/>
  <c r="S965" i="8"/>
  <c r="T965" i="8"/>
  <c r="O966" i="8"/>
  <c r="P966" i="8"/>
  <c r="S966" i="8"/>
  <c r="T966" i="8"/>
  <c r="O967" i="8"/>
  <c r="P967" i="8"/>
  <c r="S967" i="8"/>
  <c r="T967" i="8"/>
  <c r="O968" i="8"/>
  <c r="P968" i="8"/>
  <c r="S968" i="8"/>
  <c r="T968" i="8"/>
  <c r="O969" i="8"/>
  <c r="P969" i="8"/>
  <c r="S969" i="8"/>
  <c r="T969" i="8"/>
  <c r="O970" i="8"/>
  <c r="P970" i="8"/>
  <c r="S970" i="8"/>
  <c r="T970" i="8"/>
  <c r="O971" i="8"/>
  <c r="P971" i="8"/>
  <c r="S971" i="8"/>
  <c r="T971" i="8"/>
  <c r="O972" i="8"/>
  <c r="P972" i="8"/>
  <c r="S972" i="8"/>
  <c r="T972" i="8"/>
  <c r="O973" i="8"/>
  <c r="P973" i="8"/>
  <c r="S973" i="8"/>
  <c r="T973" i="8"/>
  <c r="O974" i="8"/>
  <c r="P974" i="8"/>
  <c r="S974" i="8"/>
  <c r="T974" i="8"/>
  <c r="O975" i="8"/>
  <c r="P975" i="8"/>
  <c r="S975" i="8"/>
  <c r="T975" i="8"/>
  <c r="O976" i="8"/>
  <c r="P976" i="8"/>
  <c r="S976" i="8"/>
  <c r="T976" i="8"/>
  <c r="O977" i="8"/>
  <c r="P977" i="8"/>
  <c r="S977" i="8"/>
  <c r="T977" i="8"/>
  <c r="O978" i="8"/>
  <c r="P978" i="8"/>
  <c r="S978" i="8"/>
  <c r="T978" i="8"/>
  <c r="O979" i="8"/>
  <c r="P979" i="8"/>
  <c r="S979" i="8"/>
  <c r="T979" i="8"/>
  <c r="O980" i="8"/>
  <c r="P980" i="8"/>
  <c r="S980" i="8"/>
  <c r="T980" i="8"/>
  <c r="O981" i="8"/>
  <c r="P981" i="8"/>
  <c r="S981" i="8"/>
  <c r="T981" i="8"/>
  <c r="O982" i="8"/>
  <c r="P982" i="8"/>
  <c r="S982" i="8"/>
  <c r="T982" i="8"/>
  <c r="O983" i="8"/>
  <c r="P983" i="8"/>
  <c r="S983" i="8"/>
  <c r="T983" i="8"/>
  <c r="O984" i="8"/>
  <c r="P984" i="8"/>
  <c r="S984" i="8"/>
  <c r="T984" i="8"/>
  <c r="O985" i="8"/>
  <c r="P985" i="8"/>
  <c r="S985" i="8"/>
  <c r="T985" i="8"/>
  <c r="O986" i="8"/>
  <c r="P986" i="8"/>
  <c r="S986" i="8"/>
  <c r="T986" i="8"/>
  <c r="O987" i="8"/>
  <c r="P987" i="8"/>
  <c r="S987" i="8"/>
  <c r="T987" i="8"/>
  <c r="O988" i="8"/>
  <c r="P988" i="8"/>
  <c r="S988" i="8"/>
  <c r="T988" i="8"/>
  <c r="O989" i="8"/>
  <c r="P989" i="8"/>
  <c r="S989" i="8"/>
  <c r="T989" i="8"/>
  <c r="O990" i="8"/>
  <c r="P990" i="8"/>
  <c r="S990" i="8"/>
  <c r="T990" i="8"/>
  <c r="O991" i="8"/>
  <c r="P991" i="8"/>
  <c r="S991" i="8"/>
  <c r="T991" i="8"/>
  <c r="O992" i="8"/>
  <c r="P992" i="8"/>
  <c r="S992" i="8"/>
  <c r="T992" i="8"/>
  <c r="O993" i="8"/>
  <c r="P993" i="8"/>
  <c r="S993" i="8"/>
  <c r="T993" i="8"/>
  <c r="O994" i="8"/>
  <c r="P994" i="8"/>
  <c r="S994" i="8"/>
  <c r="T994" i="8"/>
  <c r="O995" i="8"/>
  <c r="P995" i="8"/>
  <c r="S995" i="8"/>
  <c r="T995" i="8"/>
  <c r="O996" i="8"/>
  <c r="P996" i="8"/>
  <c r="S996" i="8"/>
  <c r="T996" i="8"/>
  <c r="O997" i="8"/>
  <c r="P997" i="8"/>
  <c r="S997" i="8"/>
  <c r="T997" i="8"/>
  <c r="O998" i="8"/>
  <c r="P998" i="8"/>
  <c r="S998" i="8"/>
  <c r="T998" i="8"/>
  <c r="O999" i="8"/>
  <c r="P999" i="8"/>
  <c r="S999" i="8"/>
  <c r="T999" i="8"/>
  <c r="O1000" i="8"/>
  <c r="P1000" i="8"/>
  <c r="S1000" i="8"/>
  <c r="T1000" i="8"/>
  <c r="O1001" i="8"/>
  <c r="P1001" i="8"/>
  <c r="S1001" i="8"/>
  <c r="T1001" i="8"/>
  <c r="O1002" i="8"/>
  <c r="P1002" i="8"/>
  <c r="S1002" i="8"/>
  <c r="T1002" i="8"/>
  <c r="O1003" i="8"/>
  <c r="P1003" i="8"/>
  <c r="S1003" i="8"/>
  <c r="T1003" i="8"/>
  <c r="O1004" i="8"/>
  <c r="P1004" i="8"/>
  <c r="S1004" i="8"/>
  <c r="T1004" i="8"/>
  <c r="O1005" i="8"/>
  <c r="P1005" i="8"/>
  <c r="S1005" i="8"/>
  <c r="T1005" i="8"/>
  <c r="O1006" i="8"/>
  <c r="P1006" i="8"/>
  <c r="S1006" i="8"/>
  <c r="T1006" i="8"/>
  <c r="O1007" i="8"/>
  <c r="P1007" i="8"/>
  <c r="S1007" i="8"/>
  <c r="T1007" i="8"/>
  <c r="O1008" i="8"/>
  <c r="P1008" i="8"/>
  <c r="S1008" i="8"/>
  <c r="T1008" i="8"/>
  <c r="O1009" i="8"/>
  <c r="P1009" i="8"/>
  <c r="S1009" i="8"/>
  <c r="T1009" i="8"/>
  <c r="O1010" i="8"/>
  <c r="P1010" i="8"/>
  <c r="S1010" i="8"/>
  <c r="T1010" i="8"/>
  <c r="O1011" i="8"/>
  <c r="P1011" i="8"/>
  <c r="S1011" i="8"/>
  <c r="T1011" i="8"/>
  <c r="O1012" i="8"/>
  <c r="P1012" i="8"/>
  <c r="S1012" i="8"/>
  <c r="T1012" i="8"/>
  <c r="O1013" i="8"/>
  <c r="P1013" i="8"/>
  <c r="S1013" i="8"/>
  <c r="T1013" i="8"/>
  <c r="O1014" i="8"/>
  <c r="P1014" i="8"/>
  <c r="S1014" i="8"/>
  <c r="T1014" i="8"/>
  <c r="O1015" i="8"/>
  <c r="P1015" i="8"/>
  <c r="S1015" i="8"/>
  <c r="T1015" i="8"/>
  <c r="O1016" i="8"/>
  <c r="P1016" i="8"/>
  <c r="S1016" i="8"/>
  <c r="T1016" i="8"/>
  <c r="O1017" i="8"/>
  <c r="P1017" i="8"/>
  <c r="S1017" i="8"/>
  <c r="T1017" i="8"/>
  <c r="O1018" i="8"/>
  <c r="P1018" i="8"/>
  <c r="S1018" i="8"/>
  <c r="T1018" i="8"/>
  <c r="O1019" i="8"/>
  <c r="P1019" i="8"/>
  <c r="S1019" i="8"/>
  <c r="T1019" i="8"/>
  <c r="O1020" i="8"/>
  <c r="P1020" i="8"/>
  <c r="S1020" i="8"/>
  <c r="T1020" i="8"/>
  <c r="O1021" i="8"/>
  <c r="P1021" i="8"/>
  <c r="S1021" i="8"/>
  <c r="T1021" i="8"/>
  <c r="O1022" i="8"/>
  <c r="P1022" i="8"/>
  <c r="S1022" i="8"/>
  <c r="T1022" i="8"/>
  <c r="O1023" i="8"/>
  <c r="P1023" i="8"/>
  <c r="S1023" i="8"/>
  <c r="T1023" i="8"/>
  <c r="O1024" i="8"/>
  <c r="P1024" i="8"/>
  <c r="S1024" i="8"/>
  <c r="T1024" i="8"/>
  <c r="O1025" i="8"/>
  <c r="P1025" i="8"/>
  <c r="S1025" i="8"/>
  <c r="T1025" i="8"/>
  <c r="O1026" i="8"/>
  <c r="P1026" i="8"/>
  <c r="S1026" i="8"/>
  <c r="T1026" i="8"/>
  <c r="O1027" i="8"/>
  <c r="P1027" i="8"/>
  <c r="S1027" i="8"/>
  <c r="T1027" i="8"/>
  <c r="O1028" i="8"/>
  <c r="P1028" i="8"/>
  <c r="S1028" i="8"/>
  <c r="T1028" i="8"/>
  <c r="O1029" i="8"/>
  <c r="P1029" i="8"/>
  <c r="S1029" i="8"/>
  <c r="T1029" i="8"/>
  <c r="O1030" i="8"/>
  <c r="P1030" i="8"/>
  <c r="S1030" i="8"/>
  <c r="T1030" i="8"/>
  <c r="O1031" i="8"/>
  <c r="P1031" i="8"/>
  <c r="S1031" i="8"/>
  <c r="T1031" i="8"/>
  <c r="O1032" i="8"/>
  <c r="P1032" i="8"/>
  <c r="S1032" i="8"/>
  <c r="T1032" i="8"/>
  <c r="O1033" i="8"/>
  <c r="P1033" i="8"/>
  <c r="S1033" i="8"/>
  <c r="T1033" i="8"/>
  <c r="O1034" i="8"/>
  <c r="P1034" i="8"/>
  <c r="S1034" i="8"/>
  <c r="T1034" i="8"/>
  <c r="O1035" i="8"/>
  <c r="P1035" i="8"/>
  <c r="S1035" i="8"/>
  <c r="T1035" i="8"/>
  <c r="O1036" i="8"/>
  <c r="P1036" i="8"/>
  <c r="S1036" i="8"/>
  <c r="T1036" i="8"/>
  <c r="O1037" i="8"/>
  <c r="P1037" i="8"/>
  <c r="S1037" i="8"/>
  <c r="T1037" i="8"/>
  <c r="O1038" i="8"/>
  <c r="P1038" i="8"/>
  <c r="S1038" i="8"/>
  <c r="T1038" i="8"/>
  <c r="O1039" i="8"/>
  <c r="P1039" i="8"/>
  <c r="S1039" i="8"/>
  <c r="T1039" i="8"/>
  <c r="O1040" i="8"/>
  <c r="P1040" i="8"/>
  <c r="S1040" i="8"/>
  <c r="T1040" i="8"/>
  <c r="O1041" i="8"/>
  <c r="P1041" i="8"/>
  <c r="S1041" i="8"/>
  <c r="T1041" i="8"/>
  <c r="O1042" i="8"/>
  <c r="P1042" i="8"/>
  <c r="S1042" i="8"/>
  <c r="T1042" i="8"/>
  <c r="O1043" i="8"/>
  <c r="P1043" i="8"/>
  <c r="S1043" i="8"/>
  <c r="T1043" i="8"/>
  <c r="O1044" i="8"/>
  <c r="P1044" i="8"/>
  <c r="S1044" i="8"/>
  <c r="T1044" i="8"/>
  <c r="O1045" i="8"/>
  <c r="P1045" i="8"/>
  <c r="S1045" i="8"/>
  <c r="T1045" i="8"/>
  <c r="O1046" i="8"/>
  <c r="P1046" i="8"/>
  <c r="S1046" i="8"/>
  <c r="T1046" i="8"/>
  <c r="O1047" i="8"/>
  <c r="P1047" i="8"/>
  <c r="S1047" i="8"/>
  <c r="T1047" i="8"/>
  <c r="O1048" i="8"/>
  <c r="P1048" i="8"/>
  <c r="S1048" i="8"/>
  <c r="T1048" i="8"/>
  <c r="O1049" i="8"/>
  <c r="P1049" i="8"/>
  <c r="S1049" i="8"/>
  <c r="T1049" i="8"/>
  <c r="O1050" i="8"/>
  <c r="P1050" i="8"/>
  <c r="S1050" i="8"/>
  <c r="T1050" i="8"/>
  <c r="O1051" i="8"/>
  <c r="P1051" i="8"/>
  <c r="S1051" i="8"/>
  <c r="T1051" i="8"/>
  <c r="O1052" i="8"/>
  <c r="P1052" i="8"/>
  <c r="S1052" i="8"/>
  <c r="T1052" i="8"/>
  <c r="O1053" i="8"/>
  <c r="P1053" i="8"/>
  <c r="S1053" i="8"/>
  <c r="T1053" i="8"/>
  <c r="O1054" i="8"/>
  <c r="P1054" i="8"/>
  <c r="S1054" i="8"/>
  <c r="T1054" i="8"/>
  <c r="O1055" i="8"/>
  <c r="P1055" i="8"/>
  <c r="S1055" i="8"/>
  <c r="T1055" i="8"/>
  <c r="O1056" i="8"/>
  <c r="P1056" i="8"/>
  <c r="S1056" i="8"/>
  <c r="T1056" i="8"/>
  <c r="O1057" i="8"/>
  <c r="P1057" i="8"/>
  <c r="S1057" i="8"/>
  <c r="T1057" i="8"/>
  <c r="O1058" i="8"/>
  <c r="P1058" i="8"/>
  <c r="S1058" i="8"/>
  <c r="T1058" i="8"/>
  <c r="O1059" i="8"/>
  <c r="P1059" i="8"/>
  <c r="S1059" i="8"/>
  <c r="T1059" i="8"/>
  <c r="O1060" i="8"/>
  <c r="P1060" i="8"/>
  <c r="S1060" i="8"/>
  <c r="T1060" i="8"/>
  <c r="O1061" i="8"/>
  <c r="P1061" i="8"/>
  <c r="S1061" i="8"/>
  <c r="T1061" i="8"/>
  <c r="O1062" i="8"/>
  <c r="P1062" i="8"/>
  <c r="S1062" i="8"/>
  <c r="T1062" i="8"/>
  <c r="O1063" i="8"/>
  <c r="P1063" i="8"/>
  <c r="S1063" i="8"/>
  <c r="T1063" i="8"/>
  <c r="O1064" i="8"/>
  <c r="P1064" i="8"/>
  <c r="S1064" i="8"/>
  <c r="T1064" i="8"/>
  <c r="O1065" i="8"/>
  <c r="P1065" i="8"/>
  <c r="S1065" i="8"/>
  <c r="T1065" i="8"/>
  <c r="O1066" i="8"/>
  <c r="P1066" i="8"/>
  <c r="S1066" i="8"/>
  <c r="T1066" i="8"/>
  <c r="O1067" i="8"/>
  <c r="P1067" i="8"/>
  <c r="S1067" i="8"/>
  <c r="T1067" i="8"/>
  <c r="O1068" i="8"/>
  <c r="P1068" i="8"/>
  <c r="S1068" i="8"/>
  <c r="T1068" i="8"/>
  <c r="O1069" i="8"/>
  <c r="P1069" i="8"/>
  <c r="S1069" i="8"/>
  <c r="T1069" i="8"/>
  <c r="O1070" i="8"/>
  <c r="P1070" i="8"/>
  <c r="S1070" i="8"/>
  <c r="T1070" i="8"/>
  <c r="O1071" i="8"/>
  <c r="P1071" i="8"/>
  <c r="S1071" i="8"/>
  <c r="T1071" i="8"/>
  <c r="O1072" i="8"/>
  <c r="P1072" i="8"/>
  <c r="S1072" i="8"/>
  <c r="T1072" i="8"/>
  <c r="O1073" i="8"/>
  <c r="P1073" i="8"/>
  <c r="S1073" i="8"/>
  <c r="T1073" i="8"/>
  <c r="O1074" i="8"/>
  <c r="P1074" i="8"/>
  <c r="S1074" i="8"/>
  <c r="T1074" i="8"/>
  <c r="O1075" i="8"/>
  <c r="P1075" i="8"/>
  <c r="S1075" i="8"/>
  <c r="T1075" i="8"/>
  <c r="O1076" i="8"/>
  <c r="P1076" i="8"/>
  <c r="S1076" i="8"/>
  <c r="T1076" i="8"/>
  <c r="O1077" i="8"/>
  <c r="P1077" i="8"/>
  <c r="S1077" i="8"/>
  <c r="T1077" i="8"/>
  <c r="O1078" i="8"/>
  <c r="P1078" i="8"/>
  <c r="S1078" i="8"/>
  <c r="T1078" i="8"/>
  <c r="O1079" i="8"/>
  <c r="P1079" i="8"/>
  <c r="S1079" i="8"/>
  <c r="T1079" i="8"/>
  <c r="O1080" i="8"/>
  <c r="P1080" i="8"/>
  <c r="S1080" i="8"/>
  <c r="T1080" i="8"/>
  <c r="O1081" i="8"/>
  <c r="P1081" i="8"/>
  <c r="S1081" i="8"/>
  <c r="T1081" i="8"/>
  <c r="O1082" i="8"/>
  <c r="P1082" i="8"/>
  <c r="S1082" i="8"/>
  <c r="T1082" i="8"/>
  <c r="O1083" i="8"/>
  <c r="P1083" i="8"/>
  <c r="S1083" i="8"/>
  <c r="T1083" i="8"/>
  <c r="O1084" i="8"/>
  <c r="P1084" i="8"/>
  <c r="S1084" i="8"/>
  <c r="T1084" i="8"/>
  <c r="O1085" i="8"/>
  <c r="P1085" i="8"/>
  <c r="S1085" i="8"/>
  <c r="T1085" i="8"/>
  <c r="O1086" i="8"/>
  <c r="P1086" i="8"/>
  <c r="S1086" i="8"/>
  <c r="T1086" i="8"/>
  <c r="O1087" i="8"/>
  <c r="P1087" i="8"/>
  <c r="S1087" i="8"/>
  <c r="T1087" i="8"/>
  <c r="O1088" i="8"/>
  <c r="P1088" i="8"/>
  <c r="S1088" i="8"/>
  <c r="T1088" i="8"/>
  <c r="O1089" i="8"/>
  <c r="P1089" i="8"/>
  <c r="S1089" i="8"/>
  <c r="T1089" i="8"/>
  <c r="O1090" i="8"/>
  <c r="P1090" i="8"/>
  <c r="S1090" i="8"/>
  <c r="T1090" i="8"/>
  <c r="O1091" i="8"/>
  <c r="P1091" i="8"/>
  <c r="S1091" i="8"/>
  <c r="T1091" i="8"/>
  <c r="O1092" i="8"/>
  <c r="P1092" i="8"/>
  <c r="S1092" i="8"/>
  <c r="T1092" i="8"/>
  <c r="O1093" i="8"/>
  <c r="P1093" i="8"/>
  <c r="S1093" i="8"/>
  <c r="T1093" i="8"/>
  <c r="O1094" i="8"/>
  <c r="P1094" i="8"/>
  <c r="S1094" i="8"/>
  <c r="T1094" i="8"/>
  <c r="O1095" i="8"/>
  <c r="P1095" i="8"/>
  <c r="S1095" i="8"/>
  <c r="T1095" i="8"/>
  <c r="O1096" i="8"/>
  <c r="P1096" i="8"/>
  <c r="S1096" i="8"/>
  <c r="T1096" i="8"/>
  <c r="O1097" i="8"/>
  <c r="P1097" i="8"/>
  <c r="S1097" i="8"/>
  <c r="T1097" i="8"/>
  <c r="O1098" i="8"/>
  <c r="P1098" i="8"/>
  <c r="S1098" i="8"/>
  <c r="T1098" i="8"/>
  <c r="O1099" i="8"/>
  <c r="P1099" i="8"/>
  <c r="S1099" i="8"/>
  <c r="T1099" i="8"/>
  <c r="O1100" i="8"/>
  <c r="P1100" i="8"/>
  <c r="S1100" i="8"/>
  <c r="T1100" i="8"/>
  <c r="O1101" i="8"/>
  <c r="P1101" i="8"/>
  <c r="S1101" i="8"/>
  <c r="T1101" i="8"/>
  <c r="O1102" i="8"/>
  <c r="P1102" i="8"/>
  <c r="S1102" i="8"/>
  <c r="T1102" i="8"/>
  <c r="O1103" i="8"/>
  <c r="P1103" i="8"/>
  <c r="S1103" i="8"/>
  <c r="T1103" i="8"/>
  <c r="O1104" i="8"/>
  <c r="P1104" i="8"/>
  <c r="S1104" i="8"/>
  <c r="T1104" i="8"/>
  <c r="O1105" i="8"/>
  <c r="P1105" i="8"/>
  <c r="S1105" i="8"/>
  <c r="T1105" i="8"/>
  <c r="O1106" i="8"/>
  <c r="P1106" i="8"/>
  <c r="S1106" i="8"/>
  <c r="T1106" i="8"/>
  <c r="O1107" i="8"/>
  <c r="P1107" i="8"/>
  <c r="S1107" i="8"/>
  <c r="T1107" i="8"/>
  <c r="O1108" i="8"/>
  <c r="P1108" i="8"/>
  <c r="S1108" i="8"/>
  <c r="T1108" i="8"/>
  <c r="O1109" i="8"/>
  <c r="P1109" i="8"/>
  <c r="S1109" i="8"/>
  <c r="T1109" i="8"/>
  <c r="O1110" i="8"/>
  <c r="P1110" i="8"/>
  <c r="S1110" i="8"/>
  <c r="T1110" i="8"/>
  <c r="O1111" i="8"/>
  <c r="P1111" i="8"/>
  <c r="S1111" i="8"/>
  <c r="T1111" i="8"/>
  <c r="O1112" i="8"/>
  <c r="P1112" i="8"/>
  <c r="S1112" i="8"/>
  <c r="T1112" i="8"/>
  <c r="O1113" i="8"/>
  <c r="P1113" i="8"/>
  <c r="S1113" i="8"/>
  <c r="T1113" i="8"/>
  <c r="O1114" i="8"/>
  <c r="P1114" i="8"/>
  <c r="S1114" i="8"/>
  <c r="T1114" i="8"/>
  <c r="O1115" i="8"/>
  <c r="P1115" i="8"/>
  <c r="S1115" i="8"/>
  <c r="T1115" i="8"/>
  <c r="O1116" i="8"/>
  <c r="P1116" i="8"/>
  <c r="S1116" i="8"/>
  <c r="T1116" i="8"/>
  <c r="O1117" i="8"/>
  <c r="P1117" i="8"/>
  <c r="S1117" i="8"/>
  <c r="T1117" i="8"/>
  <c r="O1118" i="8"/>
  <c r="P1118" i="8"/>
  <c r="S1118" i="8"/>
  <c r="T1118" i="8"/>
  <c r="O1119" i="8"/>
  <c r="P1119" i="8"/>
  <c r="S1119" i="8"/>
  <c r="T1119" i="8"/>
  <c r="O1120" i="8"/>
  <c r="P1120" i="8"/>
  <c r="S1120" i="8"/>
  <c r="T1120" i="8"/>
  <c r="O1121" i="8"/>
  <c r="P1121" i="8"/>
  <c r="S1121" i="8"/>
  <c r="T1121" i="8"/>
  <c r="O1122" i="8"/>
  <c r="P1122" i="8"/>
  <c r="S1122" i="8"/>
  <c r="T1122" i="8"/>
  <c r="O1123" i="8"/>
  <c r="P1123" i="8"/>
  <c r="S1123" i="8"/>
  <c r="T1123" i="8"/>
  <c r="O1124" i="8"/>
  <c r="P1124" i="8"/>
  <c r="S1124" i="8"/>
  <c r="T1124" i="8"/>
  <c r="O1125" i="8"/>
  <c r="P1125" i="8"/>
  <c r="S1125" i="8"/>
  <c r="T1125" i="8"/>
  <c r="O1126" i="8"/>
  <c r="P1126" i="8"/>
  <c r="S1126" i="8"/>
  <c r="T1126" i="8"/>
  <c r="O1127" i="8"/>
  <c r="P1127" i="8"/>
  <c r="S1127" i="8"/>
  <c r="T1127" i="8"/>
  <c r="O1128" i="8"/>
  <c r="P1128" i="8"/>
  <c r="S1128" i="8"/>
  <c r="T1128" i="8"/>
  <c r="O1129" i="8"/>
  <c r="P1129" i="8"/>
  <c r="S1129" i="8"/>
  <c r="T1129" i="8"/>
  <c r="O1130" i="8"/>
  <c r="P1130" i="8"/>
  <c r="S1130" i="8"/>
  <c r="T1130" i="8"/>
  <c r="O1131" i="8"/>
  <c r="P1131" i="8"/>
  <c r="S1131" i="8"/>
  <c r="T1131" i="8"/>
  <c r="O1132" i="8"/>
  <c r="P1132" i="8"/>
  <c r="S1132" i="8"/>
  <c r="T1132" i="8"/>
  <c r="O1133" i="8"/>
  <c r="P1133" i="8"/>
  <c r="S1133" i="8"/>
  <c r="T1133" i="8"/>
  <c r="O1134" i="8"/>
  <c r="P1134" i="8"/>
  <c r="S1134" i="8"/>
  <c r="T1134" i="8"/>
  <c r="O1135" i="8"/>
  <c r="P1135" i="8"/>
  <c r="S1135" i="8"/>
  <c r="T1135" i="8"/>
  <c r="O1136" i="8"/>
  <c r="P1136" i="8"/>
  <c r="S1136" i="8"/>
  <c r="T1136" i="8"/>
  <c r="O1137" i="8"/>
  <c r="P1137" i="8"/>
  <c r="S1137" i="8"/>
  <c r="T1137" i="8"/>
  <c r="O1138" i="8"/>
  <c r="P1138" i="8"/>
  <c r="S1138" i="8"/>
  <c r="T1138" i="8"/>
  <c r="O1139" i="8"/>
  <c r="P1139" i="8"/>
  <c r="S1139" i="8"/>
  <c r="T1139" i="8"/>
  <c r="O1140" i="8"/>
  <c r="P1140" i="8"/>
  <c r="S1140" i="8"/>
  <c r="T1140" i="8"/>
  <c r="O1141" i="8"/>
  <c r="P1141" i="8"/>
  <c r="S1141" i="8"/>
  <c r="T1141" i="8"/>
  <c r="O1142" i="8"/>
  <c r="P1142" i="8"/>
  <c r="S1142" i="8"/>
  <c r="T1142" i="8"/>
  <c r="O1143" i="8"/>
  <c r="P1143" i="8"/>
  <c r="S1143" i="8"/>
  <c r="T1143" i="8"/>
  <c r="O1144" i="8"/>
  <c r="P1144" i="8"/>
  <c r="S1144" i="8"/>
  <c r="T1144" i="8"/>
  <c r="O1145" i="8"/>
  <c r="P1145" i="8"/>
  <c r="S1145" i="8"/>
  <c r="T1145" i="8"/>
  <c r="O1146" i="8"/>
  <c r="P1146" i="8"/>
  <c r="S1146" i="8"/>
  <c r="T1146" i="8"/>
  <c r="O1147" i="8"/>
  <c r="P1147" i="8"/>
  <c r="S1147" i="8"/>
  <c r="T1147" i="8"/>
  <c r="O1148" i="8"/>
  <c r="P1148" i="8"/>
  <c r="S1148" i="8"/>
  <c r="T1148" i="8"/>
  <c r="O1149" i="8"/>
  <c r="P1149" i="8"/>
  <c r="S1149" i="8"/>
  <c r="T1149" i="8"/>
  <c r="O1150" i="8"/>
  <c r="P1150" i="8"/>
  <c r="S1150" i="8"/>
  <c r="T1150" i="8"/>
  <c r="O1151" i="8"/>
  <c r="P1151" i="8"/>
  <c r="S1151" i="8"/>
  <c r="T1151" i="8"/>
  <c r="O1152" i="8"/>
  <c r="P1152" i="8"/>
  <c r="S1152" i="8"/>
  <c r="T1152" i="8"/>
  <c r="O1153" i="8"/>
  <c r="P1153" i="8"/>
  <c r="S1153" i="8"/>
  <c r="T1153" i="8"/>
  <c r="O1154" i="8"/>
  <c r="P1154" i="8"/>
  <c r="S1154" i="8"/>
  <c r="T1154" i="8"/>
  <c r="O1155" i="8"/>
  <c r="P1155" i="8"/>
  <c r="S1155" i="8"/>
  <c r="T1155" i="8"/>
  <c r="O1156" i="8"/>
  <c r="P1156" i="8"/>
  <c r="S1156" i="8"/>
  <c r="T1156" i="8"/>
  <c r="O1157" i="8"/>
  <c r="P1157" i="8"/>
  <c r="S1157" i="8"/>
  <c r="T1157" i="8"/>
  <c r="O1158" i="8"/>
  <c r="P1158" i="8"/>
  <c r="S1158" i="8"/>
  <c r="T1158" i="8"/>
  <c r="O1159" i="8"/>
  <c r="P1159" i="8"/>
  <c r="S1159" i="8"/>
  <c r="T1159" i="8"/>
  <c r="O1160" i="8"/>
  <c r="P1160" i="8"/>
  <c r="S1160" i="8"/>
  <c r="T1160" i="8"/>
  <c r="O1161" i="8"/>
  <c r="P1161" i="8"/>
  <c r="S1161" i="8"/>
  <c r="T1161" i="8"/>
  <c r="O1162" i="8"/>
  <c r="P1162" i="8"/>
  <c r="S1162" i="8"/>
  <c r="T1162" i="8"/>
  <c r="O1163" i="8"/>
  <c r="P1163" i="8"/>
  <c r="S1163" i="8"/>
  <c r="T1163" i="8"/>
  <c r="O1164" i="8"/>
  <c r="P1164" i="8"/>
  <c r="S1164" i="8"/>
  <c r="T1164" i="8"/>
  <c r="O1165" i="8"/>
  <c r="P1165" i="8"/>
  <c r="S1165" i="8"/>
  <c r="T1165" i="8"/>
  <c r="O1166" i="8"/>
  <c r="P1166" i="8"/>
  <c r="S1166" i="8"/>
  <c r="T1166" i="8"/>
  <c r="O1167" i="8"/>
  <c r="P1167" i="8"/>
  <c r="S1167" i="8"/>
  <c r="T1167" i="8"/>
  <c r="O1168" i="8"/>
  <c r="P1168" i="8"/>
  <c r="S1168" i="8"/>
  <c r="T1168" i="8"/>
  <c r="O1169" i="8"/>
  <c r="P1169" i="8"/>
  <c r="S1169" i="8"/>
  <c r="T1169" i="8"/>
  <c r="O1170" i="8"/>
  <c r="P1170" i="8"/>
  <c r="S1170" i="8"/>
  <c r="T1170" i="8"/>
  <c r="O1171" i="8"/>
  <c r="P1171" i="8"/>
  <c r="S1171" i="8"/>
  <c r="T1171" i="8"/>
  <c r="O1172" i="8"/>
  <c r="P1172" i="8"/>
  <c r="S1172" i="8"/>
  <c r="T1172" i="8"/>
  <c r="O1173" i="8"/>
  <c r="P1173" i="8"/>
  <c r="S1173" i="8"/>
  <c r="T1173" i="8"/>
  <c r="O1174" i="8"/>
  <c r="P1174" i="8"/>
  <c r="S1174" i="8"/>
  <c r="T1174" i="8"/>
  <c r="O1175" i="8"/>
  <c r="P1175" i="8"/>
  <c r="S1175" i="8"/>
  <c r="T1175" i="8"/>
  <c r="O1176" i="8"/>
  <c r="P1176" i="8"/>
  <c r="S1176" i="8"/>
  <c r="T1176" i="8"/>
  <c r="O1177" i="8"/>
  <c r="P1177" i="8"/>
  <c r="S1177" i="8"/>
  <c r="T1177" i="8"/>
  <c r="O1178" i="8"/>
  <c r="P1178" i="8"/>
  <c r="S1178" i="8"/>
  <c r="T1178" i="8"/>
  <c r="O1179" i="8"/>
  <c r="P1179" i="8"/>
  <c r="S1179" i="8"/>
  <c r="T1179" i="8"/>
  <c r="O1180" i="8"/>
  <c r="P1180" i="8"/>
  <c r="S1180" i="8"/>
  <c r="T1180" i="8"/>
  <c r="O1181" i="8"/>
  <c r="P1181" i="8"/>
  <c r="S1181" i="8"/>
  <c r="T1181" i="8"/>
  <c r="O1182" i="8"/>
  <c r="P1182" i="8"/>
  <c r="S1182" i="8"/>
  <c r="T1182" i="8"/>
  <c r="O1183" i="8"/>
  <c r="P1183" i="8"/>
  <c r="S1183" i="8"/>
  <c r="T1183" i="8"/>
  <c r="O1184" i="8"/>
  <c r="P1184" i="8"/>
  <c r="S1184" i="8"/>
  <c r="T1184" i="8"/>
  <c r="O1185" i="8"/>
  <c r="P1185" i="8"/>
  <c r="S1185" i="8"/>
  <c r="T1185" i="8"/>
  <c r="O1186" i="8"/>
  <c r="P1186" i="8"/>
  <c r="S1186" i="8"/>
  <c r="T1186" i="8"/>
  <c r="O1187" i="8"/>
  <c r="P1187" i="8"/>
  <c r="S1187" i="8"/>
  <c r="T1187" i="8"/>
  <c r="O1188" i="8"/>
  <c r="P1188" i="8"/>
  <c r="S1188" i="8"/>
  <c r="T1188" i="8"/>
  <c r="O1189" i="8"/>
  <c r="P1189" i="8"/>
  <c r="S1189" i="8"/>
  <c r="T1189" i="8"/>
  <c r="O1190" i="8"/>
  <c r="P1190" i="8"/>
  <c r="S1190" i="8"/>
  <c r="T1190" i="8"/>
  <c r="O1191" i="8"/>
  <c r="P1191" i="8"/>
  <c r="S1191" i="8"/>
  <c r="T1191" i="8"/>
  <c r="O1192" i="8"/>
  <c r="P1192" i="8"/>
  <c r="S1192" i="8"/>
  <c r="T1192" i="8"/>
  <c r="O1193" i="8"/>
  <c r="P1193" i="8"/>
  <c r="S1193" i="8"/>
  <c r="T1193" i="8"/>
  <c r="O1194" i="8"/>
  <c r="P1194" i="8"/>
  <c r="S1194" i="8"/>
  <c r="T1194" i="8"/>
  <c r="O1195" i="8"/>
  <c r="P1195" i="8"/>
  <c r="S1195" i="8"/>
  <c r="T1195" i="8"/>
  <c r="O1196" i="8"/>
  <c r="P1196" i="8"/>
  <c r="S1196" i="8"/>
  <c r="T1196" i="8"/>
  <c r="O1197" i="8"/>
  <c r="P1197" i="8"/>
  <c r="S1197" i="8"/>
  <c r="T1197" i="8"/>
  <c r="O1198" i="8"/>
  <c r="P1198" i="8"/>
  <c r="S1198" i="8"/>
  <c r="T1198" i="8"/>
  <c r="O1199" i="8"/>
  <c r="P1199" i="8"/>
  <c r="S1199" i="8"/>
  <c r="T1199" i="8"/>
  <c r="O1200" i="8"/>
  <c r="P1200" i="8"/>
  <c r="S1200" i="8"/>
  <c r="T1200" i="8"/>
  <c r="O1201" i="8"/>
  <c r="P1201" i="8"/>
  <c r="S1201" i="8"/>
  <c r="T1201" i="8"/>
  <c r="O1202" i="8"/>
  <c r="P1202" i="8"/>
  <c r="S1202" i="8"/>
  <c r="T1202" i="8"/>
  <c r="O1203" i="8"/>
  <c r="P1203" i="8"/>
  <c r="S1203" i="8"/>
  <c r="T1203" i="8"/>
  <c r="O1204" i="8"/>
  <c r="P1204" i="8"/>
  <c r="S1204" i="8"/>
  <c r="T1204" i="8"/>
  <c r="O1205" i="8"/>
  <c r="P1205" i="8"/>
  <c r="S1205" i="8"/>
  <c r="T1205" i="8"/>
  <c r="O1206" i="8"/>
  <c r="P1206" i="8"/>
  <c r="S1206" i="8"/>
  <c r="T1206" i="8"/>
  <c r="O1207" i="8"/>
  <c r="P1207" i="8"/>
  <c r="S1207" i="8"/>
  <c r="T1207" i="8"/>
  <c r="O1208" i="8"/>
  <c r="P1208" i="8"/>
  <c r="S1208" i="8"/>
  <c r="T1208" i="8"/>
  <c r="O1209" i="8"/>
  <c r="P1209" i="8"/>
  <c r="S1209" i="8"/>
  <c r="T1209" i="8"/>
  <c r="O1210" i="8"/>
  <c r="P1210" i="8"/>
  <c r="S1210" i="8"/>
  <c r="T1210" i="8"/>
  <c r="O1211" i="8"/>
  <c r="P1211" i="8"/>
  <c r="S1211" i="8"/>
  <c r="T1211" i="8"/>
  <c r="O1212" i="8"/>
  <c r="P1212" i="8"/>
  <c r="S1212" i="8"/>
  <c r="T1212" i="8"/>
  <c r="O1213" i="8"/>
  <c r="P1213" i="8"/>
  <c r="S1213" i="8"/>
  <c r="T1213" i="8"/>
  <c r="O1214" i="8"/>
  <c r="P1214" i="8"/>
  <c r="S1214" i="8"/>
  <c r="T1214" i="8"/>
  <c r="O1215" i="8"/>
  <c r="P1215" i="8"/>
  <c r="S1215" i="8"/>
  <c r="T1215" i="8"/>
  <c r="O1216" i="8"/>
  <c r="P1216" i="8"/>
  <c r="S1216" i="8"/>
  <c r="T1216" i="8"/>
  <c r="O1217" i="8"/>
  <c r="P1217" i="8"/>
  <c r="S1217" i="8"/>
  <c r="T1217" i="8"/>
  <c r="O1218" i="8"/>
  <c r="P1218" i="8"/>
  <c r="S1218" i="8"/>
  <c r="T1218" i="8"/>
  <c r="O1219" i="8"/>
  <c r="P1219" i="8"/>
  <c r="S1219" i="8"/>
  <c r="T1219" i="8"/>
  <c r="O1220" i="8"/>
  <c r="P1220" i="8"/>
  <c r="S1220" i="8"/>
  <c r="T1220" i="8"/>
  <c r="O1221" i="8"/>
  <c r="P1221" i="8"/>
  <c r="S1221" i="8"/>
  <c r="T1221" i="8"/>
  <c r="O1222" i="8"/>
  <c r="P1222" i="8"/>
  <c r="S1222" i="8"/>
  <c r="T1222" i="8"/>
  <c r="O1223" i="8"/>
  <c r="P1223" i="8"/>
  <c r="S1223" i="8"/>
  <c r="T1223" i="8"/>
  <c r="O1224" i="8"/>
  <c r="P1224" i="8"/>
  <c r="S1224" i="8"/>
  <c r="T1224" i="8"/>
  <c r="O1225" i="8"/>
  <c r="P1225" i="8"/>
  <c r="S1225" i="8"/>
  <c r="T1225" i="8"/>
  <c r="O1226" i="8"/>
  <c r="P1226" i="8"/>
  <c r="S1226" i="8"/>
  <c r="T1226" i="8"/>
  <c r="O1227" i="8"/>
  <c r="P1227" i="8"/>
  <c r="S1227" i="8"/>
  <c r="T1227" i="8"/>
  <c r="O1228" i="8"/>
  <c r="P1228" i="8"/>
  <c r="S1228" i="8"/>
  <c r="T1228" i="8"/>
  <c r="O1229" i="8"/>
  <c r="P1229" i="8"/>
  <c r="S1229" i="8"/>
  <c r="T1229" i="8"/>
  <c r="O1230" i="8"/>
  <c r="P1230" i="8"/>
  <c r="S1230" i="8"/>
  <c r="T1230" i="8"/>
  <c r="O1231" i="8"/>
  <c r="P1231" i="8"/>
  <c r="S1231" i="8"/>
  <c r="T1231" i="8"/>
  <c r="O1232" i="8"/>
  <c r="P1232" i="8"/>
  <c r="S1232" i="8"/>
  <c r="T1232" i="8"/>
  <c r="O1233" i="8"/>
  <c r="P1233" i="8"/>
  <c r="S1233" i="8"/>
  <c r="T1233" i="8"/>
  <c r="O1234" i="8"/>
  <c r="P1234" i="8"/>
  <c r="S1234" i="8"/>
  <c r="T1234" i="8"/>
  <c r="O1235" i="8"/>
  <c r="P1235" i="8"/>
  <c r="S1235" i="8"/>
  <c r="T1235" i="8"/>
  <c r="O1236" i="8"/>
  <c r="P1236" i="8"/>
  <c r="S1236" i="8"/>
  <c r="T1236" i="8"/>
  <c r="O1237" i="8"/>
  <c r="P1237" i="8"/>
  <c r="S1237" i="8"/>
  <c r="T1237" i="8"/>
  <c r="O1238" i="8"/>
  <c r="P1238" i="8"/>
  <c r="S1238" i="8"/>
  <c r="T1238" i="8"/>
  <c r="O1239" i="8"/>
  <c r="P1239" i="8"/>
  <c r="S1239" i="8"/>
  <c r="T1239" i="8"/>
  <c r="O1240" i="8"/>
  <c r="P1240" i="8"/>
  <c r="S1240" i="8"/>
  <c r="T1240" i="8"/>
  <c r="O1241" i="8"/>
  <c r="P1241" i="8"/>
  <c r="S1241" i="8"/>
  <c r="T1241" i="8"/>
  <c r="O1242" i="8"/>
  <c r="P1242" i="8"/>
  <c r="S1242" i="8"/>
  <c r="T1242" i="8"/>
  <c r="O1243" i="8"/>
  <c r="P1243" i="8"/>
  <c r="S1243" i="8"/>
  <c r="T1243" i="8"/>
  <c r="O1244" i="8"/>
  <c r="P1244" i="8"/>
  <c r="S1244" i="8"/>
  <c r="T1244" i="8"/>
  <c r="O1245" i="8"/>
  <c r="P1245" i="8"/>
  <c r="S1245" i="8"/>
  <c r="T1245" i="8"/>
  <c r="O1246" i="8"/>
  <c r="P1246" i="8"/>
  <c r="S1246" i="8"/>
  <c r="T1246" i="8"/>
  <c r="O1247" i="8"/>
  <c r="P1247" i="8"/>
  <c r="S1247" i="8"/>
  <c r="T1247" i="8"/>
  <c r="O1248" i="8"/>
  <c r="P1248" i="8"/>
  <c r="S1248" i="8"/>
  <c r="T1248" i="8"/>
  <c r="O1249" i="8"/>
  <c r="P1249" i="8"/>
  <c r="S1249" i="8"/>
  <c r="T1249" i="8"/>
  <c r="O1250" i="8"/>
  <c r="P1250" i="8"/>
  <c r="S1250" i="8"/>
  <c r="T1250" i="8"/>
  <c r="O1251" i="8"/>
  <c r="P1251" i="8"/>
  <c r="S1251" i="8"/>
  <c r="T1251" i="8"/>
  <c r="O1252" i="8"/>
  <c r="P1252" i="8"/>
  <c r="S1252" i="8"/>
  <c r="T1252" i="8"/>
  <c r="O1253" i="8"/>
  <c r="P1253" i="8"/>
  <c r="S1253" i="8"/>
  <c r="T1253" i="8"/>
  <c r="O1254" i="8"/>
  <c r="P1254" i="8"/>
  <c r="S1254" i="8"/>
  <c r="T1254" i="8"/>
  <c r="O1255" i="8"/>
  <c r="P1255" i="8"/>
  <c r="S1255" i="8"/>
  <c r="T1255" i="8"/>
  <c r="O1256" i="8"/>
  <c r="P1256" i="8"/>
  <c r="S1256" i="8"/>
  <c r="T1256" i="8"/>
  <c r="O1257" i="8"/>
  <c r="P1257" i="8"/>
  <c r="S1257" i="8"/>
  <c r="T1257" i="8"/>
  <c r="O1258" i="8"/>
  <c r="P1258" i="8"/>
  <c r="S1258" i="8"/>
  <c r="T1258" i="8"/>
  <c r="O1259" i="8"/>
  <c r="P1259" i="8"/>
  <c r="S1259" i="8"/>
  <c r="T1259" i="8"/>
  <c r="O1260" i="8"/>
  <c r="P1260" i="8"/>
  <c r="S1260" i="8"/>
  <c r="T1260" i="8"/>
  <c r="O1261" i="8"/>
  <c r="P1261" i="8"/>
  <c r="S1261" i="8"/>
  <c r="T1261" i="8"/>
  <c r="O1262" i="8"/>
  <c r="P1262" i="8"/>
  <c r="S1262" i="8"/>
  <c r="T1262" i="8"/>
  <c r="O1263" i="8"/>
  <c r="P1263" i="8"/>
  <c r="S1263" i="8"/>
  <c r="T1263" i="8"/>
  <c r="O1264" i="8"/>
  <c r="P1264" i="8"/>
  <c r="S1264" i="8"/>
  <c r="T1264" i="8"/>
  <c r="O1265" i="8"/>
  <c r="P1265" i="8"/>
  <c r="S1265" i="8"/>
  <c r="T1265" i="8"/>
  <c r="O1266" i="8"/>
  <c r="P1266" i="8"/>
  <c r="S1266" i="8"/>
  <c r="T1266" i="8"/>
  <c r="O1267" i="8"/>
  <c r="P1267" i="8"/>
  <c r="S1267" i="8"/>
  <c r="T1267" i="8"/>
  <c r="O1268" i="8"/>
  <c r="P1268" i="8"/>
  <c r="S1268" i="8"/>
  <c r="T1268" i="8"/>
  <c r="O1269" i="8"/>
  <c r="P1269" i="8"/>
  <c r="S1269" i="8"/>
  <c r="T1269" i="8"/>
  <c r="O1270" i="8"/>
  <c r="P1270" i="8"/>
  <c r="S1270" i="8"/>
  <c r="T1270" i="8"/>
  <c r="O1271" i="8"/>
  <c r="P1271" i="8"/>
  <c r="S1271" i="8"/>
  <c r="T1271" i="8"/>
  <c r="O1272" i="8"/>
  <c r="P1272" i="8"/>
  <c r="S1272" i="8"/>
  <c r="T1272" i="8"/>
  <c r="O1273" i="8"/>
  <c r="P1273" i="8"/>
  <c r="S1273" i="8"/>
  <c r="T1273" i="8"/>
  <c r="O1274" i="8"/>
  <c r="P1274" i="8"/>
  <c r="S1274" i="8"/>
  <c r="T1274" i="8"/>
  <c r="O1275" i="8"/>
  <c r="P1275" i="8"/>
  <c r="S1275" i="8"/>
  <c r="T1275" i="8"/>
  <c r="O1276" i="8"/>
  <c r="P1276" i="8"/>
  <c r="S1276" i="8"/>
  <c r="T1276" i="8"/>
  <c r="O1277" i="8"/>
  <c r="P1277" i="8"/>
  <c r="S1277" i="8"/>
  <c r="T1277" i="8"/>
  <c r="O1278" i="8"/>
  <c r="P1278" i="8"/>
  <c r="S1278" i="8"/>
  <c r="T1278" i="8"/>
  <c r="O1279" i="8"/>
  <c r="P1279" i="8"/>
  <c r="S1279" i="8"/>
  <c r="T1279" i="8"/>
  <c r="O1280" i="8"/>
  <c r="P1280" i="8"/>
  <c r="S1280" i="8"/>
  <c r="T1280" i="8"/>
  <c r="O1281" i="8"/>
  <c r="P1281" i="8"/>
  <c r="S1281" i="8"/>
  <c r="T1281" i="8"/>
  <c r="O1282" i="8"/>
  <c r="P1282" i="8"/>
  <c r="S1282" i="8"/>
  <c r="T1282" i="8"/>
  <c r="O1283" i="8"/>
  <c r="P1283" i="8"/>
  <c r="S1283" i="8"/>
  <c r="T1283" i="8"/>
  <c r="O1284" i="8"/>
  <c r="P1284" i="8"/>
  <c r="S1284" i="8"/>
  <c r="T1284" i="8"/>
  <c r="O1285" i="8"/>
  <c r="P1285" i="8"/>
  <c r="S1285" i="8"/>
  <c r="T1285" i="8"/>
  <c r="O1286" i="8"/>
  <c r="P1286" i="8"/>
  <c r="S1286" i="8"/>
  <c r="T1286" i="8"/>
  <c r="O1287" i="8"/>
  <c r="P1287" i="8"/>
  <c r="S1287" i="8"/>
  <c r="T1287" i="8"/>
  <c r="O1288" i="8"/>
  <c r="P1288" i="8"/>
  <c r="S1288" i="8"/>
  <c r="T1288" i="8"/>
  <c r="O1289" i="8"/>
  <c r="P1289" i="8"/>
  <c r="S1289" i="8"/>
  <c r="T1289" i="8"/>
  <c r="O1290" i="8"/>
  <c r="P1290" i="8"/>
  <c r="S1290" i="8"/>
  <c r="T1290" i="8"/>
  <c r="O1291" i="8"/>
  <c r="P1291" i="8"/>
  <c r="S1291" i="8"/>
  <c r="T1291" i="8"/>
  <c r="O1292" i="8"/>
  <c r="P1292" i="8"/>
  <c r="S1292" i="8"/>
  <c r="T1292" i="8"/>
  <c r="O1293" i="8"/>
  <c r="P1293" i="8"/>
  <c r="S1293" i="8"/>
  <c r="T1293" i="8"/>
  <c r="O1294" i="8"/>
  <c r="P1294" i="8"/>
  <c r="S1294" i="8"/>
  <c r="T1294" i="8"/>
  <c r="O1295" i="8"/>
  <c r="P1295" i="8"/>
  <c r="S1295" i="8"/>
  <c r="T1295" i="8"/>
  <c r="O1296" i="8"/>
  <c r="P1296" i="8"/>
  <c r="S1296" i="8"/>
  <c r="T1296" i="8"/>
  <c r="O1297" i="8"/>
  <c r="P1297" i="8"/>
  <c r="S1297" i="8"/>
  <c r="T1297" i="8"/>
  <c r="O1298" i="8"/>
  <c r="P1298" i="8"/>
  <c r="S1298" i="8"/>
  <c r="T1298" i="8"/>
  <c r="O1299" i="8"/>
  <c r="P1299" i="8"/>
  <c r="S1299" i="8"/>
  <c r="T1299" i="8"/>
  <c r="O1300" i="8"/>
  <c r="P1300" i="8"/>
  <c r="S1300" i="8"/>
  <c r="T1300" i="8"/>
  <c r="O1301" i="8"/>
  <c r="P1301" i="8"/>
  <c r="S1301" i="8"/>
  <c r="T1301" i="8"/>
  <c r="O1302" i="8"/>
  <c r="P1302" i="8"/>
  <c r="S1302" i="8"/>
  <c r="T1302" i="8"/>
  <c r="O1303" i="8"/>
  <c r="P1303" i="8"/>
  <c r="S1303" i="8"/>
  <c r="T1303" i="8"/>
  <c r="O1304" i="8"/>
  <c r="P1304" i="8"/>
  <c r="S1304" i="8"/>
  <c r="T1304" i="8"/>
  <c r="O1305" i="8"/>
  <c r="P1305" i="8"/>
  <c r="S1305" i="8"/>
  <c r="T1305" i="8"/>
  <c r="O1306" i="8"/>
  <c r="P1306" i="8"/>
  <c r="S1306" i="8"/>
  <c r="T1306" i="8"/>
  <c r="O1307" i="8"/>
  <c r="P1307" i="8"/>
  <c r="S1307" i="8"/>
  <c r="T1307" i="8"/>
  <c r="O1308" i="8"/>
  <c r="P1308" i="8"/>
  <c r="S1308" i="8"/>
  <c r="T1308" i="8"/>
  <c r="O1309" i="8"/>
  <c r="P1309" i="8"/>
  <c r="S1309" i="8"/>
  <c r="T1309" i="8"/>
  <c r="O1310" i="8"/>
  <c r="P1310" i="8"/>
  <c r="S1310" i="8"/>
  <c r="T1310" i="8"/>
  <c r="O1311" i="8"/>
  <c r="P1311" i="8"/>
  <c r="S1311" i="8"/>
  <c r="T1311" i="8"/>
  <c r="O1312" i="8"/>
  <c r="P1312" i="8"/>
  <c r="S1312" i="8"/>
  <c r="T1312" i="8"/>
  <c r="O1313" i="8"/>
  <c r="P1313" i="8"/>
  <c r="S1313" i="8"/>
  <c r="T1313" i="8"/>
  <c r="O1314" i="8"/>
  <c r="P1314" i="8"/>
  <c r="S1314" i="8"/>
  <c r="T1314" i="8"/>
  <c r="O1315" i="8"/>
  <c r="P1315" i="8"/>
  <c r="S1315" i="8"/>
  <c r="T1315" i="8"/>
  <c r="O1316" i="8"/>
  <c r="P1316" i="8"/>
  <c r="S1316" i="8"/>
  <c r="T1316" i="8"/>
  <c r="O1317" i="8"/>
  <c r="P1317" i="8"/>
  <c r="S1317" i="8"/>
  <c r="T1317" i="8"/>
  <c r="O1318" i="8"/>
  <c r="P1318" i="8"/>
  <c r="S1318" i="8"/>
  <c r="T1318" i="8"/>
  <c r="O1319" i="8"/>
  <c r="P1319" i="8"/>
  <c r="S1319" i="8"/>
  <c r="T1319" i="8"/>
  <c r="O1320" i="8"/>
  <c r="P1320" i="8"/>
  <c r="S1320" i="8"/>
  <c r="T1320" i="8"/>
  <c r="O1321" i="8"/>
  <c r="P1321" i="8"/>
  <c r="S1321" i="8"/>
  <c r="T1321" i="8"/>
  <c r="O1322" i="8"/>
  <c r="P1322" i="8"/>
  <c r="S1322" i="8"/>
  <c r="T1322" i="8"/>
  <c r="O1323" i="8"/>
  <c r="P1323" i="8"/>
  <c r="S1323" i="8"/>
  <c r="T1323" i="8"/>
  <c r="O1324" i="8"/>
  <c r="P1324" i="8"/>
  <c r="S1324" i="8"/>
  <c r="T1324" i="8"/>
  <c r="O1325" i="8"/>
  <c r="P1325" i="8"/>
  <c r="S1325" i="8"/>
  <c r="T1325" i="8"/>
  <c r="O1326" i="8"/>
  <c r="P1326" i="8"/>
  <c r="S1326" i="8"/>
  <c r="T1326" i="8"/>
  <c r="O1327" i="8"/>
  <c r="P1327" i="8"/>
  <c r="S1327" i="8"/>
  <c r="T1327" i="8"/>
  <c r="O1328" i="8"/>
  <c r="P1328" i="8"/>
  <c r="S1328" i="8"/>
  <c r="T1328" i="8"/>
  <c r="O1329" i="8"/>
  <c r="P1329" i="8"/>
  <c r="S1329" i="8"/>
  <c r="T1329" i="8"/>
  <c r="O1330" i="8"/>
  <c r="P1330" i="8"/>
  <c r="S1330" i="8"/>
  <c r="T1330" i="8"/>
  <c r="O1331" i="8"/>
  <c r="P1331" i="8"/>
  <c r="S1331" i="8"/>
  <c r="T1331" i="8"/>
  <c r="O1332" i="8"/>
  <c r="P1332" i="8"/>
  <c r="S1332" i="8"/>
  <c r="T1332" i="8"/>
  <c r="O1333" i="8"/>
  <c r="P1333" i="8"/>
  <c r="S1333" i="8"/>
  <c r="T1333" i="8"/>
  <c r="O1334" i="8"/>
  <c r="P1334" i="8"/>
  <c r="S1334" i="8"/>
  <c r="T1334" i="8"/>
  <c r="O1335" i="8"/>
  <c r="P1335" i="8"/>
  <c r="S1335" i="8"/>
  <c r="T1335" i="8"/>
  <c r="O1336" i="8"/>
  <c r="P1336" i="8"/>
  <c r="S1336" i="8"/>
  <c r="T1336" i="8"/>
  <c r="O1337" i="8"/>
  <c r="P1337" i="8"/>
  <c r="S1337" i="8"/>
  <c r="T1337" i="8"/>
  <c r="O1338" i="8"/>
  <c r="P1338" i="8"/>
  <c r="S1338" i="8"/>
  <c r="T1338" i="8"/>
  <c r="O1339" i="8"/>
  <c r="P1339" i="8"/>
  <c r="S1339" i="8"/>
  <c r="T1339" i="8"/>
  <c r="O1340" i="8"/>
  <c r="P1340" i="8"/>
  <c r="S1340" i="8"/>
  <c r="T1340" i="8"/>
  <c r="O1341" i="8"/>
  <c r="P1341" i="8"/>
  <c r="S1341" i="8"/>
  <c r="T1341" i="8"/>
  <c r="O1342" i="8"/>
  <c r="P1342" i="8"/>
  <c r="S1342" i="8"/>
  <c r="T1342" i="8"/>
  <c r="O1343" i="8"/>
  <c r="P1343" i="8"/>
  <c r="S1343" i="8"/>
  <c r="T1343" i="8"/>
  <c r="O1344" i="8"/>
  <c r="P1344" i="8"/>
  <c r="S1344" i="8"/>
  <c r="T1344" i="8"/>
  <c r="O1345" i="8"/>
  <c r="P1345" i="8"/>
  <c r="S1345" i="8"/>
  <c r="T1345" i="8"/>
  <c r="O1346" i="8"/>
  <c r="P1346" i="8"/>
  <c r="S1346" i="8"/>
  <c r="T1346" i="8"/>
  <c r="O1347" i="8"/>
  <c r="P1347" i="8"/>
  <c r="S1347" i="8"/>
  <c r="T1347" i="8"/>
  <c r="O1348" i="8"/>
  <c r="P1348" i="8"/>
  <c r="S1348" i="8"/>
  <c r="T1348" i="8"/>
  <c r="O1349" i="8"/>
  <c r="P1349" i="8"/>
  <c r="S1349" i="8"/>
  <c r="T1349" i="8"/>
  <c r="O1350" i="8"/>
  <c r="P1350" i="8"/>
  <c r="S1350" i="8"/>
  <c r="T1350" i="8"/>
  <c r="O1351" i="8"/>
  <c r="P1351" i="8"/>
  <c r="S1351" i="8"/>
  <c r="T1351" i="8"/>
  <c r="O1352" i="8"/>
  <c r="P1352" i="8"/>
  <c r="S1352" i="8"/>
  <c r="T1352" i="8"/>
  <c r="O1353" i="8"/>
  <c r="P1353" i="8"/>
  <c r="S1353" i="8"/>
  <c r="T1353" i="8"/>
  <c r="O1354" i="8"/>
  <c r="P1354" i="8"/>
  <c r="S1354" i="8"/>
  <c r="T1354" i="8"/>
  <c r="O1355" i="8"/>
  <c r="P1355" i="8"/>
  <c r="S1355" i="8"/>
  <c r="T1355" i="8"/>
  <c r="O1356" i="8"/>
  <c r="P1356" i="8"/>
  <c r="S1356" i="8"/>
  <c r="T1356" i="8"/>
  <c r="O1357" i="8"/>
  <c r="P1357" i="8"/>
  <c r="S1357" i="8"/>
  <c r="T1357" i="8"/>
  <c r="O1358" i="8"/>
  <c r="P1358" i="8"/>
  <c r="S1358" i="8"/>
  <c r="T1358" i="8"/>
  <c r="O1359" i="8"/>
  <c r="P1359" i="8"/>
  <c r="S1359" i="8"/>
  <c r="T1359" i="8"/>
  <c r="O1360" i="8"/>
  <c r="P1360" i="8"/>
  <c r="S1360" i="8"/>
  <c r="T1360" i="8"/>
  <c r="O1361" i="8"/>
  <c r="P1361" i="8"/>
  <c r="S1361" i="8"/>
  <c r="T1361" i="8"/>
  <c r="O1362" i="8"/>
  <c r="P1362" i="8"/>
  <c r="S1362" i="8"/>
  <c r="T1362" i="8"/>
  <c r="O1363" i="8"/>
  <c r="P1363" i="8"/>
  <c r="S1363" i="8"/>
  <c r="T1363" i="8"/>
  <c r="O1364" i="8"/>
  <c r="P1364" i="8"/>
  <c r="S1364" i="8"/>
  <c r="T1364" i="8"/>
  <c r="O1365" i="8"/>
  <c r="P1365" i="8"/>
  <c r="S1365" i="8"/>
  <c r="T1365" i="8"/>
  <c r="O1366" i="8"/>
  <c r="P1366" i="8"/>
  <c r="S1366" i="8"/>
  <c r="T1366" i="8"/>
  <c r="O1367" i="8"/>
  <c r="P1367" i="8"/>
  <c r="S1367" i="8"/>
  <c r="T1367" i="8"/>
  <c r="O1368" i="8"/>
  <c r="P1368" i="8"/>
  <c r="S1368" i="8"/>
  <c r="T1368" i="8"/>
  <c r="O1369" i="8"/>
  <c r="P1369" i="8"/>
  <c r="S1369" i="8"/>
  <c r="T1369" i="8"/>
  <c r="O1370" i="8"/>
  <c r="P1370" i="8"/>
  <c r="S1370" i="8"/>
  <c r="T1370" i="8"/>
  <c r="O1371" i="8"/>
  <c r="P1371" i="8"/>
  <c r="S1371" i="8"/>
  <c r="T1371" i="8"/>
  <c r="O1372" i="8"/>
  <c r="P1372" i="8"/>
  <c r="S1372" i="8"/>
  <c r="T1372" i="8"/>
  <c r="O1373" i="8"/>
  <c r="P1373" i="8"/>
  <c r="S1373" i="8"/>
  <c r="T1373" i="8"/>
  <c r="O1374" i="8"/>
  <c r="P1374" i="8"/>
  <c r="S1374" i="8"/>
  <c r="T1374" i="8"/>
  <c r="O1375" i="8"/>
  <c r="P1375" i="8"/>
  <c r="S1375" i="8"/>
  <c r="T1375" i="8"/>
  <c r="O1376" i="8"/>
  <c r="P1376" i="8"/>
  <c r="S1376" i="8"/>
  <c r="T1376" i="8"/>
  <c r="O1377" i="8"/>
  <c r="P1377" i="8"/>
  <c r="S1377" i="8"/>
  <c r="T1377" i="8"/>
  <c r="O1378" i="8"/>
  <c r="P1378" i="8"/>
  <c r="S1378" i="8"/>
  <c r="T1378" i="8"/>
  <c r="O1379" i="8"/>
  <c r="P1379" i="8"/>
  <c r="S1379" i="8"/>
  <c r="T1379" i="8"/>
  <c r="O1380" i="8"/>
  <c r="P1380" i="8"/>
  <c r="S1380" i="8"/>
  <c r="T1380" i="8"/>
  <c r="O1381" i="8"/>
  <c r="P1381" i="8"/>
  <c r="S1381" i="8"/>
  <c r="T1381" i="8"/>
  <c r="O1382" i="8"/>
  <c r="P1382" i="8"/>
  <c r="S1382" i="8"/>
  <c r="T1382" i="8"/>
  <c r="O1383" i="8"/>
  <c r="P1383" i="8"/>
  <c r="S1383" i="8"/>
  <c r="T1383" i="8"/>
  <c r="O1384" i="8"/>
  <c r="P1384" i="8"/>
  <c r="S1384" i="8"/>
  <c r="T1384" i="8"/>
  <c r="O1385" i="8"/>
  <c r="P1385" i="8"/>
  <c r="S1385" i="8"/>
  <c r="T1385" i="8"/>
  <c r="O1386" i="8"/>
  <c r="P1386" i="8"/>
  <c r="S1386" i="8"/>
  <c r="T1386" i="8"/>
  <c r="O1387" i="8"/>
  <c r="P1387" i="8"/>
  <c r="S1387" i="8"/>
  <c r="T1387" i="8"/>
  <c r="O1388" i="8"/>
  <c r="P1388" i="8"/>
  <c r="S1388" i="8"/>
  <c r="T1388" i="8"/>
  <c r="O1389" i="8"/>
  <c r="P1389" i="8"/>
  <c r="S1389" i="8"/>
  <c r="T1389" i="8"/>
  <c r="O1390" i="8"/>
  <c r="P1390" i="8"/>
  <c r="S1390" i="8"/>
  <c r="T1390" i="8"/>
  <c r="O1391" i="8"/>
  <c r="P1391" i="8"/>
  <c r="S1391" i="8"/>
  <c r="T1391" i="8"/>
  <c r="O1392" i="8"/>
  <c r="P1392" i="8"/>
  <c r="S1392" i="8"/>
  <c r="T1392" i="8"/>
  <c r="O1393" i="8"/>
  <c r="P1393" i="8"/>
  <c r="S1393" i="8"/>
  <c r="T1393" i="8"/>
  <c r="O1394" i="8"/>
  <c r="P1394" i="8"/>
  <c r="S1394" i="8"/>
  <c r="T1394" i="8"/>
  <c r="O1395" i="8"/>
  <c r="P1395" i="8"/>
  <c r="S1395" i="8"/>
  <c r="T1395" i="8"/>
  <c r="O1396" i="8"/>
  <c r="P1396" i="8"/>
  <c r="S1396" i="8"/>
  <c r="T1396" i="8"/>
  <c r="O1397" i="8"/>
  <c r="P1397" i="8"/>
  <c r="S1397" i="8"/>
  <c r="T1397" i="8"/>
  <c r="O1398" i="8"/>
  <c r="P1398" i="8"/>
  <c r="S1398" i="8"/>
  <c r="T1398" i="8"/>
  <c r="O1399" i="8"/>
  <c r="P1399" i="8"/>
  <c r="S1399" i="8"/>
  <c r="T1399" i="8"/>
  <c r="O1400" i="8"/>
  <c r="P1400" i="8"/>
  <c r="S1400" i="8"/>
  <c r="T1400" i="8"/>
  <c r="O1401" i="8"/>
  <c r="P1401" i="8"/>
  <c r="S1401" i="8"/>
  <c r="T1401" i="8"/>
  <c r="O1402" i="8"/>
  <c r="P1402" i="8"/>
  <c r="S1402" i="8"/>
  <c r="T1402" i="8"/>
  <c r="O1403" i="8"/>
  <c r="P1403" i="8"/>
  <c r="S1403" i="8"/>
  <c r="T1403" i="8"/>
  <c r="O1404" i="8"/>
  <c r="P1404" i="8"/>
  <c r="S1404" i="8"/>
  <c r="T1404" i="8"/>
  <c r="O1405" i="8"/>
  <c r="P1405" i="8"/>
  <c r="S1405" i="8"/>
  <c r="T1405" i="8"/>
  <c r="O1406" i="8"/>
  <c r="P1406" i="8"/>
  <c r="S1406" i="8"/>
  <c r="T1406" i="8"/>
  <c r="O1407" i="8"/>
  <c r="P1407" i="8"/>
  <c r="S1407" i="8"/>
  <c r="T1407" i="8"/>
  <c r="O1408" i="8"/>
  <c r="P1408" i="8"/>
  <c r="S1408" i="8"/>
  <c r="T1408" i="8"/>
  <c r="O1409" i="8"/>
  <c r="P1409" i="8"/>
  <c r="S1409" i="8"/>
  <c r="T1409" i="8"/>
  <c r="O1410" i="8"/>
  <c r="P1410" i="8"/>
  <c r="S1410" i="8"/>
  <c r="T1410" i="8"/>
  <c r="O1411" i="8"/>
  <c r="P1411" i="8"/>
  <c r="S1411" i="8"/>
  <c r="T1411" i="8"/>
  <c r="O1412" i="8"/>
  <c r="P1412" i="8"/>
  <c r="S1412" i="8"/>
  <c r="T1412" i="8"/>
  <c r="O1413" i="8"/>
  <c r="P1413" i="8"/>
  <c r="S1413" i="8"/>
  <c r="T1413" i="8"/>
  <c r="O1414" i="8"/>
  <c r="P1414" i="8"/>
  <c r="S1414" i="8"/>
  <c r="T1414" i="8"/>
  <c r="O1415" i="8"/>
  <c r="P1415" i="8"/>
  <c r="S1415" i="8"/>
  <c r="T1415" i="8"/>
  <c r="O1416" i="8"/>
  <c r="P1416" i="8"/>
  <c r="S1416" i="8"/>
  <c r="T1416" i="8"/>
  <c r="O1417" i="8"/>
  <c r="P1417" i="8"/>
  <c r="S1417" i="8"/>
  <c r="T1417" i="8"/>
  <c r="O1418" i="8"/>
  <c r="P1418" i="8"/>
  <c r="S1418" i="8"/>
  <c r="T1418" i="8"/>
  <c r="O1419" i="8"/>
  <c r="P1419" i="8"/>
  <c r="S1419" i="8"/>
  <c r="T1419" i="8"/>
  <c r="O1420" i="8"/>
  <c r="P1420" i="8"/>
  <c r="S1420" i="8"/>
  <c r="T1420" i="8"/>
  <c r="O1421" i="8"/>
  <c r="P1421" i="8"/>
  <c r="S1421" i="8"/>
  <c r="T1421" i="8"/>
  <c r="O1422" i="8"/>
  <c r="P1422" i="8"/>
  <c r="S1422" i="8"/>
  <c r="T1422" i="8"/>
  <c r="O1423" i="8"/>
  <c r="P1423" i="8"/>
  <c r="S1423" i="8"/>
  <c r="T1423" i="8"/>
  <c r="O1424" i="8"/>
  <c r="P1424" i="8"/>
  <c r="S1424" i="8"/>
  <c r="T1424" i="8"/>
  <c r="O1425" i="8"/>
  <c r="P1425" i="8"/>
  <c r="S1425" i="8"/>
  <c r="T1425" i="8"/>
  <c r="O1426" i="8"/>
  <c r="P1426" i="8"/>
  <c r="S1426" i="8"/>
  <c r="T1426" i="8"/>
  <c r="O1427" i="8"/>
  <c r="P1427" i="8"/>
  <c r="S1427" i="8"/>
  <c r="T1427" i="8"/>
  <c r="O1428" i="8"/>
  <c r="P1428" i="8"/>
  <c r="S1428" i="8"/>
  <c r="T1428" i="8"/>
  <c r="O1429" i="8"/>
  <c r="P1429" i="8"/>
  <c r="S1429" i="8"/>
  <c r="T1429" i="8"/>
  <c r="O1430" i="8"/>
  <c r="P1430" i="8"/>
  <c r="S1430" i="8"/>
  <c r="T1430" i="8"/>
  <c r="O1431" i="8"/>
  <c r="P1431" i="8"/>
  <c r="S1431" i="8"/>
  <c r="T1431" i="8"/>
  <c r="O1432" i="8"/>
  <c r="P1432" i="8"/>
  <c r="S1432" i="8"/>
  <c r="T1432" i="8"/>
  <c r="O1433" i="8"/>
  <c r="P1433" i="8"/>
  <c r="S1433" i="8"/>
  <c r="T1433" i="8"/>
  <c r="O1434" i="8"/>
  <c r="P1434" i="8"/>
  <c r="S1434" i="8"/>
  <c r="T1434" i="8"/>
  <c r="O1435" i="8"/>
  <c r="P1435" i="8"/>
  <c r="S1435" i="8"/>
  <c r="T1435" i="8"/>
  <c r="O1436" i="8"/>
  <c r="P1436" i="8"/>
  <c r="S1436" i="8"/>
  <c r="T1436" i="8"/>
  <c r="O1437" i="8"/>
  <c r="P1437" i="8"/>
  <c r="S1437" i="8"/>
  <c r="T1437" i="8"/>
  <c r="O1438" i="8"/>
  <c r="P1438" i="8"/>
  <c r="S1438" i="8"/>
  <c r="T1438" i="8"/>
  <c r="O1439" i="8"/>
  <c r="P1439" i="8"/>
  <c r="S1439" i="8"/>
  <c r="T1439" i="8"/>
  <c r="O1440" i="8"/>
  <c r="P1440" i="8"/>
  <c r="S1440" i="8"/>
  <c r="T1440" i="8"/>
  <c r="O1441" i="8"/>
  <c r="P1441" i="8"/>
  <c r="S1441" i="8"/>
  <c r="T1441" i="8"/>
  <c r="O1442" i="8"/>
  <c r="P1442" i="8"/>
  <c r="S1442" i="8"/>
  <c r="T1442" i="8"/>
  <c r="O1443" i="8"/>
  <c r="P1443" i="8"/>
  <c r="S1443" i="8"/>
  <c r="T1443" i="8"/>
  <c r="O1444" i="8"/>
  <c r="P1444" i="8"/>
  <c r="S1444" i="8"/>
  <c r="T1444" i="8"/>
  <c r="O1445" i="8"/>
  <c r="P1445" i="8"/>
  <c r="S1445" i="8"/>
  <c r="T1445" i="8"/>
  <c r="O1446" i="8"/>
  <c r="P1446" i="8"/>
  <c r="S1446" i="8"/>
  <c r="T1446" i="8"/>
  <c r="O1447" i="8"/>
  <c r="P1447" i="8"/>
  <c r="S1447" i="8"/>
  <c r="T1447" i="8"/>
  <c r="O1448" i="8"/>
  <c r="P1448" i="8"/>
  <c r="S1448" i="8"/>
  <c r="T1448" i="8"/>
  <c r="O1449" i="8"/>
  <c r="P1449" i="8"/>
  <c r="S1449" i="8"/>
  <c r="T1449" i="8"/>
  <c r="O1450" i="8"/>
  <c r="P1450" i="8"/>
  <c r="S1450" i="8"/>
  <c r="T1450" i="8"/>
  <c r="O1451" i="8"/>
  <c r="P1451" i="8"/>
  <c r="S1451" i="8"/>
  <c r="T1451" i="8"/>
  <c r="O1452" i="8"/>
  <c r="P1452" i="8"/>
  <c r="S1452" i="8"/>
  <c r="T1452" i="8"/>
  <c r="O1453" i="8"/>
  <c r="P1453" i="8"/>
  <c r="S1453" i="8"/>
  <c r="T1453" i="8"/>
  <c r="O1454" i="8"/>
  <c r="P1454" i="8"/>
  <c r="S1454" i="8"/>
  <c r="T1454" i="8"/>
  <c r="O1455" i="8"/>
  <c r="P1455" i="8"/>
  <c r="S1455" i="8"/>
  <c r="T1455" i="8"/>
  <c r="O1456" i="8"/>
  <c r="P1456" i="8"/>
  <c r="S1456" i="8"/>
  <c r="T1456" i="8"/>
  <c r="O1457" i="8"/>
  <c r="P1457" i="8"/>
  <c r="S1457" i="8"/>
  <c r="T1457" i="8"/>
  <c r="O1458" i="8"/>
  <c r="P1458" i="8"/>
  <c r="S1458" i="8"/>
  <c r="T1458" i="8"/>
  <c r="O1459" i="8"/>
  <c r="P1459" i="8"/>
  <c r="S1459" i="8"/>
  <c r="T1459" i="8"/>
  <c r="O1460" i="8"/>
  <c r="P1460" i="8"/>
  <c r="S1460" i="8"/>
  <c r="T1460" i="8"/>
  <c r="O1461" i="8"/>
  <c r="P1461" i="8"/>
  <c r="S1461" i="8"/>
  <c r="T1461" i="8"/>
  <c r="O1462" i="8"/>
  <c r="P1462" i="8"/>
  <c r="S1462" i="8"/>
  <c r="T1462" i="8"/>
  <c r="O1463" i="8"/>
  <c r="P1463" i="8"/>
  <c r="S1463" i="8"/>
  <c r="T1463" i="8"/>
  <c r="O1464" i="8"/>
  <c r="P1464" i="8"/>
  <c r="S1464" i="8"/>
  <c r="T1464" i="8"/>
  <c r="O1465" i="8"/>
  <c r="P1465" i="8"/>
  <c r="S1465" i="8"/>
  <c r="T1465" i="8"/>
  <c r="O1466" i="8"/>
  <c r="P1466" i="8"/>
  <c r="S1466" i="8"/>
  <c r="T1466" i="8"/>
  <c r="O1467" i="8"/>
  <c r="P1467" i="8"/>
  <c r="S1467" i="8"/>
  <c r="T1467" i="8"/>
  <c r="O1468" i="8"/>
  <c r="P1468" i="8"/>
  <c r="S1468" i="8"/>
  <c r="T1468" i="8"/>
  <c r="O1469" i="8"/>
  <c r="P1469" i="8"/>
  <c r="S1469" i="8"/>
  <c r="T1469" i="8"/>
  <c r="O1470" i="8"/>
  <c r="P1470" i="8"/>
  <c r="S1470" i="8"/>
  <c r="T1470" i="8"/>
  <c r="O1471" i="8"/>
  <c r="P1471" i="8"/>
  <c r="S1471" i="8"/>
  <c r="T1471" i="8"/>
  <c r="O1472" i="8"/>
  <c r="P1472" i="8"/>
  <c r="S1472" i="8"/>
  <c r="T1472" i="8"/>
  <c r="O1473" i="8"/>
  <c r="P1473" i="8"/>
  <c r="S1473" i="8"/>
  <c r="T1473" i="8"/>
  <c r="O1474" i="8"/>
  <c r="P1474" i="8"/>
  <c r="S1474" i="8"/>
  <c r="T1474" i="8"/>
  <c r="O1475" i="8"/>
  <c r="P1475" i="8"/>
  <c r="S1475" i="8"/>
  <c r="T1475" i="8"/>
  <c r="O1476" i="8"/>
  <c r="P1476" i="8"/>
  <c r="S1476" i="8"/>
  <c r="T1476" i="8"/>
  <c r="O1477" i="8"/>
  <c r="P1477" i="8"/>
  <c r="S1477" i="8"/>
  <c r="T1477" i="8"/>
  <c r="O1478" i="8"/>
  <c r="P1478" i="8"/>
  <c r="S1478" i="8"/>
  <c r="T1478" i="8"/>
  <c r="O1479" i="8"/>
  <c r="P1479" i="8"/>
  <c r="S1479" i="8"/>
  <c r="T1479" i="8"/>
  <c r="O1480" i="8"/>
  <c r="P1480" i="8"/>
  <c r="S1480" i="8"/>
  <c r="T1480" i="8"/>
  <c r="O1481" i="8"/>
  <c r="P1481" i="8"/>
  <c r="S1481" i="8"/>
  <c r="T1481" i="8"/>
  <c r="O1482" i="8"/>
  <c r="P1482" i="8"/>
  <c r="S1482" i="8"/>
  <c r="T1482" i="8"/>
  <c r="O1483" i="8"/>
  <c r="P1483" i="8"/>
  <c r="S1483" i="8"/>
  <c r="T1483" i="8"/>
  <c r="O1484" i="8"/>
  <c r="P1484" i="8"/>
  <c r="S1484" i="8"/>
  <c r="T1484" i="8"/>
  <c r="O1485" i="8"/>
  <c r="P1485" i="8"/>
  <c r="S1485" i="8"/>
  <c r="T1485" i="8"/>
  <c r="O1486" i="8"/>
  <c r="P1486" i="8"/>
  <c r="S1486" i="8"/>
  <c r="T1486" i="8"/>
  <c r="O1487" i="8"/>
  <c r="P1487" i="8"/>
  <c r="S1487" i="8"/>
  <c r="T1487" i="8"/>
  <c r="O1488" i="8"/>
  <c r="P1488" i="8"/>
  <c r="S1488" i="8"/>
  <c r="T1488" i="8"/>
  <c r="O1489" i="8"/>
  <c r="P1489" i="8"/>
  <c r="S1489" i="8"/>
  <c r="T1489" i="8"/>
  <c r="O1490" i="8"/>
  <c r="P1490" i="8"/>
  <c r="S1490" i="8"/>
  <c r="T1490" i="8"/>
  <c r="O1491" i="8"/>
  <c r="P1491" i="8"/>
  <c r="S1491" i="8"/>
  <c r="T1491" i="8"/>
  <c r="O1492" i="8"/>
  <c r="P1492" i="8"/>
  <c r="S1492" i="8"/>
  <c r="T1492" i="8"/>
  <c r="O1493" i="8"/>
  <c r="P1493" i="8"/>
  <c r="S1493" i="8"/>
  <c r="T1493" i="8"/>
  <c r="O1494" i="8"/>
  <c r="P1494" i="8"/>
  <c r="S1494" i="8"/>
  <c r="T1494" i="8"/>
  <c r="O1495" i="8"/>
  <c r="P1495" i="8"/>
  <c r="S1495" i="8"/>
  <c r="T1495" i="8"/>
  <c r="O1496" i="8"/>
  <c r="P1496" i="8"/>
  <c r="S1496" i="8"/>
  <c r="T1496" i="8"/>
  <c r="O1497" i="8"/>
  <c r="P1497" i="8"/>
  <c r="S1497" i="8"/>
  <c r="T1497" i="8"/>
  <c r="O1498" i="8"/>
  <c r="P1498" i="8"/>
  <c r="S1498" i="8"/>
  <c r="T1498" i="8"/>
  <c r="O1499" i="8"/>
  <c r="P1499" i="8"/>
  <c r="S1499" i="8"/>
  <c r="T1499" i="8"/>
  <c r="O1500" i="8"/>
  <c r="P1500" i="8"/>
  <c r="S1500" i="8"/>
  <c r="T1500" i="8"/>
  <c r="O1501" i="8"/>
  <c r="P1501" i="8"/>
  <c r="S1501" i="8"/>
  <c r="T1501" i="8"/>
  <c r="O1502" i="8"/>
  <c r="P1502" i="8"/>
  <c r="S1502" i="8"/>
  <c r="T1502" i="8"/>
  <c r="O1503" i="8"/>
  <c r="P1503" i="8"/>
  <c r="S1503" i="8"/>
  <c r="T1503" i="8"/>
  <c r="O1504" i="8"/>
  <c r="P1504" i="8"/>
  <c r="S1504" i="8"/>
  <c r="T1504" i="8"/>
  <c r="O1505" i="8"/>
  <c r="P1505" i="8"/>
  <c r="S1505" i="8"/>
  <c r="T1505" i="8"/>
  <c r="O1506" i="8"/>
  <c r="P1506" i="8"/>
  <c r="S1506" i="8"/>
  <c r="T1506" i="8"/>
  <c r="O1507" i="8"/>
  <c r="P1507" i="8"/>
  <c r="S1507" i="8"/>
  <c r="T1507" i="8"/>
  <c r="O1508" i="8"/>
  <c r="P1508" i="8"/>
  <c r="S1508" i="8"/>
  <c r="T1508" i="8"/>
  <c r="O1509" i="8"/>
  <c r="P1509" i="8"/>
  <c r="S1509" i="8"/>
  <c r="T1509" i="8"/>
  <c r="O1510" i="8"/>
  <c r="P1510" i="8"/>
  <c r="S1510" i="8"/>
  <c r="T1510" i="8"/>
  <c r="O1511" i="8"/>
  <c r="P1511" i="8"/>
  <c r="S1511" i="8"/>
  <c r="T1511" i="8"/>
  <c r="O1512" i="8"/>
  <c r="P1512" i="8"/>
  <c r="S1512" i="8"/>
  <c r="T1512" i="8"/>
  <c r="O1513" i="8"/>
  <c r="P1513" i="8"/>
  <c r="S1513" i="8"/>
  <c r="T1513" i="8"/>
  <c r="O1514" i="8"/>
  <c r="P1514" i="8"/>
  <c r="S1514" i="8"/>
  <c r="T1514" i="8"/>
  <c r="O1515" i="8"/>
  <c r="P1515" i="8"/>
  <c r="S1515" i="8"/>
  <c r="T1515" i="8"/>
  <c r="O1516" i="8"/>
  <c r="P1516" i="8"/>
  <c r="S1516" i="8"/>
  <c r="T1516" i="8"/>
  <c r="O1517" i="8"/>
  <c r="P1517" i="8"/>
  <c r="S1517" i="8"/>
  <c r="T1517" i="8"/>
  <c r="O1518" i="8"/>
  <c r="P1518" i="8"/>
  <c r="S1518" i="8"/>
  <c r="T1518" i="8"/>
  <c r="O1519" i="8"/>
  <c r="P1519" i="8"/>
  <c r="S1519" i="8"/>
  <c r="T1519" i="8"/>
  <c r="O1520" i="8"/>
  <c r="P1520" i="8"/>
  <c r="S1520" i="8"/>
  <c r="T1520" i="8"/>
  <c r="O1521" i="8"/>
  <c r="P1521" i="8"/>
  <c r="S1521" i="8"/>
  <c r="T1521" i="8"/>
  <c r="O1522" i="8"/>
  <c r="P1522" i="8"/>
  <c r="S1522" i="8"/>
  <c r="T1522" i="8"/>
  <c r="O1523" i="8"/>
  <c r="P1523" i="8"/>
  <c r="S1523" i="8"/>
  <c r="T1523" i="8"/>
  <c r="O1524" i="8"/>
  <c r="P1524" i="8"/>
  <c r="S1524" i="8"/>
  <c r="T1524" i="8"/>
  <c r="O1525" i="8"/>
  <c r="P1525" i="8"/>
  <c r="S1525" i="8"/>
  <c r="T1525" i="8"/>
  <c r="O1526" i="8"/>
  <c r="P1526" i="8"/>
  <c r="S1526" i="8"/>
  <c r="T1526" i="8"/>
  <c r="O1527" i="8"/>
  <c r="P1527" i="8"/>
  <c r="S1527" i="8"/>
  <c r="T1527" i="8"/>
  <c r="O1528" i="8"/>
  <c r="P1528" i="8"/>
  <c r="S1528" i="8"/>
  <c r="T1528" i="8"/>
  <c r="O1529" i="8"/>
  <c r="P1529" i="8"/>
  <c r="S1529" i="8"/>
  <c r="T1529" i="8"/>
  <c r="O1530" i="8"/>
  <c r="P1530" i="8"/>
  <c r="S1530" i="8"/>
  <c r="T1530" i="8"/>
  <c r="O1531" i="8"/>
  <c r="P1531" i="8"/>
  <c r="S1531" i="8"/>
  <c r="T1531" i="8"/>
  <c r="O1532" i="8"/>
  <c r="P1532" i="8"/>
  <c r="S1532" i="8"/>
  <c r="T1532" i="8"/>
  <c r="O1533" i="8"/>
  <c r="P1533" i="8"/>
  <c r="S1533" i="8"/>
  <c r="T1533" i="8"/>
  <c r="O1534" i="8"/>
  <c r="P1534" i="8"/>
  <c r="S1534" i="8"/>
  <c r="T1534" i="8"/>
  <c r="O1535" i="8"/>
  <c r="P1535" i="8"/>
  <c r="S1535" i="8"/>
  <c r="T1535" i="8"/>
  <c r="O1536" i="8"/>
  <c r="P1536" i="8"/>
  <c r="S1536" i="8"/>
  <c r="T1536" i="8"/>
  <c r="O1537" i="8"/>
  <c r="P1537" i="8"/>
  <c r="S1537" i="8"/>
  <c r="T1537" i="8"/>
  <c r="O1538" i="8"/>
  <c r="P1538" i="8"/>
  <c r="S1538" i="8"/>
  <c r="T1538" i="8"/>
  <c r="O1539" i="8"/>
  <c r="P1539" i="8"/>
  <c r="S1539" i="8"/>
  <c r="T1539" i="8"/>
  <c r="O1540" i="8"/>
  <c r="P1540" i="8"/>
  <c r="S1540" i="8"/>
  <c r="T1540" i="8"/>
  <c r="O1541" i="8"/>
  <c r="P1541" i="8"/>
  <c r="S1541" i="8"/>
  <c r="T1541" i="8"/>
  <c r="O1542" i="8"/>
  <c r="P1542" i="8"/>
  <c r="S1542" i="8"/>
  <c r="T1542" i="8"/>
  <c r="O1543" i="8"/>
  <c r="P1543" i="8"/>
  <c r="S1543" i="8"/>
  <c r="T1543" i="8"/>
  <c r="O1544" i="8"/>
  <c r="P1544" i="8"/>
  <c r="S1544" i="8"/>
  <c r="T1544" i="8"/>
  <c r="O1545" i="8"/>
  <c r="P1545" i="8"/>
  <c r="S1545" i="8"/>
  <c r="T1545" i="8"/>
  <c r="O1546" i="8"/>
  <c r="P1546" i="8"/>
  <c r="S1546" i="8"/>
  <c r="T1546" i="8"/>
  <c r="O1547" i="8"/>
  <c r="P1547" i="8"/>
  <c r="S1547" i="8"/>
  <c r="T1547" i="8"/>
  <c r="O1548" i="8"/>
  <c r="P1548" i="8"/>
  <c r="S1548" i="8"/>
  <c r="T1548" i="8"/>
  <c r="O1549" i="8"/>
  <c r="P1549" i="8"/>
  <c r="S1549" i="8"/>
  <c r="T1549" i="8"/>
  <c r="O1550" i="8"/>
  <c r="P1550" i="8"/>
  <c r="S1550" i="8"/>
  <c r="T1550" i="8"/>
  <c r="O1551" i="8"/>
  <c r="P1551" i="8"/>
  <c r="S1551" i="8"/>
  <c r="T1551" i="8"/>
  <c r="O1552" i="8"/>
  <c r="P1552" i="8"/>
  <c r="S1552" i="8"/>
  <c r="T1552" i="8"/>
  <c r="O1553" i="8"/>
  <c r="P1553" i="8"/>
  <c r="S1553" i="8"/>
  <c r="T1553" i="8"/>
  <c r="O1554" i="8"/>
  <c r="P1554" i="8"/>
  <c r="S1554" i="8"/>
  <c r="T1554" i="8"/>
  <c r="O1555" i="8"/>
  <c r="P1555" i="8"/>
  <c r="S1555" i="8"/>
  <c r="T1555" i="8"/>
  <c r="O1556" i="8"/>
  <c r="P1556" i="8"/>
  <c r="S1556" i="8"/>
  <c r="T1556" i="8"/>
  <c r="O1557" i="8"/>
  <c r="P1557" i="8"/>
  <c r="S1557" i="8"/>
  <c r="T1557" i="8"/>
  <c r="O1558" i="8"/>
  <c r="P1558" i="8"/>
  <c r="S1558" i="8"/>
  <c r="T1558" i="8"/>
  <c r="O1559" i="8"/>
  <c r="P1559" i="8"/>
  <c r="S1559" i="8"/>
  <c r="T1559" i="8"/>
  <c r="O1560" i="8"/>
  <c r="P1560" i="8"/>
  <c r="S1560" i="8"/>
  <c r="T1560" i="8"/>
  <c r="O1561" i="8"/>
  <c r="P1561" i="8"/>
  <c r="S1561" i="8"/>
  <c r="T1561" i="8"/>
  <c r="O1562" i="8"/>
  <c r="P1562" i="8"/>
  <c r="S1562" i="8"/>
  <c r="T1562" i="8"/>
  <c r="O1563" i="8"/>
  <c r="P1563" i="8"/>
  <c r="S1563" i="8"/>
  <c r="T1563" i="8"/>
  <c r="O1564" i="8"/>
  <c r="P1564" i="8"/>
  <c r="S1564" i="8"/>
  <c r="T1564" i="8"/>
  <c r="O1565" i="8"/>
  <c r="P1565" i="8"/>
  <c r="S1565" i="8"/>
  <c r="T1565" i="8"/>
  <c r="O1566" i="8"/>
  <c r="P1566" i="8"/>
  <c r="S1566" i="8"/>
  <c r="T1566" i="8"/>
  <c r="O1567" i="8"/>
  <c r="P1567" i="8"/>
  <c r="S1567" i="8"/>
  <c r="T1567" i="8"/>
  <c r="O1568" i="8"/>
  <c r="P1568" i="8"/>
  <c r="S1568" i="8"/>
  <c r="T1568" i="8"/>
  <c r="O1569" i="8"/>
  <c r="P1569" i="8"/>
  <c r="S1569" i="8"/>
  <c r="T1569" i="8"/>
  <c r="O1570" i="8"/>
  <c r="P1570" i="8"/>
  <c r="S1570" i="8"/>
  <c r="T1570" i="8"/>
  <c r="O1571" i="8"/>
  <c r="P1571" i="8"/>
  <c r="S1571" i="8"/>
  <c r="T1571" i="8"/>
  <c r="O1572" i="8"/>
  <c r="P1572" i="8"/>
  <c r="S1572" i="8"/>
  <c r="T1572" i="8"/>
  <c r="O1573" i="8"/>
  <c r="P1573" i="8"/>
  <c r="S1573" i="8"/>
  <c r="T1573" i="8"/>
  <c r="O1574" i="8"/>
  <c r="P1574" i="8"/>
  <c r="S1574" i="8"/>
  <c r="T1574" i="8"/>
  <c r="O1575" i="8"/>
  <c r="P1575" i="8"/>
  <c r="S1575" i="8"/>
  <c r="T1575" i="8"/>
  <c r="O1576" i="8"/>
  <c r="P1576" i="8"/>
  <c r="S1576" i="8"/>
  <c r="T1576" i="8"/>
  <c r="O1577" i="8"/>
  <c r="P1577" i="8"/>
  <c r="S1577" i="8"/>
  <c r="T1577" i="8"/>
  <c r="O1578" i="8"/>
  <c r="P1578" i="8"/>
  <c r="S1578" i="8"/>
  <c r="T1578" i="8"/>
  <c r="O1579" i="8"/>
  <c r="P1579" i="8"/>
  <c r="S1579" i="8"/>
  <c r="T1579" i="8"/>
  <c r="O1580" i="8"/>
  <c r="P1580" i="8"/>
  <c r="S1580" i="8"/>
  <c r="T1580" i="8"/>
  <c r="O1581" i="8"/>
  <c r="P1581" i="8"/>
  <c r="S1581" i="8"/>
  <c r="T1581" i="8"/>
  <c r="O1582" i="8"/>
  <c r="P1582" i="8"/>
  <c r="S1582" i="8"/>
  <c r="T1582" i="8"/>
  <c r="O1583" i="8"/>
  <c r="P1583" i="8"/>
  <c r="S1583" i="8"/>
  <c r="T1583" i="8"/>
  <c r="O1584" i="8"/>
  <c r="P1584" i="8"/>
  <c r="S1584" i="8"/>
  <c r="T1584" i="8"/>
  <c r="O1585" i="8"/>
  <c r="P1585" i="8"/>
  <c r="S1585" i="8"/>
  <c r="T1585" i="8"/>
  <c r="O1586" i="8"/>
  <c r="P1586" i="8"/>
  <c r="S1586" i="8"/>
  <c r="T1586" i="8"/>
  <c r="O1587" i="8"/>
  <c r="P1587" i="8"/>
  <c r="S1587" i="8"/>
  <c r="T1587" i="8"/>
  <c r="O1588" i="8"/>
  <c r="P1588" i="8"/>
  <c r="S1588" i="8"/>
  <c r="T1588" i="8"/>
  <c r="O1589" i="8"/>
  <c r="P1589" i="8"/>
  <c r="S1589" i="8"/>
  <c r="T1589" i="8"/>
  <c r="O1590" i="8"/>
  <c r="P1590" i="8"/>
  <c r="S1590" i="8"/>
  <c r="T1590" i="8"/>
  <c r="O1591" i="8"/>
  <c r="P1591" i="8"/>
  <c r="S1591" i="8"/>
  <c r="T1591" i="8"/>
  <c r="O1592" i="8"/>
  <c r="P1592" i="8"/>
  <c r="S1592" i="8"/>
  <c r="T1592" i="8"/>
  <c r="O1593" i="8"/>
  <c r="P1593" i="8"/>
  <c r="S1593" i="8"/>
  <c r="T1593" i="8"/>
  <c r="O1594" i="8"/>
  <c r="P1594" i="8"/>
  <c r="S1594" i="8"/>
  <c r="T1594" i="8"/>
  <c r="O1595" i="8"/>
  <c r="P1595" i="8"/>
  <c r="S1595" i="8"/>
  <c r="T1595" i="8"/>
  <c r="O1596" i="8"/>
  <c r="P1596" i="8"/>
  <c r="S1596" i="8"/>
  <c r="T1596" i="8"/>
  <c r="O1597" i="8"/>
  <c r="P1597" i="8"/>
  <c r="S1597" i="8"/>
  <c r="T1597" i="8"/>
  <c r="O1598" i="8"/>
  <c r="P1598" i="8"/>
  <c r="S1598" i="8"/>
  <c r="T1598" i="8"/>
  <c r="O1599" i="8"/>
  <c r="P1599" i="8"/>
  <c r="S1599" i="8"/>
  <c r="T1599" i="8"/>
  <c r="O1600" i="8"/>
  <c r="P1600" i="8"/>
  <c r="S1600" i="8"/>
  <c r="T1600" i="8"/>
  <c r="O1601" i="8"/>
  <c r="P1601" i="8"/>
  <c r="S1601" i="8"/>
  <c r="T1601" i="8"/>
  <c r="O1602" i="8"/>
  <c r="P1602" i="8"/>
  <c r="S1602" i="8"/>
  <c r="T1602" i="8"/>
  <c r="O1603" i="8"/>
  <c r="P1603" i="8"/>
  <c r="S1603" i="8"/>
  <c r="T1603" i="8"/>
  <c r="O1604" i="8"/>
  <c r="P1604" i="8"/>
  <c r="S1604" i="8"/>
  <c r="T1604" i="8"/>
  <c r="O1605" i="8"/>
  <c r="P1605" i="8"/>
  <c r="S1605" i="8"/>
  <c r="T1605" i="8"/>
  <c r="O1606" i="8"/>
  <c r="P1606" i="8"/>
  <c r="S1606" i="8"/>
  <c r="T1606" i="8"/>
  <c r="O1607" i="8"/>
  <c r="P1607" i="8"/>
  <c r="S1607" i="8"/>
  <c r="T1607" i="8"/>
  <c r="O1608" i="8"/>
  <c r="P1608" i="8"/>
  <c r="S1608" i="8"/>
  <c r="T1608" i="8"/>
  <c r="O1609" i="8"/>
  <c r="P1609" i="8"/>
  <c r="S1609" i="8"/>
  <c r="T1609" i="8"/>
  <c r="O1610" i="8"/>
  <c r="P1610" i="8"/>
  <c r="S1610" i="8"/>
  <c r="T1610" i="8"/>
  <c r="O1611" i="8"/>
  <c r="P1611" i="8"/>
  <c r="S1611" i="8"/>
  <c r="T1611" i="8"/>
  <c r="O1612" i="8"/>
  <c r="P1612" i="8"/>
  <c r="S1612" i="8"/>
  <c r="T1612" i="8"/>
  <c r="O1613" i="8"/>
  <c r="P1613" i="8"/>
  <c r="S1613" i="8"/>
  <c r="T1613" i="8"/>
  <c r="O1614" i="8"/>
  <c r="P1614" i="8"/>
  <c r="S1614" i="8"/>
  <c r="T1614" i="8"/>
  <c r="O1615" i="8"/>
  <c r="P1615" i="8"/>
  <c r="S1615" i="8"/>
  <c r="T1615" i="8"/>
  <c r="O1616" i="8"/>
  <c r="P1616" i="8"/>
  <c r="S1616" i="8"/>
  <c r="T1616" i="8"/>
  <c r="O1617" i="8"/>
  <c r="P1617" i="8"/>
  <c r="S1617" i="8"/>
  <c r="T1617" i="8"/>
  <c r="O1618" i="8"/>
  <c r="P1618" i="8"/>
  <c r="S1618" i="8"/>
  <c r="T1618" i="8"/>
  <c r="O1619" i="8"/>
  <c r="P1619" i="8"/>
  <c r="S1619" i="8"/>
  <c r="T1619" i="8"/>
  <c r="O1620" i="8"/>
  <c r="P1620" i="8"/>
  <c r="S1620" i="8"/>
  <c r="T1620" i="8"/>
  <c r="O1621" i="8"/>
  <c r="P1621" i="8"/>
  <c r="S1621" i="8"/>
  <c r="T1621" i="8"/>
  <c r="O1622" i="8"/>
  <c r="P1622" i="8"/>
  <c r="S1622" i="8"/>
  <c r="T1622" i="8"/>
  <c r="O1623" i="8"/>
  <c r="P1623" i="8"/>
  <c r="S1623" i="8"/>
  <c r="T1623" i="8"/>
  <c r="O1624" i="8"/>
  <c r="P1624" i="8"/>
  <c r="S1624" i="8"/>
  <c r="T1624" i="8"/>
  <c r="O1625" i="8"/>
  <c r="P1625" i="8"/>
  <c r="S1625" i="8"/>
  <c r="T1625" i="8"/>
  <c r="O1626" i="8"/>
  <c r="P1626" i="8"/>
  <c r="S1626" i="8"/>
  <c r="T1626" i="8"/>
  <c r="O1627" i="8"/>
  <c r="P1627" i="8"/>
  <c r="S1627" i="8"/>
  <c r="T1627" i="8"/>
  <c r="O1628" i="8"/>
  <c r="P1628" i="8"/>
  <c r="S1628" i="8"/>
  <c r="T1628" i="8"/>
  <c r="O1629" i="8"/>
  <c r="P1629" i="8"/>
  <c r="S1629" i="8"/>
  <c r="T1629" i="8"/>
  <c r="O1630" i="8"/>
  <c r="P1630" i="8"/>
  <c r="S1630" i="8"/>
  <c r="T1630" i="8"/>
  <c r="O1631" i="8"/>
  <c r="P1631" i="8"/>
  <c r="S1631" i="8"/>
  <c r="T1631" i="8"/>
  <c r="O1632" i="8"/>
  <c r="P1632" i="8"/>
  <c r="S1632" i="8"/>
  <c r="T1632" i="8"/>
  <c r="O1633" i="8"/>
  <c r="P1633" i="8"/>
  <c r="S1633" i="8"/>
  <c r="T1633" i="8"/>
  <c r="O1634" i="8"/>
  <c r="P1634" i="8"/>
  <c r="S1634" i="8"/>
  <c r="T1634" i="8"/>
  <c r="O1635" i="8"/>
  <c r="P1635" i="8"/>
  <c r="S1635" i="8"/>
  <c r="T1635" i="8"/>
  <c r="O1636" i="8"/>
  <c r="P1636" i="8"/>
  <c r="S1636" i="8"/>
  <c r="T1636" i="8"/>
  <c r="O1637" i="8"/>
  <c r="P1637" i="8"/>
  <c r="S1637" i="8"/>
  <c r="T1637" i="8"/>
  <c r="O1638" i="8"/>
  <c r="P1638" i="8"/>
  <c r="S1638" i="8"/>
  <c r="T1638" i="8"/>
  <c r="O1639" i="8"/>
  <c r="P1639" i="8"/>
  <c r="S1639" i="8"/>
  <c r="T1639" i="8"/>
  <c r="O1640" i="8"/>
  <c r="P1640" i="8"/>
  <c r="S1640" i="8"/>
  <c r="T1640" i="8"/>
  <c r="O1641" i="8"/>
  <c r="P1641" i="8"/>
  <c r="S1641" i="8"/>
  <c r="T1641" i="8"/>
  <c r="O1642" i="8"/>
  <c r="P1642" i="8"/>
  <c r="S1642" i="8"/>
  <c r="T1642" i="8"/>
  <c r="O1643" i="8"/>
  <c r="P1643" i="8"/>
  <c r="S1643" i="8"/>
  <c r="T1643" i="8"/>
  <c r="O1644" i="8"/>
  <c r="P1644" i="8"/>
  <c r="S1644" i="8"/>
  <c r="T1644" i="8"/>
  <c r="O1645" i="8"/>
  <c r="P1645" i="8"/>
  <c r="S1645" i="8"/>
  <c r="T1645" i="8"/>
  <c r="O1646" i="8"/>
  <c r="P1646" i="8"/>
  <c r="S1646" i="8"/>
  <c r="T1646" i="8"/>
  <c r="O1647" i="8"/>
  <c r="P1647" i="8"/>
  <c r="S1647" i="8"/>
  <c r="T1647" i="8"/>
  <c r="O1648" i="8"/>
  <c r="P1648" i="8"/>
  <c r="S1648" i="8"/>
  <c r="T1648" i="8"/>
  <c r="O1649" i="8"/>
  <c r="P1649" i="8"/>
  <c r="S1649" i="8"/>
  <c r="T1649" i="8"/>
  <c r="O1650" i="8"/>
  <c r="P1650" i="8"/>
  <c r="S1650" i="8"/>
  <c r="T1650" i="8"/>
  <c r="O1651" i="8"/>
  <c r="P1651" i="8"/>
  <c r="S1651" i="8"/>
  <c r="T1651" i="8"/>
  <c r="O1652" i="8"/>
  <c r="P1652" i="8"/>
  <c r="S1652" i="8"/>
  <c r="T1652" i="8"/>
  <c r="O1653" i="8"/>
  <c r="P1653" i="8"/>
  <c r="S1653" i="8"/>
  <c r="T1653" i="8"/>
  <c r="O1654" i="8"/>
  <c r="P1654" i="8"/>
  <c r="S1654" i="8"/>
  <c r="T1654" i="8"/>
  <c r="O1655" i="8"/>
  <c r="P1655" i="8"/>
  <c r="S1655" i="8"/>
  <c r="T1655" i="8"/>
  <c r="O1656" i="8"/>
  <c r="P1656" i="8"/>
  <c r="S1656" i="8"/>
  <c r="T1656" i="8"/>
  <c r="O1657" i="8"/>
  <c r="P1657" i="8"/>
  <c r="S1657" i="8"/>
  <c r="T1657" i="8"/>
  <c r="O1658" i="8"/>
  <c r="P1658" i="8"/>
  <c r="S1658" i="8"/>
  <c r="T1658" i="8"/>
  <c r="O1659" i="8"/>
  <c r="P1659" i="8"/>
  <c r="S1659" i="8"/>
  <c r="T1659" i="8"/>
  <c r="O1660" i="8"/>
  <c r="P1660" i="8"/>
  <c r="S1660" i="8"/>
  <c r="T1660" i="8"/>
  <c r="O1661" i="8"/>
  <c r="P1661" i="8"/>
  <c r="S1661" i="8"/>
  <c r="T1661" i="8"/>
  <c r="O1662" i="8"/>
  <c r="P1662" i="8"/>
  <c r="S1662" i="8"/>
  <c r="T1662" i="8"/>
  <c r="O1663" i="8"/>
  <c r="P1663" i="8"/>
  <c r="S1663" i="8"/>
  <c r="T1663" i="8"/>
  <c r="O1664" i="8"/>
  <c r="P1664" i="8"/>
  <c r="S1664" i="8"/>
  <c r="T1664" i="8"/>
  <c r="O1665" i="8"/>
  <c r="P1665" i="8"/>
  <c r="S1665" i="8"/>
  <c r="T1665" i="8"/>
  <c r="O1666" i="8"/>
  <c r="P1666" i="8"/>
  <c r="S1666" i="8"/>
  <c r="T1666" i="8"/>
  <c r="O1667" i="8"/>
  <c r="P1667" i="8"/>
  <c r="S1667" i="8"/>
  <c r="T1667" i="8"/>
  <c r="O1668" i="8"/>
  <c r="P1668" i="8"/>
  <c r="S1668" i="8"/>
  <c r="T1668" i="8"/>
  <c r="O1669" i="8"/>
  <c r="P1669" i="8"/>
  <c r="S1669" i="8"/>
  <c r="T1669" i="8"/>
  <c r="O1670" i="8"/>
  <c r="P1670" i="8"/>
  <c r="S1670" i="8"/>
  <c r="T1670" i="8"/>
  <c r="O1671" i="8"/>
  <c r="P1671" i="8"/>
  <c r="S1671" i="8"/>
  <c r="T1671" i="8"/>
  <c r="O1672" i="8"/>
  <c r="P1672" i="8"/>
  <c r="S1672" i="8"/>
  <c r="T1672" i="8"/>
  <c r="O1673" i="8"/>
  <c r="P1673" i="8"/>
  <c r="S1673" i="8"/>
  <c r="T1673" i="8"/>
  <c r="O1674" i="8"/>
  <c r="P1674" i="8"/>
  <c r="S1674" i="8"/>
  <c r="T1674" i="8"/>
  <c r="O1675" i="8"/>
  <c r="P1675" i="8"/>
  <c r="S1675" i="8"/>
  <c r="T1675" i="8"/>
  <c r="O1676" i="8"/>
  <c r="P1676" i="8"/>
  <c r="S1676" i="8"/>
  <c r="T1676" i="8"/>
  <c r="O1677" i="8"/>
  <c r="P1677" i="8"/>
  <c r="S1677" i="8"/>
  <c r="T1677" i="8"/>
  <c r="O1678" i="8"/>
  <c r="P1678" i="8"/>
  <c r="S1678" i="8"/>
  <c r="T1678" i="8"/>
  <c r="O1679" i="8"/>
  <c r="P1679" i="8"/>
  <c r="S1679" i="8"/>
  <c r="T1679" i="8"/>
  <c r="O1680" i="8"/>
  <c r="P1680" i="8"/>
  <c r="S1680" i="8"/>
  <c r="T1680" i="8"/>
  <c r="O1681" i="8"/>
  <c r="P1681" i="8"/>
  <c r="S1681" i="8"/>
  <c r="T1681" i="8"/>
  <c r="O1682" i="8"/>
  <c r="P1682" i="8"/>
  <c r="S1682" i="8"/>
  <c r="T1682" i="8"/>
  <c r="O1683" i="8"/>
  <c r="P1683" i="8"/>
  <c r="S1683" i="8"/>
  <c r="T1683" i="8"/>
  <c r="O1684" i="8"/>
  <c r="P1684" i="8"/>
  <c r="S1684" i="8"/>
  <c r="T1684" i="8"/>
  <c r="O1685" i="8"/>
  <c r="P1685" i="8"/>
  <c r="S1685" i="8"/>
  <c r="T1685" i="8"/>
  <c r="O1686" i="8"/>
  <c r="P1686" i="8"/>
  <c r="S1686" i="8"/>
  <c r="T1686" i="8"/>
  <c r="O1687" i="8"/>
  <c r="P1687" i="8"/>
  <c r="S1687" i="8"/>
  <c r="T1687" i="8"/>
  <c r="O1688" i="8"/>
  <c r="P1688" i="8"/>
  <c r="S1688" i="8"/>
  <c r="T1688" i="8"/>
  <c r="O1689" i="8"/>
  <c r="P1689" i="8"/>
  <c r="S1689" i="8"/>
  <c r="T1689" i="8"/>
  <c r="O1690" i="8"/>
  <c r="P1690" i="8"/>
  <c r="S1690" i="8"/>
  <c r="T1690" i="8"/>
  <c r="O1691" i="8"/>
  <c r="P1691" i="8"/>
  <c r="S1691" i="8"/>
  <c r="T1691" i="8"/>
  <c r="O1692" i="8"/>
  <c r="P1692" i="8"/>
  <c r="S1692" i="8"/>
  <c r="T1692" i="8"/>
  <c r="O1693" i="8"/>
  <c r="P1693" i="8"/>
  <c r="S1693" i="8"/>
  <c r="T1693" i="8"/>
  <c r="O1694" i="8"/>
  <c r="P1694" i="8"/>
  <c r="S1694" i="8"/>
  <c r="T1694" i="8"/>
  <c r="O1695" i="8"/>
  <c r="P1695" i="8"/>
  <c r="S1695" i="8"/>
  <c r="T1695" i="8"/>
  <c r="O1696" i="8"/>
  <c r="P1696" i="8"/>
  <c r="S1696" i="8"/>
  <c r="T1696" i="8"/>
  <c r="O1697" i="8"/>
  <c r="P1697" i="8"/>
  <c r="S1697" i="8"/>
  <c r="T1697" i="8"/>
  <c r="O1698" i="8"/>
  <c r="P1698" i="8"/>
  <c r="S1698" i="8"/>
  <c r="T1698" i="8"/>
  <c r="O1699" i="8"/>
  <c r="P1699" i="8"/>
  <c r="S1699" i="8"/>
  <c r="T1699" i="8"/>
  <c r="O1700" i="8"/>
  <c r="P1700" i="8"/>
  <c r="S1700" i="8"/>
  <c r="T1700" i="8"/>
  <c r="O1701" i="8"/>
  <c r="P1701" i="8"/>
  <c r="S1701" i="8"/>
  <c r="T1701" i="8"/>
  <c r="O1702" i="8"/>
  <c r="P1702" i="8"/>
  <c r="S1702" i="8"/>
  <c r="T1702" i="8"/>
  <c r="O1703" i="8"/>
  <c r="P1703" i="8"/>
  <c r="S1703" i="8"/>
  <c r="T1703" i="8"/>
  <c r="O1704" i="8"/>
  <c r="P1704" i="8"/>
  <c r="S1704" i="8"/>
  <c r="T1704" i="8"/>
  <c r="O1705" i="8"/>
  <c r="P1705" i="8"/>
  <c r="S1705" i="8"/>
  <c r="T1705" i="8"/>
  <c r="O1706" i="8"/>
  <c r="P1706" i="8"/>
  <c r="S1706" i="8"/>
  <c r="T1706" i="8"/>
  <c r="O1707" i="8"/>
  <c r="P1707" i="8"/>
  <c r="S1707" i="8"/>
  <c r="T1707" i="8"/>
  <c r="O1708" i="8"/>
  <c r="P1708" i="8"/>
  <c r="S1708" i="8"/>
  <c r="T1708" i="8"/>
  <c r="O1709" i="8"/>
  <c r="P1709" i="8"/>
  <c r="S1709" i="8"/>
  <c r="T1709" i="8"/>
  <c r="O1710" i="8"/>
  <c r="P1710" i="8"/>
  <c r="S1710" i="8"/>
  <c r="T1710" i="8"/>
  <c r="O1711" i="8"/>
  <c r="P1711" i="8"/>
  <c r="S1711" i="8"/>
  <c r="T1711" i="8"/>
  <c r="O1712" i="8"/>
  <c r="P1712" i="8"/>
  <c r="S1712" i="8"/>
  <c r="T1712" i="8"/>
  <c r="O1713" i="8"/>
  <c r="P1713" i="8"/>
  <c r="S1713" i="8"/>
  <c r="T1713" i="8"/>
  <c r="O1714" i="8"/>
  <c r="P1714" i="8"/>
  <c r="S1714" i="8"/>
  <c r="T1714" i="8"/>
  <c r="O1715" i="8"/>
  <c r="P1715" i="8"/>
  <c r="S1715" i="8"/>
  <c r="T1715" i="8"/>
  <c r="O1716" i="8"/>
  <c r="P1716" i="8"/>
  <c r="S1716" i="8"/>
  <c r="T1716" i="8"/>
  <c r="O1717" i="8"/>
  <c r="P1717" i="8"/>
  <c r="S1717" i="8"/>
  <c r="T1717" i="8"/>
  <c r="O1718" i="8"/>
  <c r="P1718" i="8"/>
  <c r="S1718" i="8"/>
  <c r="T1718" i="8"/>
  <c r="O1719" i="8"/>
  <c r="P1719" i="8"/>
  <c r="S1719" i="8"/>
  <c r="T1719" i="8"/>
  <c r="O1720" i="8"/>
  <c r="P1720" i="8"/>
  <c r="S1720" i="8"/>
  <c r="T1720" i="8"/>
  <c r="O1721" i="8"/>
  <c r="P1721" i="8"/>
  <c r="S1721" i="8"/>
  <c r="T1721" i="8"/>
  <c r="O1722" i="8"/>
  <c r="P1722" i="8"/>
  <c r="S1722" i="8"/>
  <c r="T1722" i="8"/>
  <c r="O1723" i="8"/>
  <c r="P1723" i="8"/>
  <c r="S1723" i="8"/>
  <c r="T1723" i="8"/>
  <c r="O1724" i="8"/>
  <c r="P1724" i="8"/>
  <c r="S1724" i="8"/>
  <c r="T1724" i="8"/>
  <c r="O1725" i="8"/>
  <c r="P1725" i="8"/>
  <c r="S1725" i="8"/>
  <c r="T1725" i="8"/>
  <c r="O1726" i="8"/>
  <c r="P1726" i="8"/>
  <c r="S1726" i="8"/>
  <c r="T1726" i="8"/>
  <c r="O1727" i="8"/>
  <c r="P1727" i="8"/>
  <c r="S1727" i="8"/>
  <c r="T1727" i="8"/>
  <c r="O1728" i="8"/>
  <c r="P1728" i="8"/>
  <c r="S1728" i="8"/>
  <c r="T1728" i="8"/>
  <c r="O1729" i="8"/>
  <c r="P1729" i="8"/>
  <c r="S1729" i="8"/>
  <c r="T1729" i="8"/>
  <c r="O1730" i="8"/>
  <c r="P1730" i="8"/>
  <c r="S1730" i="8"/>
  <c r="T1730" i="8"/>
  <c r="O1731" i="8"/>
  <c r="P1731" i="8"/>
  <c r="S1731" i="8"/>
  <c r="T1731" i="8"/>
  <c r="O1732" i="8"/>
  <c r="P1732" i="8"/>
  <c r="S1732" i="8"/>
  <c r="T1732" i="8"/>
  <c r="O1733" i="8"/>
  <c r="P1733" i="8"/>
  <c r="S1733" i="8"/>
  <c r="T1733" i="8"/>
  <c r="O1734" i="8"/>
  <c r="P1734" i="8"/>
  <c r="S1734" i="8"/>
  <c r="T1734" i="8"/>
  <c r="O1735" i="8"/>
  <c r="P1735" i="8"/>
  <c r="S1735" i="8"/>
  <c r="T1735" i="8"/>
  <c r="O1736" i="8"/>
  <c r="P1736" i="8"/>
  <c r="S1736" i="8"/>
  <c r="T1736" i="8"/>
  <c r="O1737" i="8"/>
  <c r="P1737" i="8"/>
  <c r="S1737" i="8"/>
  <c r="T1737" i="8"/>
  <c r="O1738" i="8"/>
  <c r="P1738" i="8"/>
  <c r="S1738" i="8"/>
  <c r="T1738" i="8"/>
  <c r="O1739" i="8"/>
  <c r="P1739" i="8"/>
  <c r="S1739" i="8"/>
  <c r="T1739" i="8"/>
  <c r="O1740" i="8"/>
  <c r="P1740" i="8"/>
  <c r="S1740" i="8"/>
  <c r="T1740" i="8"/>
  <c r="O1741" i="8"/>
  <c r="P1741" i="8"/>
  <c r="S1741" i="8"/>
  <c r="T1741" i="8"/>
  <c r="O1742" i="8"/>
  <c r="P1742" i="8"/>
  <c r="S1742" i="8"/>
  <c r="T1742" i="8"/>
  <c r="O1743" i="8"/>
  <c r="P1743" i="8"/>
  <c r="S1743" i="8"/>
  <c r="T1743" i="8"/>
  <c r="O1744" i="8"/>
  <c r="P1744" i="8"/>
  <c r="S1744" i="8"/>
  <c r="T1744" i="8"/>
  <c r="O1745" i="8"/>
  <c r="P1745" i="8"/>
  <c r="S1745" i="8"/>
  <c r="T1745" i="8"/>
  <c r="O1746" i="8"/>
  <c r="P1746" i="8"/>
  <c r="S1746" i="8"/>
  <c r="T1746" i="8"/>
  <c r="O1747" i="8"/>
  <c r="P1747" i="8"/>
  <c r="S1747" i="8"/>
  <c r="T1747" i="8"/>
  <c r="O1748" i="8"/>
  <c r="P1748" i="8"/>
  <c r="S1748" i="8"/>
  <c r="T1748" i="8"/>
  <c r="O1749" i="8"/>
  <c r="P1749" i="8"/>
  <c r="S1749" i="8"/>
  <c r="T1749" i="8"/>
  <c r="O1750" i="8"/>
  <c r="P1750" i="8"/>
  <c r="S1750" i="8"/>
  <c r="T1750" i="8"/>
  <c r="O1751" i="8"/>
  <c r="P1751" i="8"/>
  <c r="S1751" i="8"/>
  <c r="T1751" i="8"/>
  <c r="O1752" i="8"/>
  <c r="P1752" i="8"/>
  <c r="S1752" i="8"/>
  <c r="T1752" i="8"/>
  <c r="O1753" i="8"/>
  <c r="P1753" i="8"/>
  <c r="S1753" i="8"/>
  <c r="T1753" i="8"/>
  <c r="O1754" i="8"/>
  <c r="P1754" i="8"/>
  <c r="S1754" i="8"/>
  <c r="T1754" i="8"/>
  <c r="O1755" i="8"/>
  <c r="P1755" i="8"/>
  <c r="S1755" i="8"/>
  <c r="T1755" i="8"/>
  <c r="O1756" i="8"/>
  <c r="P1756" i="8"/>
  <c r="S1756" i="8"/>
  <c r="T1756" i="8"/>
  <c r="O1757" i="8"/>
  <c r="P1757" i="8"/>
  <c r="S1757" i="8"/>
  <c r="T1757" i="8"/>
  <c r="O1758" i="8"/>
  <c r="P1758" i="8"/>
  <c r="S1758" i="8"/>
  <c r="T1758" i="8"/>
  <c r="O1759" i="8"/>
  <c r="P1759" i="8"/>
  <c r="S1759" i="8"/>
  <c r="T1759" i="8"/>
  <c r="O1760" i="8"/>
  <c r="P1760" i="8"/>
  <c r="S1760" i="8"/>
  <c r="T1760" i="8"/>
  <c r="O1761" i="8"/>
  <c r="P1761" i="8"/>
  <c r="S1761" i="8"/>
  <c r="T1761" i="8"/>
  <c r="O1762" i="8"/>
  <c r="P1762" i="8"/>
  <c r="S1762" i="8"/>
  <c r="T1762" i="8"/>
  <c r="O1763" i="8"/>
  <c r="P1763" i="8"/>
  <c r="S1763" i="8"/>
  <c r="T1763" i="8"/>
  <c r="O1764" i="8"/>
  <c r="P1764" i="8"/>
  <c r="S1764" i="8"/>
  <c r="T1764" i="8"/>
  <c r="O1765" i="8"/>
  <c r="P1765" i="8"/>
  <c r="S1765" i="8"/>
  <c r="T1765" i="8"/>
  <c r="O1766" i="8"/>
  <c r="P1766" i="8"/>
  <c r="S1766" i="8"/>
  <c r="T1766" i="8"/>
  <c r="O1767" i="8"/>
  <c r="P1767" i="8"/>
  <c r="S1767" i="8"/>
  <c r="T1767" i="8"/>
  <c r="O1768" i="8"/>
  <c r="P1768" i="8"/>
  <c r="S1768" i="8"/>
  <c r="T1768" i="8"/>
  <c r="O1769" i="8"/>
  <c r="P1769" i="8"/>
  <c r="S1769" i="8"/>
  <c r="T1769" i="8"/>
  <c r="O1770" i="8"/>
  <c r="P1770" i="8"/>
  <c r="S1770" i="8"/>
  <c r="T1770" i="8"/>
  <c r="O1771" i="8"/>
  <c r="P1771" i="8"/>
  <c r="S1771" i="8"/>
  <c r="T1771" i="8"/>
  <c r="O1772" i="8"/>
  <c r="P1772" i="8"/>
  <c r="S1772" i="8"/>
  <c r="T1772" i="8"/>
  <c r="O1773" i="8"/>
  <c r="P1773" i="8"/>
  <c r="S1773" i="8"/>
  <c r="T1773" i="8"/>
  <c r="O1774" i="8"/>
  <c r="P1774" i="8"/>
  <c r="S1774" i="8"/>
  <c r="T1774" i="8"/>
  <c r="O1775" i="8"/>
  <c r="P1775" i="8"/>
  <c r="S1775" i="8"/>
  <c r="T1775" i="8"/>
  <c r="O1776" i="8"/>
  <c r="P1776" i="8"/>
  <c r="S1776" i="8"/>
  <c r="T1776" i="8"/>
  <c r="O1777" i="8"/>
  <c r="P1777" i="8"/>
  <c r="S1777" i="8"/>
  <c r="T1777" i="8"/>
  <c r="O1778" i="8"/>
  <c r="P1778" i="8"/>
  <c r="S1778" i="8"/>
  <c r="T1778" i="8"/>
  <c r="O1779" i="8"/>
  <c r="P1779" i="8"/>
  <c r="S1779" i="8"/>
  <c r="T1779" i="8"/>
  <c r="O1780" i="8"/>
  <c r="P1780" i="8"/>
  <c r="S1780" i="8"/>
  <c r="T1780" i="8"/>
  <c r="O1781" i="8"/>
  <c r="P1781" i="8"/>
  <c r="S1781" i="8"/>
  <c r="T1781" i="8"/>
  <c r="O1782" i="8"/>
  <c r="P1782" i="8"/>
  <c r="S1782" i="8"/>
  <c r="T1782" i="8"/>
  <c r="O1783" i="8"/>
  <c r="P1783" i="8"/>
  <c r="S1783" i="8"/>
  <c r="T1783" i="8"/>
  <c r="O1784" i="8"/>
  <c r="P1784" i="8"/>
  <c r="S1784" i="8"/>
  <c r="T1784" i="8"/>
  <c r="O1785" i="8"/>
  <c r="P1785" i="8"/>
  <c r="S1785" i="8"/>
  <c r="T1785" i="8"/>
  <c r="O1786" i="8"/>
  <c r="P1786" i="8"/>
  <c r="S1786" i="8"/>
  <c r="T1786" i="8"/>
  <c r="O1787" i="8"/>
  <c r="P1787" i="8"/>
  <c r="S1787" i="8"/>
  <c r="T1787" i="8"/>
  <c r="O1788" i="8"/>
  <c r="P1788" i="8"/>
  <c r="S1788" i="8"/>
  <c r="T1788" i="8"/>
  <c r="O1789" i="8"/>
  <c r="P1789" i="8"/>
  <c r="S1789" i="8"/>
  <c r="T1789" i="8"/>
  <c r="O1790" i="8"/>
  <c r="P1790" i="8"/>
  <c r="S1790" i="8"/>
  <c r="T1790" i="8"/>
  <c r="O1791" i="8"/>
  <c r="P1791" i="8"/>
  <c r="S1791" i="8"/>
  <c r="T1791" i="8"/>
  <c r="O1792" i="8"/>
  <c r="P1792" i="8"/>
  <c r="S1792" i="8"/>
  <c r="T1792" i="8"/>
  <c r="O1793" i="8"/>
  <c r="P1793" i="8"/>
  <c r="S1793" i="8"/>
  <c r="T1793" i="8"/>
  <c r="O1794" i="8"/>
  <c r="P1794" i="8"/>
  <c r="S1794" i="8"/>
  <c r="T1794" i="8"/>
  <c r="O1795" i="8"/>
  <c r="P1795" i="8"/>
  <c r="S1795" i="8"/>
  <c r="T1795" i="8"/>
  <c r="O1796" i="8"/>
  <c r="P1796" i="8"/>
  <c r="S1796" i="8"/>
  <c r="T1796" i="8"/>
  <c r="O1797" i="8"/>
  <c r="P1797" i="8"/>
  <c r="S1797" i="8"/>
  <c r="T1797" i="8"/>
  <c r="O1798" i="8"/>
  <c r="P1798" i="8"/>
  <c r="S1798" i="8"/>
  <c r="T1798" i="8"/>
  <c r="O1799" i="8"/>
  <c r="P1799" i="8"/>
  <c r="S1799" i="8"/>
  <c r="T1799" i="8"/>
  <c r="O1800" i="8"/>
  <c r="P1800" i="8"/>
  <c r="S1800" i="8"/>
  <c r="T1800" i="8"/>
  <c r="O1801" i="8"/>
  <c r="P1801" i="8"/>
  <c r="S1801" i="8"/>
  <c r="T1801" i="8"/>
  <c r="O1802" i="8"/>
  <c r="P1802" i="8"/>
  <c r="S1802" i="8"/>
  <c r="T1802" i="8"/>
  <c r="O1803" i="8"/>
  <c r="P1803" i="8"/>
  <c r="S1803" i="8"/>
  <c r="T1803" i="8"/>
  <c r="O1804" i="8"/>
  <c r="P1804" i="8"/>
  <c r="S1804" i="8"/>
  <c r="T1804" i="8"/>
  <c r="O1805" i="8"/>
  <c r="P1805" i="8"/>
  <c r="S1805" i="8"/>
  <c r="T1805" i="8"/>
  <c r="O1806" i="8"/>
  <c r="P1806" i="8"/>
  <c r="S1806" i="8"/>
  <c r="T1806" i="8"/>
  <c r="O1807" i="8"/>
  <c r="P1807" i="8"/>
  <c r="S1807" i="8"/>
  <c r="T1807" i="8"/>
  <c r="O1808" i="8"/>
  <c r="P1808" i="8"/>
  <c r="S1808" i="8"/>
  <c r="T1808" i="8"/>
  <c r="O1809" i="8"/>
  <c r="P1809" i="8"/>
  <c r="S1809" i="8"/>
  <c r="T1809" i="8"/>
  <c r="O1810" i="8"/>
  <c r="P1810" i="8"/>
  <c r="S1810" i="8"/>
  <c r="T1810" i="8"/>
  <c r="O1811" i="8"/>
  <c r="P1811" i="8"/>
  <c r="S1811" i="8"/>
  <c r="T1811" i="8"/>
  <c r="O1812" i="8"/>
  <c r="P1812" i="8"/>
  <c r="S1812" i="8"/>
  <c r="T1812" i="8"/>
  <c r="O1813" i="8"/>
  <c r="P1813" i="8"/>
  <c r="S1813" i="8"/>
  <c r="T1813" i="8"/>
  <c r="O1814" i="8"/>
  <c r="P1814" i="8"/>
  <c r="S1814" i="8"/>
  <c r="T1814" i="8"/>
  <c r="O1815" i="8"/>
  <c r="P1815" i="8"/>
  <c r="S1815" i="8"/>
  <c r="T1815" i="8"/>
  <c r="O1816" i="8"/>
  <c r="P1816" i="8"/>
  <c r="S1816" i="8"/>
  <c r="T1816" i="8"/>
  <c r="O1817" i="8"/>
  <c r="P1817" i="8"/>
  <c r="S1817" i="8"/>
  <c r="T1817" i="8"/>
  <c r="O1818" i="8"/>
  <c r="P1818" i="8"/>
  <c r="S1818" i="8"/>
  <c r="T1818" i="8"/>
  <c r="O1819" i="8"/>
  <c r="P1819" i="8"/>
  <c r="S1819" i="8"/>
  <c r="T1819" i="8"/>
  <c r="O1820" i="8"/>
  <c r="P1820" i="8"/>
  <c r="S1820" i="8"/>
  <c r="T1820" i="8"/>
  <c r="O1821" i="8"/>
  <c r="P1821" i="8"/>
  <c r="S1821" i="8"/>
  <c r="T1821" i="8"/>
  <c r="O1822" i="8"/>
  <c r="P1822" i="8"/>
  <c r="S1822" i="8"/>
  <c r="T1822" i="8"/>
  <c r="O1823" i="8"/>
  <c r="P1823" i="8"/>
  <c r="S1823" i="8"/>
  <c r="T1823" i="8"/>
  <c r="O1824" i="8"/>
  <c r="P1824" i="8"/>
  <c r="S1824" i="8"/>
  <c r="T1824" i="8"/>
  <c r="O1825" i="8"/>
  <c r="P1825" i="8"/>
  <c r="S1825" i="8"/>
  <c r="T1825" i="8"/>
  <c r="O1826" i="8"/>
  <c r="P1826" i="8"/>
  <c r="S1826" i="8"/>
  <c r="T1826" i="8"/>
  <c r="O1827" i="8"/>
  <c r="P1827" i="8"/>
  <c r="S1827" i="8"/>
  <c r="T1827" i="8"/>
  <c r="O1828" i="8"/>
  <c r="P1828" i="8"/>
  <c r="S1828" i="8"/>
  <c r="T1828" i="8"/>
  <c r="O1829" i="8"/>
  <c r="P1829" i="8"/>
  <c r="S1829" i="8"/>
  <c r="T1829" i="8"/>
  <c r="O1830" i="8"/>
  <c r="P1830" i="8"/>
  <c r="S1830" i="8"/>
  <c r="T1830" i="8"/>
  <c r="O1831" i="8"/>
  <c r="P1831" i="8"/>
  <c r="S1831" i="8"/>
  <c r="T1831" i="8"/>
  <c r="O1832" i="8"/>
  <c r="P1832" i="8"/>
  <c r="S1832" i="8"/>
  <c r="T1832" i="8"/>
  <c r="O1833" i="8"/>
  <c r="P1833" i="8"/>
  <c r="S1833" i="8"/>
  <c r="T1833" i="8"/>
  <c r="O1834" i="8"/>
  <c r="P1834" i="8"/>
  <c r="S1834" i="8"/>
  <c r="T1834" i="8"/>
  <c r="O1835" i="8"/>
  <c r="P1835" i="8"/>
  <c r="S1835" i="8"/>
  <c r="T1835" i="8"/>
  <c r="O1836" i="8"/>
  <c r="P1836" i="8"/>
  <c r="S1836" i="8"/>
  <c r="T1836" i="8"/>
  <c r="O1837" i="8"/>
  <c r="P1837" i="8"/>
  <c r="S1837" i="8"/>
  <c r="T1837" i="8"/>
  <c r="O1838" i="8"/>
  <c r="P1838" i="8"/>
  <c r="S1838" i="8"/>
  <c r="T1838" i="8"/>
  <c r="O1839" i="8"/>
  <c r="P1839" i="8"/>
  <c r="S1839" i="8"/>
  <c r="T1839" i="8"/>
  <c r="O1840" i="8"/>
  <c r="P1840" i="8"/>
  <c r="S1840" i="8"/>
  <c r="T1840" i="8"/>
  <c r="O1841" i="8"/>
  <c r="P1841" i="8"/>
  <c r="S1841" i="8"/>
  <c r="T1841" i="8"/>
  <c r="O1842" i="8"/>
  <c r="P1842" i="8"/>
  <c r="S1842" i="8"/>
  <c r="T1842" i="8"/>
  <c r="O1843" i="8"/>
  <c r="P1843" i="8"/>
  <c r="S1843" i="8"/>
  <c r="T1843" i="8"/>
  <c r="O1844" i="8"/>
  <c r="P1844" i="8"/>
  <c r="S1844" i="8"/>
  <c r="T1844" i="8"/>
  <c r="O1845" i="8"/>
  <c r="P1845" i="8"/>
  <c r="S1845" i="8"/>
  <c r="T1845" i="8"/>
  <c r="O1846" i="8"/>
  <c r="P1846" i="8"/>
  <c r="S1846" i="8"/>
  <c r="T1846" i="8"/>
  <c r="O1847" i="8"/>
  <c r="P1847" i="8"/>
  <c r="S1847" i="8"/>
  <c r="T1847" i="8"/>
  <c r="O1848" i="8"/>
  <c r="P1848" i="8"/>
  <c r="S1848" i="8"/>
  <c r="T1848" i="8"/>
  <c r="O1849" i="8"/>
  <c r="P1849" i="8"/>
  <c r="S1849" i="8"/>
  <c r="T1849" i="8"/>
  <c r="O1850" i="8"/>
  <c r="P1850" i="8"/>
  <c r="S1850" i="8"/>
  <c r="T1850" i="8"/>
  <c r="O1851" i="8"/>
  <c r="P1851" i="8"/>
  <c r="S1851" i="8"/>
  <c r="T1851" i="8"/>
  <c r="O1852" i="8"/>
  <c r="P1852" i="8"/>
  <c r="S1852" i="8"/>
  <c r="T1852" i="8"/>
  <c r="O1853" i="8"/>
  <c r="P1853" i="8"/>
  <c r="S1853" i="8"/>
  <c r="T1853" i="8"/>
  <c r="O1854" i="8"/>
  <c r="P1854" i="8"/>
  <c r="S1854" i="8"/>
  <c r="T1854" i="8"/>
  <c r="O1855" i="8"/>
  <c r="P1855" i="8"/>
  <c r="S1855" i="8"/>
  <c r="T1855" i="8"/>
  <c r="O1856" i="8"/>
  <c r="P1856" i="8"/>
  <c r="S1856" i="8"/>
  <c r="T1856" i="8"/>
  <c r="O1857" i="8"/>
  <c r="P1857" i="8"/>
  <c r="S1857" i="8"/>
  <c r="T1857" i="8"/>
  <c r="O1858" i="8"/>
  <c r="P1858" i="8"/>
  <c r="S1858" i="8"/>
  <c r="T1858" i="8"/>
  <c r="O1859" i="8"/>
  <c r="P1859" i="8"/>
  <c r="S1859" i="8"/>
  <c r="T1859" i="8"/>
  <c r="O1860" i="8"/>
  <c r="P1860" i="8"/>
  <c r="S1860" i="8"/>
  <c r="T1860" i="8"/>
  <c r="O1861" i="8"/>
  <c r="P1861" i="8"/>
  <c r="S1861" i="8"/>
  <c r="T1861" i="8"/>
  <c r="O1862" i="8"/>
  <c r="P1862" i="8"/>
  <c r="S1862" i="8"/>
  <c r="T1862" i="8"/>
  <c r="O1863" i="8"/>
  <c r="P1863" i="8"/>
  <c r="S1863" i="8"/>
  <c r="T1863" i="8"/>
  <c r="O1864" i="8"/>
  <c r="P1864" i="8"/>
  <c r="S1864" i="8"/>
  <c r="T1864" i="8"/>
  <c r="O1865" i="8"/>
  <c r="P1865" i="8"/>
  <c r="S1865" i="8"/>
  <c r="T1865" i="8"/>
  <c r="O1866" i="8"/>
  <c r="P1866" i="8"/>
  <c r="S1866" i="8"/>
  <c r="T1866" i="8"/>
  <c r="O1867" i="8"/>
  <c r="P1867" i="8"/>
  <c r="S1867" i="8"/>
  <c r="T1867" i="8"/>
  <c r="O1868" i="8"/>
  <c r="P1868" i="8"/>
  <c r="S1868" i="8"/>
  <c r="T1868" i="8"/>
  <c r="O1869" i="8"/>
  <c r="P1869" i="8"/>
  <c r="S1869" i="8"/>
  <c r="T1869" i="8"/>
  <c r="O1870" i="8"/>
  <c r="P1870" i="8"/>
  <c r="S1870" i="8"/>
  <c r="T1870" i="8"/>
  <c r="O1871" i="8"/>
  <c r="P1871" i="8"/>
  <c r="S1871" i="8"/>
  <c r="T1871" i="8"/>
  <c r="O1872" i="8"/>
  <c r="P1872" i="8"/>
  <c r="S1872" i="8"/>
  <c r="T1872" i="8"/>
  <c r="O1873" i="8"/>
  <c r="P1873" i="8"/>
  <c r="S1873" i="8"/>
  <c r="T1873" i="8"/>
  <c r="O1874" i="8"/>
  <c r="P1874" i="8"/>
  <c r="S1874" i="8"/>
  <c r="T1874" i="8"/>
  <c r="O1875" i="8"/>
  <c r="P1875" i="8"/>
  <c r="S1875" i="8"/>
  <c r="T1875" i="8"/>
  <c r="O1876" i="8"/>
  <c r="P1876" i="8"/>
  <c r="S1876" i="8"/>
  <c r="T1876" i="8"/>
  <c r="O1877" i="8"/>
  <c r="P1877" i="8"/>
  <c r="S1877" i="8"/>
  <c r="T1877" i="8"/>
  <c r="O1878" i="8"/>
  <c r="P1878" i="8"/>
  <c r="S1878" i="8"/>
  <c r="T1878" i="8"/>
  <c r="O1879" i="8"/>
  <c r="P1879" i="8"/>
  <c r="S1879" i="8"/>
  <c r="T1879" i="8"/>
  <c r="O1880" i="8"/>
  <c r="P1880" i="8"/>
  <c r="S1880" i="8"/>
  <c r="T1880" i="8"/>
  <c r="O1881" i="8"/>
  <c r="P1881" i="8"/>
  <c r="S1881" i="8"/>
  <c r="T1881" i="8"/>
  <c r="O1882" i="8"/>
  <c r="P1882" i="8"/>
  <c r="S1882" i="8"/>
  <c r="T1882" i="8"/>
  <c r="O1883" i="8"/>
  <c r="P1883" i="8"/>
  <c r="S1883" i="8"/>
  <c r="T1883" i="8"/>
  <c r="O1884" i="8"/>
  <c r="P1884" i="8"/>
  <c r="S1884" i="8"/>
  <c r="T1884" i="8"/>
  <c r="O1885" i="8"/>
  <c r="P1885" i="8"/>
  <c r="S1885" i="8"/>
  <c r="T1885" i="8"/>
  <c r="O1886" i="8"/>
  <c r="P1886" i="8"/>
  <c r="S1886" i="8"/>
  <c r="T1886" i="8"/>
  <c r="O1887" i="8"/>
  <c r="P1887" i="8"/>
  <c r="S1887" i="8"/>
  <c r="T1887" i="8"/>
  <c r="O1888" i="8"/>
  <c r="P1888" i="8"/>
  <c r="S1888" i="8"/>
  <c r="T1888" i="8"/>
  <c r="O1889" i="8"/>
  <c r="P1889" i="8"/>
  <c r="S1889" i="8"/>
  <c r="T1889" i="8"/>
  <c r="O1890" i="8"/>
  <c r="P1890" i="8"/>
  <c r="S1890" i="8"/>
  <c r="T1890" i="8"/>
  <c r="O1891" i="8"/>
  <c r="P1891" i="8"/>
  <c r="S1891" i="8"/>
  <c r="T1891" i="8"/>
  <c r="O1892" i="8"/>
  <c r="P1892" i="8"/>
  <c r="S1892" i="8"/>
  <c r="T1892" i="8"/>
  <c r="O1893" i="8"/>
  <c r="P1893" i="8"/>
  <c r="S1893" i="8"/>
  <c r="T1893" i="8"/>
  <c r="O1894" i="8"/>
  <c r="P1894" i="8"/>
  <c r="S1894" i="8"/>
  <c r="T1894" i="8"/>
  <c r="O1895" i="8"/>
  <c r="P1895" i="8"/>
  <c r="S1895" i="8"/>
  <c r="T1895" i="8"/>
  <c r="O1896" i="8"/>
  <c r="P1896" i="8"/>
  <c r="S1896" i="8"/>
  <c r="T1896" i="8"/>
  <c r="O1897" i="8"/>
  <c r="P1897" i="8"/>
  <c r="S1897" i="8"/>
  <c r="T1897" i="8"/>
  <c r="O1898" i="8"/>
  <c r="P1898" i="8"/>
  <c r="S1898" i="8"/>
  <c r="T1898" i="8"/>
  <c r="O1899" i="8"/>
  <c r="P1899" i="8"/>
  <c r="S1899" i="8"/>
  <c r="T1899" i="8"/>
  <c r="O1900" i="8"/>
  <c r="P1900" i="8"/>
  <c r="S1900" i="8"/>
  <c r="T1900" i="8"/>
  <c r="O1901" i="8"/>
  <c r="P1901" i="8"/>
  <c r="S1901" i="8"/>
  <c r="T1901" i="8"/>
  <c r="O1902" i="8"/>
  <c r="P1902" i="8"/>
  <c r="S1902" i="8"/>
  <c r="T1902" i="8"/>
  <c r="O1903" i="8"/>
  <c r="P1903" i="8"/>
  <c r="S1903" i="8"/>
  <c r="T1903" i="8"/>
  <c r="O1904" i="8"/>
  <c r="P1904" i="8"/>
  <c r="S1904" i="8"/>
  <c r="T1904" i="8"/>
  <c r="O1905" i="8"/>
  <c r="P1905" i="8"/>
  <c r="S1905" i="8"/>
  <c r="T1905" i="8"/>
  <c r="O1906" i="8"/>
  <c r="P1906" i="8"/>
  <c r="S1906" i="8"/>
  <c r="T1906" i="8"/>
  <c r="O1907" i="8"/>
  <c r="P1907" i="8"/>
  <c r="S1907" i="8"/>
  <c r="T1907" i="8"/>
  <c r="O1908" i="8"/>
  <c r="P1908" i="8"/>
  <c r="S1908" i="8"/>
  <c r="T1908" i="8"/>
  <c r="O1909" i="8"/>
  <c r="P1909" i="8"/>
  <c r="S1909" i="8"/>
  <c r="T1909" i="8"/>
  <c r="O1910" i="8"/>
  <c r="P1910" i="8"/>
  <c r="S1910" i="8"/>
  <c r="T1910" i="8"/>
  <c r="O1911" i="8"/>
  <c r="P1911" i="8"/>
  <c r="S1911" i="8"/>
  <c r="T1911" i="8"/>
  <c r="O1912" i="8"/>
  <c r="P1912" i="8"/>
  <c r="S1912" i="8"/>
  <c r="T1912" i="8"/>
  <c r="O1913" i="8"/>
  <c r="P1913" i="8"/>
  <c r="S1913" i="8"/>
  <c r="T1913" i="8"/>
  <c r="O1914" i="8"/>
  <c r="P1914" i="8"/>
  <c r="S1914" i="8"/>
  <c r="T1914" i="8"/>
  <c r="O1915" i="8"/>
  <c r="P1915" i="8"/>
  <c r="S1915" i="8"/>
  <c r="T1915" i="8"/>
  <c r="O1916" i="8"/>
  <c r="P1916" i="8"/>
  <c r="S1916" i="8"/>
  <c r="T1916" i="8"/>
  <c r="O1917" i="8"/>
  <c r="P1917" i="8"/>
  <c r="S1917" i="8"/>
  <c r="T1917" i="8"/>
  <c r="O1918" i="8"/>
  <c r="P1918" i="8"/>
  <c r="S1918" i="8"/>
  <c r="T1918" i="8"/>
  <c r="O1919" i="8"/>
  <c r="P1919" i="8"/>
  <c r="S1919" i="8"/>
  <c r="T1919" i="8"/>
  <c r="O1920" i="8"/>
  <c r="P1920" i="8"/>
  <c r="S1920" i="8"/>
  <c r="T1920" i="8"/>
  <c r="O1921" i="8"/>
  <c r="P1921" i="8"/>
  <c r="S1921" i="8"/>
  <c r="T1921" i="8"/>
  <c r="O1922" i="8"/>
  <c r="P1922" i="8"/>
  <c r="S1922" i="8"/>
  <c r="T1922" i="8"/>
  <c r="O1923" i="8"/>
  <c r="P1923" i="8"/>
  <c r="S1923" i="8"/>
  <c r="T1923" i="8"/>
  <c r="O1924" i="8"/>
  <c r="P1924" i="8"/>
  <c r="S1924" i="8"/>
  <c r="T1924" i="8"/>
  <c r="O1925" i="8"/>
  <c r="P1925" i="8"/>
  <c r="S1925" i="8"/>
  <c r="T1925" i="8"/>
  <c r="O1926" i="8"/>
  <c r="P1926" i="8"/>
  <c r="S1926" i="8"/>
  <c r="T1926" i="8"/>
  <c r="O1927" i="8"/>
  <c r="P1927" i="8"/>
  <c r="S1927" i="8"/>
  <c r="T1927" i="8"/>
  <c r="O1928" i="8"/>
  <c r="P1928" i="8"/>
  <c r="S1928" i="8"/>
  <c r="T1928" i="8"/>
  <c r="O1929" i="8"/>
  <c r="P1929" i="8"/>
  <c r="S1929" i="8"/>
  <c r="T1929" i="8"/>
  <c r="O1930" i="8"/>
  <c r="P1930" i="8"/>
  <c r="S1930" i="8"/>
  <c r="T1930" i="8"/>
  <c r="O1931" i="8"/>
  <c r="P1931" i="8"/>
  <c r="S1931" i="8"/>
  <c r="T1931" i="8"/>
  <c r="O1932" i="8"/>
  <c r="P1932" i="8"/>
  <c r="S1932" i="8"/>
  <c r="T1932" i="8"/>
  <c r="O1933" i="8"/>
  <c r="P1933" i="8"/>
  <c r="S1933" i="8"/>
  <c r="T1933" i="8"/>
  <c r="O1934" i="8"/>
  <c r="P1934" i="8"/>
  <c r="S1934" i="8"/>
  <c r="T1934" i="8"/>
  <c r="O1935" i="8"/>
  <c r="P1935" i="8"/>
  <c r="S1935" i="8"/>
  <c r="T1935" i="8"/>
  <c r="O1936" i="8"/>
  <c r="P1936" i="8"/>
  <c r="S1936" i="8"/>
  <c r="T1936" i="8"/>
  <c r="O1937" i="8"/>
  <c r="P1937" i="8"/>
  <c r="S1937" i="8"/>
  <c r="T1937" i="8"/>
  <c r="O1938" i="8"/>
  <c r="P1938" i="8"/>
  <c r="S1938" i="8"/>
  <c r="T1938" i="8"/>
  <c r="O1939" i="8"/>
  <c r="P1939" i="8"/>
  <c r="S1939" i="8"/>
  <c r="T1939" i="8"/>
  <c r="O1940" i="8"/>
  <c r="P1940" i="8"/>
  <c r="S1940" i="8"/>
  <c r="T1940" i="8"/>
  <c r="O1941" i="8"/>
  <c r="P1941" i="8"/>
  <c r="S1941" i="8"/>
  <c r="T1941" i="8"/>
  <c r="O1942" i="8"/>
  <c r="P1942" i="8"/>
  <c r="S1942" i="8"/>
  <c r="T1942" i="8"/>
  <c r="O1943" i="8"/>
  <c r="P1943" i="8"/>
  <c r="S1943" i="8"/>
  <c r="T1943" i="8"/>
  <c r="O1944" i="8"/>
  <c r="P1944" i="8"/>
  <c r="S1944" i="8"/>
  <c r="T1944" i="8"/>
  <c r="O1945" i="8"/>
  <c r="P1945" i="8"/>
  <c r="S1945" i="8"/>
  <c r="T1945" i="8"/>
  <c r="O1946" i="8"/>
  <c r="P1946" i="8"/>
  <c r="S1946" i="8"/>
  <c r="T1946" i="8"/>
  <c r="O1947" i="8"/>
  <c r="P1947" i="8"/>
  <c r="S1947" i="8"/>
  <c r="T1947" i="8"/>
  <c r="O1948" i="8"/>
  <c r="P1948" i="8"/>
  <c r="S1948" i="8"/>
  <c r="T1948" i="8"/>
  <c r="O1949" i="8"/>
  <c r="P1949" i="8"/>
  <c r="S1949" i="8"/>
  <c r="T1949" i="8"/>
  <c r="O1950" i="8"/>
  <c r="P1950" i="8"/>
  <c r="S1950" i="8"/>
  <c r="T1950" i="8"/>
  <c r="O1951" i="8"/>
  <c r="P1951" i="8"/>
  <c r="S1951" i="8"/>
  <c r="T1951" i="8"/>
  <c r="O1952" i="8"/>
  <c r="P1952" i="8"/>
  <c r="S1952" i="8"/>
  <c r="T1952" i="8"/>
  <c r="O1953" i="8"/>
  <c r="P1953" i="8"/>
  <c r="S1953" i="8"/>
  <c r="T1953" i="8"/>
  <c r="O1954" i="8"/>
  <c r="P1954" i="8"/>
  <c r="S1954" i="8"/>
  <c r="T1954" i="8"/>
  <c r="O1955" i="8"/>
  <c r="P1955" i="8"/>
  <c r="S1955" i="8"/>
  <c r="T1955" i="8"/>
  <c r="O1956" i="8"/>
  <c r="P1956" i="8"/>
  <c r="S1956" i="8"/>
  <c r="T1956" i="8"/>
  <c r="O1957" i="8"/>
  <c r="P1957" i="8"/>
  <c r="S1957" i="8"/>
  <c r="T1957" i="8"/>
  <c r="O1958" i="8"/>
  <c r="P1958" i="8"/>
  <c r="S1958" i="8"/>
  <c r="T1958" i="8"/>
  <c r="O1959" i="8"/>
  <c r="P1959" i="8"/>
  <c r="S1959" i="8"/>
  <c r="T1959" i="8"/>
  <c r="O1960" i="8"/>
  <c r="P1960" i="8"/>
  <c r="S1960" i="8"/>
  <c r="T1960" i="8"/>
  <c r="O1961" i="8"/>
  <c r="P1961" i="8"/>
  <c r="S1961" i="8"/>
  <c r="T1961" i="8"/>
  <c r="O1962" i="8"/>
  <c r="P1962" i="8"/>
  <c r="S1962" i="8"/>
  <c r="T1962" i="8"/>
  <c r="O1963" i="8"/>
  <c r="P1963" i="8"/>
  <c r="S1963" i="8"/>
  <c r="T1963" i="8"/>
  <c r="O1964" i="8"/>
  <c r="P1964" i="8"/>
  <c r="S1964" i="8"/>
  <c r="T1964" i="8"/>
  <c r="O1965" i="8"/>
  <c r="P1965" i="8"/>
  <c r="S1965" i="8"/>
  <c r="T1965" i="8"/>
  <c r="O1966" i="8"/>
  <c r="P1966" i="8"/>
  <c r="S1966" i="8"/>
  <c r="T1966" i="8"/>
  <c r="O1967" i="8"/>
  <c r="P1967" i="8"/>
  <c r="S1967" i="8"/>
  <c r="T1967" i="8"/>
  <c r="O1968" i="8"/>
  <c r="P1968" i="8"/>
  <c r="S1968" i="8"/>
  <c r="T1968" i="8"/>
  <c r="O1969" i="8"/>
  <c r="P1969" i="8"/>
  <c r="S1969" i="8"/>
  <c r="T1969" i="8"/>
  <c r="O1970" i="8"/>
  <c r="P1970" i="8"/>
  <c r="S1970" i="8"/>
  <c r="T1970" i="8"/>
  <c r="O1971" i="8"/>
  <c r="P1971" i="8"/>
  <c r="S1971" i="8"/>
  <c r="T1971" i="8"/>
  <c r="O1972" i="8"/>
  <c r="P1972" i="8"/>
  <c r="S1972" i="8"/>
  <c r="T1972" i="8"/>
  <c r="O1973" i="8"/>
  <c r="P1973" i="8"/>
  <c r="S1973" i="8"/>
  <c r="T1973" i="8"/>
  <c r="O1974" i="8"/>
  <c r="P1974" i="8"/>
  <c r="S1974" i="8"/>
  <c r="T1974" i="8"/>
  <c r="O1975" i="8"/>
  <c r="P1975" i="8"/>
  <c r="S1975" i="8"/>
  <c r="T1975" i="8"/>
  <c r="O1976" i="8"/>
  <c r="P1976" i="8"/>
  <c r="S1976" i="8"/>
  <c r="T1976" i="8"/>
  <c r="O1977" i="8"/>
  <c r="P1977" i="8"/>
  <c r="S1977" i="8"/>
  <c r="T1977" i="8"/>
  <c r="O1978" i="8"/>
  <c r="P1978" i="8"/>
  <c r="S1978" i="8"/>
  <c r="T1978" i="8"/>
  <c r="O1979" i="8"/>
  <c r="P1979" i="8"/>
  <c r="S1979" i="8"/>
  <c r="T1979" i="8"/>
  <c r="O1980" i="8"/>
  <c r="P1980" i="8"/>
  <c r="S1980" i="8"/>
  <c r="T1980" i="8"/>
  <c r="O1981" i="8"/>
  <c r="P1981" i="8"/>
  <c r="S1981" i="8"/>
  <c r="T1981" i="8"/>
  <c r="O1982" i="8"/>
  <c r="P1982" i="8"/>
  <c r="S1982" i="8"/>
  <c r="T1982" i="8"/>
  <c r="O1983" i="8"/>
  <c r="P1983" i="8"/>
  <c r="S1983" i="8"/>
  <c r="T1983" i="8"/>
  <c r="O1984" i="8"/>
  <c r="P1984" i="8"/>
  <c r="S1984" i="8"/>
  <c r="T1984" i="8"/>
  <c r="O1985" i="8"/>
  <c r="P1985" i="8"/>
  <c r="S1985" i="8"/>
  <c r="T1985" i="8"/>
  <c r="O1986" i="8"/>
  <c r="P1986" i="8"/>
  <c r="S1986" i="8"/>
  <c r="T1986" i="8"/>
  <c r="O1987" i="8"/>
  <c r="P1987" i="8"/>
  <c r="S1987" i="8"/>
  <c r="T1987" i="8"/>
  <c r="O1988" i="8"/>
  <c r="P1988" i="8"/>
  <c r="S1988" i="8"/>
  <c r="T1988" i="8"/>
  <c r="O1989" i="8"/>
  <c r="P1989" i="8"/>
  <c r="S1989" i="8"/>
  <c r="T1989" i="8"/>
  <c r="O1990" i="8"/>
  <c r="P1990" i="8"/>
  <c r="S1990" i="8"/>
  <c r="T1990" i="8"/>
  <c r="O1991" i="8"/>
  <c r="P1991" i="8"/>
  <c r="S1991" i="8"/>
  <c r="T1991" i="8"/>
  <c r="O1992" i="8"/>
  <c r="P1992" i="8"/>
  <c r="S1992" i="8"/>
  <c r="T1992" i="8"/>
  <c r="O1993" i="8"/>
  <c r="P1993" i="8"/>
  <c r="S1993" i="8"/>
  <c r="T1993" i="8"/>
  <c r="O1994" i="8"/>
  <c r="P1994" i="8"/>
  <c r="S1994" i="8"/>
  <c r="T1994" i="8"/>
  <c r="O1995" i="8"/>
  <c r="P1995" i="8"/>
  <c r="S1995" i="8"/>
  <c r="T1995" i="8"/>
  <c r="O1996" i="8"/>
  <c r="P1996" i="8"/>
  <c r="S1996" i="8"/>
  <c r="T1996" i="8"/>
  <c r="O1997" i="8"/>
  <c r="P1997" i="8"/>
  <c r="S1997" i="8"/>
  <c r="T1997" i="8"/>
  <c r="O1998" i="8"/>
  <c r="P1998" i="8"/>
  <c r="S1998" i="8"/>
  <c r="T1998" i="8"/>
  <c r="O1999" i="8"/>
  <c r="P1999" i="8"/>
  <c r="S1999" i="8"/>
  <c r="T1999" i="8"/>
  <c r="O2000" i="8"/>
  <c r="P2000" i="8"/>
  <c r="S2000" i="8"/>
  <c r="T2000" i="8"/>
  <c r="O2001" i="8"/>
  <c r="P2001" i="8"/>
  <c r="S2001" i="8"/>
  <c r="T2001" i="8"/>
  <c r="O2002" i="8"/>
  <c r="P2002" i="8"/>
  <c r="S2002" i="8"/>
  <c r="T2002" i="8"/>
  <c r="O2003" i="8"/>
  <c r="P2003" i="8"/>
  <c r="S2003" i="8"/>
  <c r="T2003" i="8"/>
  <c r="O2004" i="8"/>
  <c r="P2004" i="8"/>
  <c r="S2004" i="8"/>
  <c r="T2004" i="8"/>
  <c r="O2005" i="8"/>
  <c r="P2005" i="8"/>
  <c r="S2005" i="8"/>
  <c r="T2005" i="8"/>
  <c r="O2006" i="8"/>
  <c r="P2006" i="8"/>
  <c r="S2006" i="8"/>
  <c r="T2006" i="8"/>
  <c r="O2007" i="8"/>
  <c r="P2007" i="8"/>
  <c r="S2007" i="8"/>
  <c r="T2007" i="8"/>
  <c r="O2008" i="8"/>
  <c r="P2008" i="8"/>
  <c r="S2008" i="8"/>
  <c r="T2008" i="8"/>
  <c r="O2009" i="8"/>
  <c r="P2009" i="8"/>
  <c r="S2009" i="8"/>
  <c r="T2009" i="8"/>
  <c r="O2010" i="8"/>
  <c r="P2010" i="8"/>
  <c r="S2010" i="8"/>
  <c r="T2010" i="8"/>
  <c r="O2011" i="8"/>
  <c r="P2011" i="8"/>
  <c r="S2011" i="8"/>
  <c r="T2011" i="8"/>
  <c r="O2012" i="8"/>
  <c r="P2012" i="8"/>
  <c r="S2012" i="8"/>
  <c r="T2012" i="8"/>
  <c r="O2013" i="8"/>
  <c r="P2013" i="8"/>
  <c r="S2013" i="8"/>
  <c r="T2013" i="8"/>
  <c r="O2014" i="8"/>
  <c r="P2014" i="8"/>
  <c r="S2014" i="8"/>
  <c r="T2014" i="8"/>
  <c r="O2015" i="8"/>
  <c r="P2015" i="8"/>
  <c r="S2015" i="8"/>
  <c r="T2015" i="8"/>
  <c r="O2016" i="8"/>
  <c r="P2016" i="8"/>
  <c r="S2016" i="8"/>
  <c r="T2016" i="8"/>
  <c r="O2017" i="8"/>
  <c r="P2017" i="8"/>
  <c r="S2017" i="8"/>
  <c r="T2017" i="8"/>
  <c r="O2018" i="8"/>
  <c r="P2018" i="8"/>
  <c r="S2018" i="8"/>
  <c r="T2018" i="8"/>
  <c r="O2019" i="8"/>
  <c r="P2019" i="8"/>
  <c r="S2019" i="8"/>
  <c r="T2019" i="8"/>
  <c r="O2020" i="8"/>
  <c r="P2020" i="8"/>
  <c r="S2020" i="8"/>
  <c r="T2020" i="8"/>
  <c r="O2021" i="8"/>
  <c r="P2021" i="8"/>
  <c r="S2021" i="8"/>
  <c r="T2021" i="8"/>
  <c r="O2022" i="8"/>
  <c r="P2022" i="8"/>
  <c r="S2022" i="8"/>
  <c r="T2022" i="8"/>
  <c r="O2023" i="8"/>
  <c r="P2023" i="8"/>
  <c r="S2023" i="8"/>
  <c r="T2023" i="8"/>
  <c r="O2024" i="8"/>
  <c r="P2024" i="8"/>
  <c r="S2024" i="8"/>
  <c r="T2024" i="8"/>
  <c r="O2025" i="8"/>
  <c r="P2025" i="8"/>
  <c r="S2025" i="8"/>
  <c r="T2025" i="8"/>
  <c r="O2026" i="8"/>
  <c r="P2026" i="8"/>
  <c r="S2026" i="8"/>
  <c r="T2026" i="8"/>
  <c r="O2027" i="8"/>
  <c r="P2027" i="8"/>
  <c r="S2027" i="8"/>
  <c r="T2027" i="8"/>
  <c r="O2028" i="8"/>
  <c r="P2028" i="8"/>
  <c r="S2028" i="8"/>
  <c r="T2028" i="8"/>
  <c r="O2029" i="8"/>
  <c r="P2029" i="8"/>
  <c r="S2029" i="8"/>
  <c r="T2029" i="8"/>
  <c r="O2030" i="8"/>
  <c r="P2030" i="8"/>
  <c r="S2030" i="8"/>
  <c r="T2030" i="8"/>
  <c r="O2031" i="8"/>
  <c r="P2031" i="8"/>
  <c r="S2031" i="8"/>
  <c r="T2031" i="8"/>
  <c r="O2032" i="8"/>
  <c r="P2032" i="8"/>
  <c r="S2032" i="8"/>
  <c r="T2032" i="8"/>
  <c r="O2033" i="8"/>
  <c r="P2033" i="8"/>
  <c r="S2033" i="8"/>
  <c r="T2033" i="8"/>
  <c r="O2034" i="8"/>
  <c r="P2034" i="8"/>
  <c r="S2034" i="8"/>
  <c r="T2034" i="8"/>
  <c r="O2035" i="8"/>
  <c r="P2035" i="8"/>
  <c r="S2035" i="8"/>
  <c r="T2035" i="8"/>
  <c r="O2036" i="8"/>
  <c r="P2036" i="8"/>
  <c r="S2036" i="8"/>
  <c r="T2036" i="8"/>
  <c r="O2037" i="8"/>
  <c r="P2037" i="8"/>
  <c r="S2037" i="8"/>
  <c r="T2037" i="8"/>
  <c r="O2038" i="8"/>
  <c r="P2038" i="8"/>
  <c r="S2038" i="8"/>
  <c r="T2038" i="8"/>
  <c r="O2039" i="8"/>
  <c r="P2039" i="8"/>
  <c r="S2039" i="8"/>
  <c r="T2039" i="8"/>
  <c r="O2040" i="8"/>
  <c r="P2040" i="8"/>
  <c r="S2040" i="8"/>
  <c r="T2040" i="8"/>
  <c r="O2041" i="8"/>
  <c r="P2041" i="8"/>
  <c r="S2041" i="8"/>
  <c r="T2041" i="8"/>
  <c r="O2042" i="8"/>
  <c r="P2042" i="8"/>
  <c r="S2042" i="8"/>
  <c r="T2042" i="8"/>
  <c r="O2043" i="8"/>
  <c r="P2043" i="8"/>
  <c r="S2043" i="8"/>
  <c r="T2043" i="8"/>
  <c r="O2044" i="8"/>
  <c r="P2044" i="8"/>
  <c r="S2044" i="8"/>
  <c r="T2044" i="8"/>
  <c r="O2045" i="8"/>
  <c r="P2045" i="8"/>
  <c r="S2045" i="8"/>
  <c r="T2045" i="8"/>
  <c r="O2046" i="8"/>
  <c r="P2046" i="8"/>
  <c r="S2046" i="8"/>
  <c r="T2046" i="8"/>
  <c r="O2047" i="8"/>
  <c r="P2047" i="8"/>
  <c r="S2047" i="8"/>
  <c r="T2047" i="8"/>
  <c r="O2048" i="8"/>
  <c r="P2048" i="8"/>
  <c r="S2048" i="8"/>
  <c r="T2048" i="8"/>
  <c r="O2049" i="8"/>
  <c r="P2049" i="8"/>
  <c r="S2049" i="8"/>
  <c r="T2049" i="8"/>
  <c r="O2050" i="8"/>
  <c r="P2050" i="8"/>
  <c r="S2050" i="8"/>
  <c r="T2050" i="8"/>
  <c r="O2051" i="8"/>
  <c r="P2051" i="8"/>
  <c r="S2051" i="8"/>
  <c r="T2051" i="8"/>
  <c r="O2052" i="8"/>
  <c r="P2052" i="8"/>
  <c r="S2052" i="8"/>
  <c r="T2052" i="8"/>
  <c r="O2053" i="8"/>
  <c r="P2053" i="8"/>
  <c r="S2053" i="8"/>
  <c r="T2053" i="8"/>
  <c r="O2054" i="8"/>
  <c r="P2054" i="8"/>
  <c r="S2054" i="8"/>
  <c r="T2054" i="8"/>
  <c r="O2055" i="8"/>
  <c r="P2055" i="8"/>
  <c r="S2055" i="8"/>
  <c r="T2055" i="8"/>
  <c r="O2056" i="8"/>
  <c r="P2056" i="8"/>
  <c r="S2056" i="8"/>
  <c r="T2056" i="8"/>
  <c r="O2057" i="8"/>
  <c r="P2057" i="8"/>
  <c r="S2057" i="8"/>
  <c r="T2057" i="8"/>
  <c r="O2058" i="8"/>
  <c r="P2058" i="8"/>
  <c r="S2058" i="8"/>
  <c r="T2058" i="8"/>
  <c r="O2059" i="8"/>
  <c r="P2059" i="8"/>
  <c r="S2059" i="8"/>
  <c r="T2059" i="8"/>
  <c r="O2060" i="8"/>
  <c r="P2060" i="8"/>
  <c r="S2060" i="8"/>
  <c r="T2060" i="8"/>
  <c r="O2061" i="8"/>
  <c r="P2061" i="8"/>
  <c r="S2061" i="8"/>
  <c r="T2061" i="8"/>
  <c r="O2062" i="8"/>
  <c r="P2062" i="8"/>
  <c r="S2062" i="8"/>
  <c r="T2062" i="8"/>
  <c r="O2063" i="8"/>
  <c r="P2063" i="8"/>
  <c r="S2063" i="8"/>
  <c r="T2063" i="8"/>
  <c r="O2064" i="8"/>
  <c r="P2064" i="8"/>
  <c r="S2064" i="8"/>
  <c r="T2064" i="8"/>
  <c r="O2065" i="8"/>
  <c r="P2065" i="8"/>
  <c r="S2065" i="8"/>
  <c r="T2065" i="8"/>
  <c r="O2066" i="8"/>
  <c r="P2066" i="8"/>
  <c r="S2066" i="8"/>
  <c r="T2066" i="8"/>
  <c r="O2067" i="8"/>
  <c r="P2067" i="8"/>
  <c r="S2067" i="8"/>
  <c r="T2067" i="8"/>
  <c r="O2068" i="8"/>
  <c r="P2068" i="8"/>
  <c r="S2068" i="8"/>
  <c r="T2068" i="8"/>
  <c r="O2069" i="8"/>
  <c r="P2069" i="8"/>
  <c r="S2069" i="8"/>
  <c r="T2069" i="8"/>
  <c r="O2070" i="8"/>
  <c r="P2070" i="8"/>
  <c r="S2070" i="8"/>
  <c r="T2070" i="8"/>
  <c r="O2071" i="8"/>
  <c r="P2071" i="8"/>
  <c r="S2071" i="8"/>
  <c r="T2071" i="8"/>
  <c r="O2072" i="8"/>
  <c r="P2072" i="8"/>
  <c r="S2072" i="8"/>
  <c r="T2072" i="8"/>
  <c r="O2073" i="8"/>
  <c r="P2073" i="8"/>
  <c r="S2073" i="8"/>
  <c r="T2073" i="8"/>
  <c r="O2074" i="8"/>
  <c r="P2074" i="8"/>
  <c r="S2074" i="8"/>
  <c r="T2074" i="8"/>
  <c r="O2075" i="8"/>
  <c r="P2075" i="8"/>
  <c r="S2075" i="8"/>
  <c r="T2075" i="8"/>
  <c r="O2076" i="8"/>
  <c r="P2076" i="8"/>
  <c r="S2076" i="8"/>
  <c r="T2076" i="8"/>
  <c r="O2077" i="8"/>
  <c r="P2077" i="8"/>
  <c r="S2077" i="8"/>
  <c r="T2077" i="8"/>
  <c r="O2078" i="8"/>
  <c r="P2078" i="8"/>
  <c r="S2078" i="8"/>
  <c r="T2078" i="8"/>
  <c r="O2079" i="8"/>
  <c r="P2079" i="8"/>
  <c r="S2079" i="8"/>
  <c r="T2079" i="8"/>
  <c r="O2080" i="8"/>
  <c r="P2080" i="8"/>
  <c r="S2080" i="8"/>
  <c r="T2080" i="8"/>
  <c r="O2081" i="8"/>
  <c r="P2081" i="8"/>
  <c r="S2081" i="8"/>
  <c r="T2081" i="8"/>
  <c r="O2082" i="8"/>
  <c r="P2082" i="8"/>
  <c r="S2082" i="8"/>
  <c r="T2082" i="8"/>
  <c r="O2083" i="8"/>
  <c r="P2083" i="8"/>
  <c r="S2083" i="8"/>
  <c r="T2083" i="8"/>
  <c r="O2084" i="8"/>
  <c r="P2084" i="8"/>
  <c r="S2084" i="8"/>
  <c r="T2084" i="8"/>
  <c r="O2085" i="8"/>
  <c r="P2085" i="8"/>
  <c r="S2085" i="8"/>
  <c r="T2085" i="8"/>
  <c r="O2086" i="8"/>
  <c r="P2086" i="8"/>
  <c r="S2086" i="8"/>
  <c r="T2086" i="8"/>
  <c r="O2087" i="8"/>
  <c r="P2087" i="8"/>
  <c r="S2087" i="8"/>
  <c r="T2087" i="8"/>
  <c r="O2088" i="8"/>
  <c r="P2088" i="8"/>
  <c r="S2088" i="8"/>
  <c r="T2088" i="8"/>
  <c r="O2089" i="8"/>
  <c r="P2089" i="8"/>
  <c r="S2089" i="8"/>
  <c r="T2089" i="8"/>
  <c r="O2090" i="8"/>
  <c r="P2090" i="8"/>
  <c r="S2090" i="8"/>
  <c r="T2090" i="8"/>
  <c r="O2091" i="8"/>
  <c r="P2091" i="8"/>
  <c r="S2091" i="8"/>
  <c r="T2091" i="8"/>
  <c r="O2092" i="8"/>
  <c r="P2092" i="8"/>
  <c r="S2092" i="8"/>
  <c r="T2092" i="8"/>
  <c r="O2093" i="8"/>
  <c r="P2093" i="8"/>
  <c r="S2093" i="8"/>
  <c r="T2093" i="8"/>
  <c r="O2094" i="8"/>
  <c r="P2094" i="8"/>
  <c r="S2094" i="8"/>
  <c r="T2094" i="8"/>
  <c r="O2095" i="8"/>
  <c r="P2095" i="8"/>
  <c r="S2095" i="8"/>
  <c r="T2095" i="8"/>
  <c r="O2096" i="8"/>
  <c r="P2096" i="8"/>
  <c r="S2096" i="8"/>
  <c r="T2096" i="8"/>
  <c r="O2097" i="8"/>
  <c r="P2097" i="8"/>
  <c r="S2097" i="8"/>
  <c r="T2097" i="8"/>
  <c r="O2098" i="8"/>
  <c r="P2098" i="8"/>
  <c r="S2098" i="8"/>
  <c r="T2098" i="8"/>
  <c r="O2099" i="8"/>
  <c r="P2099" i="8"/>
  <c r="S2099" i="8"/>
  <c r="T2099" i="8"/>
  <c r="O2100" i="8"/>
  <c r="P2100" i="8"/>
  <c r="S2100" i="8"/>
  <c r="T2100" i="8"/>
  <c r="O2101" i="8"/>
  <c r="P2101" i="8"/>
  <c r="S2101" i="8"/>
  <c r="T2101" i="8"/>
  <c r="O2102" i="8"/>
  <c r="P2102" i="8"/>
  <c r="S2102" i="8"/>
  <c r="T2102" i="8"/>
  <c r="O2103" i="8"/>
  <c r="P2103" i="8"/>
  <c r="S2103" i="8"/>
  <c r="T2103" i="8"/>
  <c r="O2104" i="8"/>
  <c r="P2104" i="8"/>
  <c r="S2104" i="8"/>
  <c r="T2104" i="8"/>
  <c r="O2105" i="8"/>
  <c r="P2105" i="8"/>
  <c r="S2105" i="8"/>
  <c r="T2105" i="8"/>
  <c r="O2106" i="8"/>
  <c r="P2106" i="8"/>
  <c r="S2106" i="8"/>
  <c r="T2106" i="8"/>
  <c r="O2107" i="8"/>
  <c r="P2107" i="8"/>
  <c r="S2107" i="8"/>
  <c r="T2107" i="8"/>
  <c r="O2108" i="8"/>
  <c r="P2108" i="8"/>
  <c r="S2108" i="8"/>
  <c r="T2108" i="8"/>
  <c r="O2109" i="8"/>
  <c r="P2109" i="8"/>
  <c r="S2109" i="8"/>
  <c r="T2109" i="8"/>
  <c r="O2110" i="8"/>
  <c r="P2110" i="8"/>
  <c r="S2110" i="8"/>
  <c r="T2110" i="8"/>
  <c r="O2111" i="8"/>
  <c r="P2111" i="8"/>
  <c r="S2111" i="8"/>
  <c r="T2111" i="8"/>
  <c r="O2112" i="8"/>
  <c r="P2112" i="8"/>
  <c r="S2112" i="8"/>
  <c r="T2112" i="8"/>
  <c r="O2113" i="8"/>
  <c r="P2113" i="8"/>
  <c r="S2113" i="8"/>
  <c r="T2113" i="8"/>
  <c r="O2114" i="8"/>
  <c r="P2114" i="8"/>
  <c r="S2114" i="8"/>
  <c r="T2114" i="8"/>
  <c r="O2115" i="8"/>
  <c r="P2115" i="8"/>
  <c r="S2115" i="8"/>
  <c r="T2115" i="8"/>
  <c r="O2116" i="8"/>
  <c r="P2116" i="8"/>
  <c r="S2116" i="8"/>
  <c r="T2116" i="8"/>
  <c r="O2117" i="8"/>
  <c r="P2117" i="8"/>
  <c r="S2117" i="8"/>
  <c r="T2117" i="8"/>
  <c r="O2118" i="8"/>
  <c r="P2118" i="8"/>
  <c r="S2118" i="8"/>
  <c r="T2118" i="8"/>
  <c r="O2119" i="8"/>
  <c r="P2119" i="8"/>
  <c r="S2119" i="8"/>
  <c r="T2119" i="8"/>
  <c r="O2120" i="8"/>
  <c r="P2120" i="8"/>
  <c r="S2120" i="8"/>
  <c r="T2120" i="8"/>
  <c r="O2121" i="8"/>
  <c r="P2121" i="8"/>
  <c r="S2121" i="8"/>
  <c r="T2121" i="8"/>
  <c r="O2122" i="8"/>
  <c r="P2122" i="8"/>
  <c r="S2122" i="8"/>
  <c r="T2122" i="8"/>
  <c r="O2123" i="8"/>
  <c r="P2123" i="8"/>
  <c r="S2123" i="8"/>
  <c r="T2123" i="8"/>
  <c r="O2124" i="8"/>
  <c r="P2124" i="8"/>
  <c r="S2124" i="8"/>
  <c r="T2124" i="8"/>
  <c r="O2125" i="8"/>
  <c r="P2125" i="8"/>
  <c r="S2125" i="8"/>
  <c r="T2125" i="8"/>
  <c r="O2126" i="8"/>
  <c r="P2126" i="8"/>
  <c r="S2126" i="8"/>
  <c r="T2126" i="8"/>
  <c r="O2127" i="8"/>
  <c r="P2127" i="8"/>
  <c r="S2127" i="8"/>
  <c r="T2127" i="8"/>
  <c r="O2128" i="8"/>
  <c r="P2128" i="8"/>
  <c r="S2128" i="8"/>
  <c r="T2128" i="8"/>
  <c r="O2129" i="8"/>
  <c r="P2129" i="8"/>
  <c r="S2129" i="8"/>
  <c r="T2129" i="8"/>
  <c r="O2130" i="8"/>
  <c r="P2130" i="8"/>
  <c r="S2130" i="8"/>
  <c r="T2130" i="8"/>
  <c r="O2131" i="8"/>
  <c r="P2131" i="8"/>
  <c r="S2131" i="8"/>
  <c r="T2131" i="8"/>
  <c r="O2132" i="8"/>
  <c r="P2132" i="8"/>
  <c r="S2132" i="8"/>
  <c r="T2132" i="8"/>
  <c r="O2133" i="8"/>
  <c r="P2133" i="8"/>
  <c r="S2133" i="8"/>
  <c r="T2133" i="8"/>
  <c r="O2134" i="8"/>
  <c r="P2134" i="8"/>
  <c r="S2134" i="8"/>
  <c r="T2134" i="8"/>
  <c r="O2135" i="8"/>
  <c r="P2135" i="8"/>
  <c r="S2135" i="8"/>
  <c r="T2135" i="8"/>
  <c r="O2136" i="8"/>
  <c r="P2136" i="8"/>
  <c r="S2136" i="8"/>
  <c r="T2136" i="8"/>
  <c r="O2137" i="8"/>
  <c r="P2137" i="8"/>
  <c r="S2137" i="8"/>
  <c r="T2137" i="8"/>
  <c r="O2138" i="8"/>
  <c r="P2138" i="8"/>
  <c r="S2138" i="8"/>
  <c r="T2138" i="8"/>
  <c r="O2139" i="8"/>
  <c r="P2139" i="8"/>
  <c r="S2139" i="8"/>
  <c r="T2139" i="8"/>
  <c r="O2140" i="8"/>
  <c r="P2140" i="8"/>
  <c r="S2140" i="8"/>
  <c r="T2140" i="8"/>
  <c r="O2141" i="8"/>
  <c r="P2141" i="8"/>
  <c r="S2141" i="8"/>
  <c r="T2141" i="8"/>
  <c r="O2142" i="8"/>
  <c r="P2142" i="8"/>
  <c r="S2142" i="8"/>
  <c r="T2142" i="8"/>
  <c r="O2143" i="8"/>
  <c r="P2143" i="8"/>
  <c r="S2143" i="8"/>
  <c r="T2143" i="8"/>
  <c r="O2144" i="8"/>
  <c r="P2144" i="8"/>
  <c r="S2144" i="8"/>
  <c r="T2144" i="8"/>
  <c r="O2145" i="8"/>
  <c r="P2145" i="8"/>
  <c r="S2145" i="8"/>
  <c r="T2145" i="8"/>
  <c r="O2146" i="8"/>
  <c r="P2146" i="8"/>
  <c r="S2146" i="8"/>
  <c r="T2146" i="8"/>
  <c r="O2147" i="8"/>
  <c r="P2147" i="8"/>
  <c r="S2147" i="8"/>
  <c r="T2147" i="8"/>
  <c r="O2148" i="8"/>
  <c r="P2148" i="8"/>
  <c r="S2148" i="8"/>
  <c r="T2148" i="8"/>
  <c r="O2149" i="8"/>
  <c r="P2149" i="8"/>
  <c r="S2149" i="8"/>
  <c r="T2149" i="8"/>
  <c r="O2150" i="8"/>
  <c r="P2150" i="8"/>
  <c r="S2150" i="8"/>
  <c r="T2150" i="8"/>
  <c r="O2151" i="8"/>
  <c r="P2151" i="8"/>
  <c r="S2151" i="8"/>
  <c r="T2151" i="8"/>
  <c r="O2152" i="8"/>
  <c r="P2152" i="8"/>
  <c r="S2152" i="8"/>
  <c r="T2152" i="8"/>
  <c r="O2153" i="8"/>
  <c r="P2153" i="8"/>
  <c r="S2153" i="8"/>
  <c r="T2153" i="8"/>
  <c r="O2154" i="8"/>
  <c r="P2154" i="8"/>
  <c r="S2154" i="8"/>
  <c r="T2154" i="8"/>
  <c r="O2155" i="8"/>
  <c r="P2155" i="8"/>
  <c r="S2155" i="8"/>
  <c r="T2155" i="8"/>
  <c r="O2156" i="8"/>
  <c r="P2156" i="8"/>
  <c r="S2156" i="8"/>
  <c r="T2156" i="8"/>
  <c r="O2157" i="8"/>
  <c r="P2157" i="8"/>
  <c r="S2157" i="8"/>
  <c r="T2157" i="8"/>
  <c r="O2158" i="8"/>
  <c r="P2158" i="8"/>
  <c r="S2158" i="8"/>
  <c r="T2158" i="8"/>
  <c r="O2159" i="8"/>
  <c r="P2159" i="8"/>
  <c r="S2159" i="8"/>
  <c r="T2159" i="8"/>
  <c r="O2160" i="8"/>
  <c r="P2160" i="8"/>
  <c r="S2160" i="8"/>
  <c r="T2160" i="8"/>
  <c r="O2161" i="8"/>
  <c r="P2161" i="8"/>
  <c r="S2161" i="8"/>
  <c r="T2161" i="8"/>
  <c r="O2162" i="8"/>
  <c r="P2162" i="8"/>
  <c r="S2162" i="8"/>
  <c r="T2162" i="8"/>
  <c r="O2163" i="8"/>
  <c r="P2163" i="8"/>
  <c r="S2163" i="8"/>
  <c r="T2163" i="8"/>
  <c r="O2164" i="8"/>
  <c r="P2164" i="8"/>
  <c r="S2164" i="8"/>
  <c r="T2164" i="8"/>
  <c r="O2165" i="8"/>
  <c r="P2165" i="8"/>
  <c r="S2165" i="8"/>
  <c r="T2165" i="8"/>
  <c r="O2166" i="8"/>
  <c r="P2166" i="8"/>
  <c r="S2166" i="8"/>
  <c r="T2166" i="8"/>
  <c r="O2167" i="8"/>
  <c r="P2167" i="8"/>
  <c r="S2167" i="8"/>
  <c r="T2167" i="8"/>
  <c r="O2168" i="8"/>
  <c r="P2168" i="8"/>
  <c r="S2168" i="8"/>
  <c r="T2168" i="8"/>
  <c r="O2169" i="8"/>
  <c r="P2169" i="8"/>
  <c r="S2169" i="8"/>
  <c r="T2169" i="8"/>
  <c r="O2170" i="8"/>
  <c r="P2170" i="8"/>
  <c r="S2170" i="8"/>
  <c r="T2170" i="8"/>
  <c r="O2171" i="8"/>
  <c r="P2171" i="8"/>
  <c r="S2171" i="8"/>
  <c r="T2171" i="8"/>
  <c r="O2172" i="8"/>
  <c r="P2172" i="8"/>
  <c r="S2172" i="8"/>
  <c r="T2172" i="8"/>
  <c r="O2173" i="8"/>
  <c r="P2173" i="8"/>
  <c r="S2173" i="8"/>
  <c r="T2173" i="8"/>
  <c r="O2174" i="8"/>
  <c r="P2174" i="8"/>
  <c r="S2174" i="8"/>
  <c r="T2174" i="8"/>
  <c r="O2175" i="8"/>
  <c r="P2175" i="8"/>
  <c r="S2175" i="8"/>
  <c r="T2175" i="8"/>
  <c r="O2176" i="8"/>
  <c r="P2176" i="8"/>
  <c r="S2176" i="8"/>
  <c r="T2176" i="8"/>
  <c r="O2177" i="8"/>
  <c r="P2177" i="8"/>
  <c r="S2177" i="8"/>
  <c r="T2177" i="8"/>
  <c r="O2178" i="8"/>
  <c r="P2178" i="8"/>
  <c r="S2178" i="8"/>
  <c r="T2178" i="8"/>
  <c r="O2179" i="8"/>
  <c r="P2179" i="8"/>
  <c r="S2179" i="8"/>
  <c r="T2179" i="8"/>
  <c r="O2180" i="8"/>
  <c r="P2180" i="8"/>
  <c r="S2180" i="8"/>
  <c r="T2180" i="8"/>
  <c r="O2181" i="8"/>
  <c r="P2181" i="8"/>
  <c r="S2181" i="8"/>
  <c r="T2181" i="8"/>
  <c r="O2182" i="8"/>
  <c r="P2182" i="8"/>
  <c r="S2182" i="8"/>
  <c r="T2182" i="8"/>
  <c r="O2183" i="8"/>
  <c r="P2183" i="8"/>
  <c r="S2183" i="8"/>
  <c r="T2183" i="8"/>
  <c r="O2184" i="8"/>
  <c r="P2184" i="8"/>
  <c r="S2184" i="8"/>
  <c r="T2184" i="8"/>
  <c r="O2185" i="8"/>
  <c r="P2185" i="8"/>
  <c r="S2185" i="8"/>
  <c r="T2185" i="8"/>
  <c r="O2186" i="8"/>
  <c r="P2186" i="8"/>
  <c r="S2186" i="8"/>
  <c r="T2186" i="8"/>
  <c r="O2187" i="8"/>
  <c r="P2187" i="8"/>
  <c r="S2187" i="8"/>
  <c r="T2187" i="8"/>
  <c r="O2188" i="8"/>
  <c r="P2188" i="8"/>
  <c r="S2188" i="8"/>
  <c r="T2188" i="8"/>
  <c r="O2189" i="8"/>
  <c r="P2189" i="8"/>
  <c r="S2189" i="8"/>
  <c r="T2189" i="8"/>
  <c r="O2190" i="8"/>
  <c r="P2190" i="8"/>
  <c r="S2190" i="8"/>
  <c r="T2190" i="8"/>
  <c r="O2191" i="8"/>
  <c r="P2191" i="8"/>
  <c r="S2191" i="8"/>
  <c r="T2191" i="8"/>
  <c r="O2192" i="8"/>
  <c r="P2192" i="8"/>
  <c r="S2192" i="8"/>
  <c r="T2192" i="8"/>
  <c r="O2193" i="8"/>
  <c r="P2193" i="8"/>
  <c r="S2193" i="8"/>
  <c r="T2193" i="8"/>
  <c r="O2194" i="8"/>
  <c r="P2194" i="8"/>
  <c r="S2194" i="8"/>
  <c r="T2194" i="8"/>
  <c r="O2195" i="8"/>
  <c r="P2195" i="8"/>
  <c r="S2195" i="8"/>
  <c r="T2195" i="8"/>
  <c r="O2196" i="8"/>
  <c r="P2196" i="8"/>
  <c r="S2196" i="8"/>
  <c r="T2196" i="8"/>
  <c r="O2197" i="8"/>
  <c r="P2197" i="8"/>
  <c r="S2197" i="8"/>
  <c r="T2197" i="8"/>
  <c r="O2198" i="8"/>
  <c r="P2198" i="8"/>
  <c r="S2198" i="8"/>
  <c r="T2198" i="8"/>
  <c r="O2199" i="8"/>
  <c r="P2199" i="8"/>
  <c r="S2199" i="8"/>
  <c r="T2199" i="8"/>
  <c r="O2200" i="8"/>
  <c r="P2200" i="8"/>
  <c r="S2200" i="8"/>
  <c r="T2200" i="8"/>
  <c r="O2201" i="8"/>
  <c r="P2201" i="8"/>
  <c r="S2201" i="8"/>
  <c r="T2201" i="8"/>
  <c r="O2202" i="8"/>
  <c r="P2202" i="8"/>
  <c r="S2202" i="8"/>
  <c r="T2202" i="8"/>
  <c r="O2203" i="8"/>
  <c r="P2203" i="8"/>
  <c r="S2203" i="8"/>
  <c r="T2203" i="8"/>
  <c r="O2204" i="8"/>
  <c r="P2204" i="8"/>
  <c r="S2204" i="8"/>
  <c r="T2204" i="8"/>
  <c r="O2205" i="8"/>
  <c r="P2205" i="8"/>
  <c r="S2205" i="8"/>
  <c r="T2205" i="8"/>
  <c r="O2206" i="8"/>
  <c r="P2206" i="8"/>
  <c r="S2206" i="8"/>
  <c r="T2206" i="8"/>
  <c r="O2207" i="8"/>
  <c r="P2207" i="8"/>
  <c r="S2207" i="8"/>
  <c r="T2207" i="8"/>
  <c r="O2208" i="8"/>
  <c r="P2208" i="8"/>
  <c r="S2208" i="8"/>
  <c r="T2208" i="8"/>
  <c r="O2209" i="8"/>
  <c r="P2209" i="8"/>
  <c r="S2209" i="8"/>
  <c r="T2209" i="8"/>
  <c r="O2210" i="8"/>
  <c r="P2210" i="8"/>
  <c r="S2210" i="8"/>
  <c r="T2210" i="8"/>
  <c r="O2211" i="8"/>
  <c r="P2211" i="8"/>
  <c r="S2211" i="8"/>
  <c r="T2211" i="8"/>
  <c r="O2212" i="8"/>
  <c r="P2212" i="8"/>
  <c r="S2212" i="8"/>
  <c r="T2212" i="8"/>
  <c r="O2213" i="8"/>
  <c r="P2213" i="8"/>
  <c r="S2213" i="8"/>
  <c r="T2213" i="8"/>
  <c r="O2214" i="8"/>
  <c r="P2214" i="8"/>
  <c r="S2214" i="8"/>
  <c r="T2214" i="8"/>
  <c r="O2215" i="8"/>
  <c r="P2215" i="8"/>
  <c r="S2215" i="8"/>
  <c r="T2215" i="8"/>
  <c r="O2216" i="8"/>
  <c r="P2216" i="8"/>
  <c r="S2216" i="8"/>
  <c r="T2216" i="8"/>
  <c r="O2217" i="8"/>
  <c r="P2217" i="8"/>
  <c r="S2217" i="8"/>
  <c r="T2217" i="8"/>
  <c r="O2218" i="8"/>
  <c r="P2218" i="8"/>
  <c r="S2218" i="8"/>
  <c r="T2218" i="8"/>
  <c r="O2219" i="8"/>
  <c r="P2219" i="8"/>
  <c r="S2219" i="8"/>
  <c r="T2219" i="8"/>
  <c r="O2220" i="8"/>
  <c r="P2220" i="8"/>
  <c r="S2220" i="8"/>
  <c r="T2220" i="8"/>
  <c r="O2221" i="8"/>
  <c r="P2221" i="8"/>
  <c r="S2221" i="8"/>
  <c r="T2221" i="8"/>
  <c r="O2222" i="8"/>
  <c r="P2222" i="8"/>
  <c r="S2222" i="8"/>
  <c r="T2222" i="8"/>
  <c r="O2223" i="8"/>
  <c r="P2223" i="8"/>
  <c r="S2223" i="8"/>
  <c r="T2223" i="8"/>
  <c r="O2224" i="8"/>
  <c r="P2224" i="8"/>
  <c r="S2224" i="8"/>
  <c r="T2224" i="8"/>
  <c r="O2225" i="8"/>
  <c r="P2225" i="8"/>
  <c r="S2225" i="8"/>
  <c r="T2225" i="8"/>
  <c r="O2226" i="8"/>
  <c r="P2226" i="8"/>
  <c r="S2226" i="8"/>
  <c r="T2226" i="8"/>
  <c r="O2227" i="8"/>
  <c r="P2227" i="8"/>
  <c r="S2227" i="8"/>
  <c r="T2227" i="8"/>
  <c r="O2228" i="8"/>
  <c r="P2228" i="8"/>
  <c r="S2228" i="8"/>
  <c r="T2228" i="8"/>
  <c r="O2229" i="8"/>
  <c r="P2229" i="8"/>
  <c r="S2229" i="8"/>
  <c r="T2229" i="8"/>
  <c r="O2230" i="8"/>
  <c r="P2230" i="8"/>
  <c r="S2230" i="8"/>
  <c r="T2230" i="8"/>
  <c r="O2231" i="8"/>
  <c r="P2231" i="8"/>
  <c r="S2231" i="8"/>
  <c r="T2231" i="8"/>
  <c r="O2232" i="8"/>
  <c r="P2232" i="8"/>
  <c r="S2232" i="8"/>
  <c r="T2232" i="8"/>
  <c r="O2233" i="8"/>
  <c r="P2233" i="8"/>
  <c r="S2233" i="8"/>
  <c r="T2233" i="8"/>
  <c r="O2234" i="8"/>
  <c r="P2234" i="8"/>
  <c r="S2234" i="8"/>
  <c r="T2234" i="8"/>
  <c r="O2235" i="8"/>
  <c r="P2235" i="8"/>
  <c r="S2235" i="8"/>
  <c r="T2235" i="8"/>
  <c r="O2236" i="8"/>
  <c r="P2236" i="8"/>
  <c r="S2236" i="8"/>
  <c r="T2236" i="8"/>
  <c r="O2237" i="8"/>
  <c r="P2237" i="8"/>
  <c r="S2237" i="8"/>
  <c r="T2237" i="8"/>
  <c r="O2238" i="8"/>
  <c r="P2238" i="8"/>
  <c r="S2238" i="8"/>
  <c r="T2238" i="8"/>
  <c r="O2239" i="8"/>
  <c r="P2239" i="8"/>
  <c r="S2239" i="8"/>
  <c r="T2239" i="8"/>
  <c r="O2240" i="8"/>
  <c r="P2240" i="8"/>
  <c r="S2240" i="8"/>
  <c r="T2240" i="8"/>
  <c r="O2241" i="8"/>
  <c r="P2241" i="8"/>
  <c r="S2241" i="8"/>
  <c r="T2241" i="8"/>
  <c r="O2242" i="8"/>
  <c r="P2242" i="8"/>
  <c r="S2242" i="8"/>
  <c r="T2242" i="8"/>
  <c r="O2243" i="8"/>
  <c r="P2243" i="8"/>
  <c r="S2243" i="8"/>
  <c r="T2243" i="8"/>
  <c r="O2244" i="8"/>
  <c r="P2244" i="8"/>
  <c r="S2244" i="8"/>
  <c r="T2244" i="8"/>
  <c r="O2245" i="8"/>
  <c r="P2245" i="8"/>
  <c r="S2245" i="8"/>
  <c r="T2245" i="8"/>
  <c r="O2246" i="8"/>
  <c r="P2246" i="8"/>
  <c r="S2246" i="8"/>
  <c r="T2246" i="8"/>
  <c r="O2247" i="8"/>
  <c r="P2247" i="8"/>
  <c r="S2247" i="8"/>
  <c r="T2247" i="8"/>
  <c r="O2248" i="8"/>
  <c r="P2248" i="8"/>
  <c r="S2248" i="8"/>
  <c r="T2248" i="8"/>
  <c r="O2249" i="8"/>
  <c r="P2249" i="8"/>
  <c r="S2249" i="8"/>
  <c r="T2249" i="8"/>
  <c r="O2250" i="8"/>
  <c r="P2250" i="8"/>
  <c r="S2250" i="8"/>
  <c r="T2250" i="8"/>
  <c r="O2251" i="8"/>
  <c r="P2251" i="8"/>
  <c r="S2251" i="8"/>
  <c r="T2251" i="8"/>
  <c r="O2252" i="8"/>
  <c r="P2252" i="8"/>
  <c r="S2252" i="8"/>
  <c r="T2252" i="8"/>
  <c r="O2253" i="8"/>
  <c r="P2253" i="8"/>
  <c r="S2253" i="8"/>
  <c r="T2253" i="8"/>
  <c r="O2254" i="8"/>
  <c r="P2254" i="8"/>
  <c r="S2254" i="8"/>
  <c r="T2254" i="8"/>
  <c r="O2255" i="8"/>
  <c r="P2255" i="8"/>
  <c r="S2255" i="8"/>
  <c r="T2255" i="8"/>
  <c r="O2256" i="8"/>
  <c r="P2256" i="8"/>
  <c r="S2256" i="8"/>
  <c r="T2256" i="8"/>
  <c r="O2257" i="8"/>
  <c r="P2257" i="8"/>
  <c r="S2257" i="8"/>
  <c r="T2257" i="8"/>
  <c r="O2258" i="8"/>
  <c r="P2258" i="8"/>
  <c r="S2258" i="8"/>
  <c r="T2258" i="8"/>
  <c r="O2259" i="8"/>
  <c r="P2259" i="8"/>
  <c r="S2259" i="8"/>
  <c r="T2259" i="8"/>
  <c r="O2260" i="8"/>
  <c r="P2260" i="8"/>
  <c r="S2260" i="8"/>
  <c r="T2260" i="8"/>
  <c r="O2261" i="8"/>
  <c r="P2261" i="8"/>
  <c r="S2261" i="8"/>
  <c r="T2261" i="8"/>
  <c r="O2262" i="8"/>
  <c r="P2262" i="8"/>
  <c r="S2262" i="8"/>
  <c r="T2262" i="8"/>
  <c r="O2263" i="8"/>
  <c r="P2263" i="8"/>
  <c r="S2263" i="8"/>
  <c r="T2263" i="8"/>
  <c r="O2264" i="8"/>
  <c r="P2264" i="8"/>
  <c r="S2264" i="8"/>
  <c r="T2264" i="8"/>
  <c r="O2265" i="8"/>
  <c r="P2265" i="8"/>
  <c r="S2265" i="8"/>
  <c r="T2265" i="8"/>
  <c r="O2266" i="8"/>
  <c r="P2266" i="8"/>
  <c r="S2266" i="8"/>
  <c r="T2266" i="8"/>
  <c r="O2267" i="8"/>
  <c r="P2267" i="8"/>
  <c r="S2267" i="8"/>
  <c r="T2267" i="8"/>
  <c r="O2268" i="8"/>
  <c r="P2268" i="8"/>
  <c r="S2268" i="8"/>
  <c r="T2268" i="8"/>
  <c r="O2269" i="8"/>
  <c r="P2269" i="8"/>
  <c r="S2269" i="8"/>
  <c r="T2269" i="8"/>
  <c r="O2270" i="8"/>
  <c r="P2270" i="8"/>
  <c r="S2270" i="8"/>
  <c r="T2270" i="8"/>
  <c r="O2271" i="8"/>
  <c r="P2271" i="8"/>
  <c r="S2271" i="8"/>
  <c r="T2271" i="8"/>
  <c r="O2272" i="8"/>
  <c r="P2272" i="8"/>
  <c r="S2272" i="8"/>
  <c r="T2272" i="8"/>
  <c r="O2273" i="8"/>
  <c r="P2273" i="8"/>
  <c r="S2273" i="8"/>
  <c r="T2273" i="8"/>
  <c r="O2274" i="8"/>
  <c r="P2274" i="8"/>
  <c r="S2274" i="8"/>
  <c r="T2274" i="8"/>
  <c r="O2275" i="8"/>
  <c r="P2275" i="8"/>
  <c r="S2275" i="8"/>
  <c r="T2275" i="8"/>
  <c r="O2276" i="8"/>
  <c r="P2276" i="8"/>
  <c r="S2276" i="8"/>
  <c r="T2276" i="8"/>
  <c r="O2277" i="8"/>
  <c r="P2277" i="8"/>
  <c r="S2277" i="8"/>
  <c r="T2277" i="8"/>
  <c r="O2278" i="8"/>
  <c r="P2278" i="8"/>
  <c r="S2278" i="8"/>
  <c r="T2278" i="8"/>
  <c r="O2279" i="8"/>
  <c r="P2279" i="8"/>
  <c r="S2279" i="8"/>
  <c r="T2279" i="8"/>
  <c r="O2280" i="8"/>
  <c r="P2280" i="8"/>
  <c r="S2280" i="8"/>
  <c r="T2280" i="8"/>
  <c r="O2281" i="8"/>
  <c r="P2281" i="8"/>
  <c r="S2281" i="8"/>
  <c r="T2281" i="8"/>
  <c r="O2282" i="8"/>
  <c r="P2282" i="8"/>
  <c r="S2282" i="8"/>
  <c r="T2282" i="8"/>
  <c r="O2283" i="8"/>
  <c r="P2283" i="8"/>
  <c r="S2283" i="8"/>
  <c r="T2283" i="8"/>
  <c r="O2284" i="8"/>
  <c r="P2284" i="8"/>
  <c r="S2284" i="8"/>
  <c r="T2284" i="8"/>
  <c r="O2285" i="8"/>
  <c r="P2285" i="8"/>
  <c r="S2285" i="8"/>
  <c r="T2285" i="8"/>
  <c r="O2286" i="8"/>
  <c r="P2286" i="8"/>
  <c r="S2286" i="8"/>
  <c r="T2286" i="8"/>
  <c r="O2287" i="8"/>
  <c r="P2287" i="8"/>
  <c r="S2287" i="8"/>
  <c r="T2287" i="8"/>
  <c r="O2288" i="8"/>
  <c r="P2288" i="8"/>
  <c r="S2288" i="8"/>
  <c r="T2288" i="8"/>
  <c r="O2289" i="8"/>
  <c r="P2289" i="8"/>
  <c r="S2289" i="8"/>
  <c r="T2289" i="8"/>
  <c r="O2290" i="8"/>
  <c r="P2290" i="8"/>
  <c r="S2290" i="8"/>
  <c r="T2290" i="8"/>
  <c r="O2291" i="8"/>
  <c r="P2291" i="8"/>
  <c r="S2291" i="8"/>
  <c r="T2291" i="8"/>
  <c r="O2292" i="8"/>
  <c r="P2292" i="8"/>
  <c r="S2292" i="8"/>
  <c r="T2292" i="8"/>
  <c r="O2293" i="8"/>
  <c r="P2293" i="8"/>
  <c r="S2293" i="8"/>
  <c r="T2293" i="8"/>
  <c r="O2294" i="8"/>
  <c r="P2294" i="8"/>
  <c r="S2294" i="8"/>
  <c r="T2294" i="8"/>
  <c r="O2295" i="8"/>
  <c r="P2295" i="8"/>
  <c r="S2295" i="8"/>
  <c r="T2295" i="8"/>
  <c r="O2296" i="8"/>
  <c r="P2296" i="8"/>
  <c r="S2296" i="8"/>
  <c r="T2296" i="8"/>
  <c r="O2297" i="8"/>
  <c r="P2297" i="8"/>
  <c r="S2297" i="8"/>
  <c r="T2297" i="8"/>
  <c r="O2298" i="8"/>
  <c r="P2298" i="8"/>
  <c r="S2298" i="8"/>
  <c r="T2298" i="8"/>
  <c r="O2299" i="8"/>
  <c r="P2299" i="8"/>
  <c r="S2299" i="8"/>
  <c r="T2299" i="8"/>
  <c r="O2300" i="8"/>
  <c r="P2300" i="8"/>
  <c r="S2300" i="8"/>
  <c r="T2300" i="8"/>
  <c r="O2301" i="8"/>
  <c r="P2301" i="8"/>
  <c r="S2301" i="8"/>
  <c r="T2301" i="8"/>
  <c r="O2302" i="8"/>
  <c r="P2302" i="8"/>
  <c r="S2302" i="8"/>
  <c r="T2302" i="8"/>
  <c r="O2303" i="8"/>
  <c r="P2303" i="8"/>
  <c r="S2303" i="8"/>
  <c r="T2303" i="8"/>
  <c r="O2304" i="8"/>
  <c r="P2304" i="8"/>
  <c r="S2304" i="8"/>
  <c r="T2304" i="8"/>
  <c r="O2305" i="8"/>
  <c r="P2305" i="8"/>
  <c r="S2305" i="8"/>
  <c r="T2305" i="8"/>
  <c r="O2306" i="8"/>
  <c r="P2306" i="8"/>
  <c r="S2306" i="8"/>
  <c r="T2306" i="8"/>
  <c r="O2307" i="8"/>
  <c r="P2307" i="8"/>
  <c r="S2307" i="8"/>
  <c r="T2307" i="8"/>
  <c r="O2308" i="8"/>
  <c r="P2308" i="8"/>
  <c r="S2308" i="8"/>
  <c r="T2308" i="8"/>
  <c r="O2309" i="8"/>
  <c r="P2309" i="8"/>
  <c r="S2309" i="8"/>
  <c r="T2309" i="8"/>
  <c r="O2310" i="8"/>
  <c r="P2310" i="8"/>
  <c r="S2310" i="8"/>
  <c r="T2310" i="8"/>
  <c r="O2311" i="8"/>
  <c r="P2311" i="8"/>
  <c r="S2311" i="8"/>
  <c r="T2311" i="8"/>
  <c r="O2312" i="8"/>
  <c r="P2312" i="8"/>
  <c r="S2312" i="8"/>
  <c r="T2312" i="8"/>
  <c r="O2313" i="8"/>
  <c r="P2313" i="8"/>
  <c r="S2313" i="8"/>
  <c r="T2313" i="8"/>
  <c r="O2314" i="8"/>
  <c r="P2314" i="8"/>
  <c r="S2314" i="8"/>
  <c r="T2314" i="8"/>
  <c r="O2315" i="8"/>
  <c r="P2315" i="8"/>
  <c r="S2315" i="8"/>
  <c r="T2315" i="8"/>
  <c r="O2316" i="8"/>
  <c r="P2316" i="8"/>
  <c r="S2316" i="8"/>
  <c r="T2316" i="8"/>
  <c r="O2317" i="8"/>
  <c r="P2317" i="8"/>
  <c r="S2317" i="8"/>
  <c r="T2317" i="8"/>
  <c r="O2318" i="8"/>
  <c r="P2318" i="8"/>
  <c r="S2318" i="8"/>
  <c r="T2318" i="8"/>
  <c r="O2319" i="8"/>
  <c r="P2319" i="8"/>
  <c r="S2319" i="8"/>
  <c r="T2319" i="8"/>
  <c r="O2320" i="8"/>
  <c r="P2320" i="8"/>
  <c r="S2320" i="8"/>
  <c r="T2320" i="8"/>
  <c r="O2321" i="8"/>
  <c r="P2321" i="8"/>
  <c r="S2321" i="8"/>
  <c r="T2321" i="8"/>
  <c r="O2322" i="8"/>
  <c r="P2322" i="8"/>
  <c r="S2322" i="8"/>
  <c r="T2322" i="8"/>
  <c r="O2323" i="8"/>
  <c r="P2323" i="8"/>
  <c r="S2323" i="8"/>
  <c r="T2323" i="8"/>
  <c r="O2324" i="8"/>
  <c r="P2324" i="8"/>
  <c r="S2324" i="8"/>
  <c r="T2324" i="8"/>
  <c r="O2325" i="8"/>
  <c r="P2325" i="8"/>
  <c r="S2325" i="8"/>
  <c r="T2325" i="8"/>
  <c r="O2326" i="8"/>
  <c r="P2326" i="8"/>
  <c r="S2326" i="8"/>
  <c r="T2326" i="8"/>
  <c r="O2327" i="8"/>
  <c r="P2327" i="8"/>
  <c r="S2327" i="8"/>
  <c r="T2327" i="8"/>
  <c r="O2328" i="8"/>
  <c r="P2328" i="8"/>
  <c r="S2328" i="8"/>
  <c r="T2328" i="8"/>
  <c r="O2329" i="8"/>
  <c r="P2329" i="8"/>
  <c r="S2329" i="8"/>
  <c r="T2329" i="8"/>
  <c r="O2330" i="8"/>
  <c r="P2330" i="8"/>
  <c r="S2330" i="8"/>
  <c r="T2330" i="8"/>
  <c r="O2331" i="8"/>
  <c r="P2331" i="8"/>
  <c r="S2331" i="8"/>
  <c r="T2331" i="8"/>
  <c r="O2332" i="8"/>
  <c r="P2332" i="8"/>
  <c r="S2332" i="8"/>
  <c r="T2332" i="8"/>
  <c r="O2333" i="8"/>
  <c r="P2333" i="8"/>
  <c r="S2333" i="8"/>
  <c r="T2333" i="8"/>
  <c r="O2334" i="8"/>
  <c r="P2334" i="8"/>
  <c r="S2334" i="8"/>
  <c r="T2334" i="8"/>
  <c r="O2335" i="8"/>
  <c r="P2335" i="8"/>
  <c r="S2335" i="8"/>
  <c r="T2335" i="8"/>
  <c r="O2336" i="8"/>
  <c r="P2336" i="8"/>
  <c r="S2336" i="8"/>
  <c r="T2336" i="8"/>
  <c r="O2337" i="8"/>
  <c r="P2337" i="8"/>
  <c r="S2337" i="8"/>
  <c r="T2337" i="8"/>
  <c r="O2338" i="8"/>
  <c r="P2338" i="8"/>
  <c r="S2338" i="8"/>
  <c r="T2338" i="8"/>
  <c r="O2339" i="8"/>
  <c r="P2339" i="8"/>
  <c r="S2339" i="8"/>
  <c r="T2339" i="8"/>
  <c r="O2340" i="8"/>
  <c r="P2340" i="8"/>
  <c r="S2340" i="8"/>
  <c r="T2340" i="8"/>
  <c r="O2341" i="8"/>
  <c r="P2341" i="8"/>
  <c r="S2341" i="8"/>
  <c r="T2341" i="8"/>
  <c r="O2342" i="8"/>
  <c r="P2342" i="8"/>
  <c r="S2342" i="8"/>
  <c r="T2342" i="8"/>
  <c r="O2343" i="8"/>
  <c r="P2343" i="8"/>
  <c r="S2343" i="8"/>
  <c r="T2343" i="8"/>
  <c r="O2344" i="8"/>
  <c r="P2344" i="8"/>
  <c r="S2344" i="8"/>
  <c r="T2344" i="8"/>
  <c r="O2345" i="8"/>
  <c r="P2345" i="8"/>
  <c r="S2345" i="8"/>
  <c r="T2345" i="8"/>
  <c r="O2346" i="8"/>
  <c r="P2346" i="8"/>
  <c r="S2346" i="8"/>
  <c r="T2346" i="8"/>
  <c r="O2347" i="8"/>
  <c r="P2347" i="8"/>
  <c r="S2347" i="8"/>
  <c r="T2347" i="8"/>
  <c r="O2348" i="8"/>
  <c r="P2348" i="8"/>
  <c r="S2348" i="8"/>
  <c r="T2348" i="8"/>
  <c r="O2349" i="8"/>
  <c r="P2349" i="8"/>
  <c r="S2349" i="8"/>
  <c r="T2349" i="8"/>
  <c r="O2350" i="8"/>
  <c r="P2350" i="8"/>
  <c r="S2350" i="8"/>
  <c r="T2350" i="8"/>
  <c r="O2351" i="8"/>
  <c r="P2351" i="8"/>
  <c r="S2351" i="8"/>
  <c r="T2351" i="8"/>
  <c r="O2352" i="8"/>
  <c r="P2352" i="8"/>
  <c r="S2352" i="8"/>
  <c r="T2352" i="8"/>
  <c r="O2353" i="8"/>
  <c r="P2353" i="8"/>
  <c r="S2353" i="8"/>
  <c r="T2353" i="8"/>
  <c r="O2354" i="8"/>
  <c r="P2354" i="8"/>
  <c r="S2354" i="8"/>
  <c r="T2354" i="8"/>
  <c r="O2355" i="8"/>
  <c r="P2355" i="8"/>
  <c r="S2355" i="8"/>
  <c r="T2355" i="8"/>
  <c r="O2356" i="8"/>
  <c r="P2356" i="8"/>
  <c r="S2356" i="8"/>
  <c r="T2356" i="8"/>
  <c r="O2357" i="8"/>
  <c r="P2357" i="8"/>
  <c r="S2357" i="8"/>
  <c r="T2357" i="8"/>
  <c r="O2358" i="8"/>
  <c r="P2358" i="8"/>
  <c r="S2358" i="8"/>
  <c r="T2358" i="8"/>
  <c r="O2359" i="8"/>
  <c r="P2359" i="8"/>
  <c r="S2359" i="8"/>
  <c r="T2359" i="8"/>
  <c r="O2360" i="8"/>
  <c r="P2360" i="8"/>
  <c r="S2360" i="8"/>
  <c r="T2360" i="8"/>
  <c r="O2361" i="8"/>
  <c r="P2361" i="8"/>
  <c r="S2361" i="8"/>
  <c r="T2361" i="8"/>
  <c r="O2362" i="8"/>
  <c r="P2362" i="8"/>
  <c r="S2362" i="8"/>
  <c r="T2362" i="8"/>
  <c r="O2363" i="8"/>
  <c r="P2363" i="8"/>
  <c r="S2363" i="8"/>
  <c r="T2363" i="8"/>
  <c r="O2364" i="8"/>
  <c r="P2364" i="8"/>
  <c r="S2364" i="8"/>
  <c r="T2364" i="8"/>
  <c r="O2365" i="8"/>
  <c r="P2365" i="8"/>
  <c r="S2365" i="8"/>
  <c r="T2365" i="8"/>
  <c r="O2366" i="8"/>
  <c r="P2366" i="8"/>
  <c r="S2366" i="8"/>
  <c r="T2366" i="8"/>
  <c r="O2367" i="8"/>
  <c r="P2367" i="8"/>
  <c r="S2367" i="8"/>
  <c r="T2367" i="8"/>
  <c r="O2368" i="8"/>
  <c r="P2368" i="8"/>
  <c r="S2368" i="8"/>
  <c r="T2368" i="8"/>
  <c r="O2369" i="8"/>
  <c r="P2369" i="8"/>
  <c r="S2369" i="8"/>
  <c r="T2369" i="8"/>
  <c r="O2370" i="8"/>
  <c r="P2370" i="8"/>
  <c r="S2370" i="8"/>
  <c r="T2370" i="8"/>
  <c r="O2371" i="8"/>
  <c r="P2371" i="8"/>
  <c r="S2371" i="8"/>
  <c r="T2371" i="8"/>
  <c r="O2372" i="8"/>
  <c r="P2372" i="8"/>
  <c r="S2372" i="8"/>
  <c r="T2372" i="8"/>
  <c r="O2373" i="8"/>
  <c r="P2373" i="8"/>
  <c r="S2373" i="8"/>
  <c r="T2373" i="8"/>
  <c r="O2374" i="8"/>
  <c r="P2374" i="8"/>
  <c r="S2374" i="8"/>
  <c r="T2374" i="8"/>
  <c r="O2375" i="8"/>
  <c r="P2375" i="8"/>
  <c r="S2375" i="8"/>
  <c r="T2375" i="8"/>
  <c r="O2376" i="8"/>
  <c r="P2376" i="8"/>
  <c r="S2376" i="8"/>
  <c r="T2376" i="8"/>
  <c r="O2377" i="8"/>
  <c r="P2377" i="8"/>
  <c r="S2377" i="8"/>
  <c r="T2377" i="8"/>
  <c r="O2378" i="8"/>
  <c r="P2378" i="8"/>
  <c r="S2378" i="8"/>
  <c r="T2378" i="8"/>
  <c r="O2379" i="8"/>
  <c r="P2379" i="8"/>
  <c r="S2379" i="8"/>
  <c r="T2379" i="8"/>
  <c r="O2380" i="8"/>
  <c r="P2380" i="8"/>
  <c r="S2380" i="8"/>
  <c r="T2380" i="8"/>
  <c r="O2381" i="8"/>
  <c r="P2381" i="8"/>
  <c r="S2381" i="8"/>
  <c r="T2381" i="8"/>
  <c r="O2382" i="8"/>
  <c r="P2382" i="8"/>
  <c r="S2382" i="8"/>
  <c r="T2382" i="8"/>
  <c r="O2383" i="8"/>
  <c r="P2383" i="8"/>
  <c r="S2383" i="8"/>
  <c r="T2383" i="8"/>
  <c r="O2384" i="8"/>
  <c r="P2384" i="8"/>
  <c r="S2384" i="8"/>
  <c r="T2384" i="8"/>
  <c r="O2385" i="8"/>
  <c r="P2385" i="8"/>
  <c r="S2385" i="8"/>
  <c r="T2385" i="8"/>
  <c r="O2386" i="8"/>
  <c r="P2386" i="8"/>
  <c r="S2386" i="8"/>
  <c r="T2386" i="8"/>
  <c r="O2387" i="8"/>
  <c r="P2387" i="8"/>
  <c r="S2387" i="8"/>
  <c r="T2387" i="8"/>
  <c r="O2388" i="8"/>
  <c r="P2388" i="8"/>
  <c r="S2388" i="8"/>
  <c r="T2388" i="8"/>
  <c r="O2389" i="8"/>
  <c r="P2389" i="8"/>
  <c r="S2389" i="8"/>
  <c r="T2389" i="8"/>
  <c r="O2390" i="8"/>
  <c r="P2390" i="8"/>
  <c r="S2390" i="8"/>
  <c r="T2390" i="8"/>
  <c r="O2391" i="8"/>
  <c r="P2391" i="8"/>
  <c r="S2391" i="8"/>
  <c r="T2391" i="8"/>
  <c r="O2392" i="8"/>
  <c r="P2392" i="8"/>
  <c r="S2392" i="8"/>
  <c r="T2392" i="8"/>
  <c r="O2393" i="8"/>
  <c r="P2393" i="8"/>
  <c r="S2393" i="8"/>
  <c r="T2393" i="8"/>
  <c r="O2394" i="8"/>
  <c r="P2394" i="8"/>
  <c r="S2394" i="8"/>
  <c r="T2394" i="8"/>
  <c r="O2395" i="8"/>
  <c r="P2395" i="8"/>
  <c r="S2395" i="8"/>
  <c r="T2395" i="8"/>
  <c r="O2396" i="8"/>
  <c r="P2396" i="8"/>
  <c r="S2396" i="8"/>
  <c r="T2396" i="8"/>
  <c r="O2397" i="8"/>
  <c r="P2397" i="8"/>
  <c r="S2397" i="8"/>
  <c r="T2397" i="8"/>
  <c r="O2398" i="8"/>
  <c r="P2398" i="8"/>
  <c r="S2398" i="8"/>
  <c r="T2398" i="8"/>
  <c r="O2399" i="8"/>
  <c r="P2399" i="8"/>
  <c r="S2399" i="8"/>
  <c r="T2399" i="8"/>
  <c r="O2400" i="8"/>
  <c r="P2400" i="8"/>
  <c r="S2400" i="8"/>
  <c r="T2400" i="8"/>
  <c r="O2401" i="8"/>
  <c r="P2401" i="8"/>
  <c r="S2401" i="8"/>
  <c r="T2401" i="8"/>
  <c r="O2402" i="8"/>
  <c r="P2402" i="8"/>
  <c r="S2402" i="8"/>
  <c r="T2402" i="8"/>
  <c r="O2403" i="8"/>
  <c r="P2403" i="8"/>
  <c r="S2403" i="8"/>
  <c r="T2403" i="8"/>
  <c r="O2404" i="8"/>
  <c r="P2404" i="8"/>
  <c r="S2404" i="8"/>
  <c r="T2404" i="8"/>
  <c r="O2405" i="8"/>
  <c r="P2405" i="8"/>
  <c r="S2405" i="8"/>
  <c r="T2405" i="8"/>
  <c r="O2406" i="8"/>
  <c r="P2406" i="8"/>
  <c r="S2406" i="8"/>
  <c r="T2406" i="8"/>
  <c r="O2407" i="8"/>
  <c r="P2407" i="8"/>
  <c r="S2407" i="8"/>
  <c r="T2407" i="8"/>
  <c r="O2408" i="8"/>
  <c r="P2408" i="8"/>
  <c r="S2408" i="8"/>
  <c r="T2408" i="8"/>
  <c r="O2409" i="8"/>
  <c r="P2409" i="8"/>
  <c r="S2409" i="8"/>
  <c r="T2409" i="8"/>
  <c r="O2410" i="8"/>
  <c r="P2410" i="8"/>
  <c r="S2410" i="8"/>
  <c r="T2410" i="8"/>
  <c r="O2411" i="8"/>
  <c r="P2411" i="8"/>
  <c r="S2411" i="8"/>
  <c r="T2411" i="8"/>
  <c r="O2412" i="8"/>
  <c r="P2412" i="8"/>
  <c r="S2412" i="8"/>
  <c r="T2412" i="8"/>
  <c r="O2413" i="8"/>
  <c r="P2413" i="8"/>
  <c r="S2413" i="8"/>
  <c r="T2413" i="8"/>
  <c r="O2414" i="8"/>
  <c r="P2414" i="8"/>
  <c r="S2414" i="8"/>
  <c r="T2414" i="8"/>
  <c r="O2415" i="8"/>
  <c r="P2415" i="8"/>
  <c r="S2415" i="8"/>
  <c r="T2415" i="8"/>
  <c r="O2416" i="8"/>
  <c r="P2416" i="8"/>
  <c r="S2416" i="8"/>
  <c r="T2416" i="8"/>
  <c r="O2417" i="8"/>
  <c r="P2417" i="8"/>
  <c r="S2417" i="8"/>
  <c r="T2417" i="8"/>
  <c r="O2418" i="8"/>
  <c r="P2418" i="8"/>
  <c r="S2418" i="8"/>
  <c r="T2418" i="8"/>
  <c r="O2419" i="8"/>
  <c r="P2419" i="8"/>
  <c r="S2419" i="8"/>
  <c r="T2419" i="8"/>
  <c r="O2420" i="8"/>
  <c r="P2420" i="8"/>
  <c r="S2420" i="8"/>
  <c r="T2420" i="8"/>
  <c r="O2421" i="8"/>
  <c r="P2421" i="8"/>
  <c r="S2421" i="8"/>
  <c r="T2421" i="8"/>
  <c r="O2422" i="8"/>
  <c r="P2422" i="8"/>
  <c r="S2422" i="8"/>
  <c r="T2422" i="8"/>
  <c r="O2423" i="8"/>
  <c r="P2423" i="8"/>
  <c r="S2423" i="8"/>
  <c r="T2423" i="8"/>
  <c r="O2424" i="8"/>
  <c r="P2424" i="8"/>
  <c r="S2424" i="8"/>
  <c r="T2424" i="8"/>
  <c r="O2425" i="8"/>
  <c r="P2425" i="8"/>
  <c r="S2425" i="8"/>
  <c r="T2425" i="8"/>
  <c r="O2426" i="8"/>
  <c r="P2426" i="8"/>
  <c r="S2426" i="8"/>
  <c r="T2426" i="8"/>
  <c r="O2427" i="8"/>
  <c r="P2427" i="8"/>
  <c r="S2427" i="8"/>
  <c r="T2427" i="8"/>
  <c r="O2428" i="8"/>
  <c r="P2428" i="8"/>
  <c r="S2428" i="8"/>
  <c r="T2428" i="8"/>
  <c r="O2429" i="8"/>
  <c r="P2429" i="8"/>
  <c r="S2429" i="8"/>
  <c r="T2429" i="8"/>
  <c r="O2430" i="8"/>
  <c r="P2430" i="8"/>
  <c r="S2430" i="8"/>
  <c r="T2430" i="8"/>
  <c r="O2431" i="8"/>
  <c r="P2431" i="8"/>
  <c r="S2431" i="8"/>
  <c r="T2431" i="8"/>
  <c r="O2432" i="8"/>
  <c r="P2432" i="8"/>
  <c r="S2432" i="8"/>
  <c r="T2432" i="8"/>
  <c r="O2433" i="8"/>
  <c r="P2433" i="8"/>
  <c r="S2433" i="8"/>
  <c r="T2433" i="8"/>
  <c r="O2434" i="8"/>
  <c r="P2434" i="8"/>
  <c r="S2434" i="8"/>
  <c r="T2434" i="8"/>
  <c r="O2435" i="8"/>
  <c r="P2435" i="8"/>
  <c r="S2435" i="8"/>
  <c r="T2435" i="8"/>
  <c r="O2436" i="8"/>
  <c r="P2436" i="8"/>
  <c r="S2436" i="8"/>
  <c r="T2436" i="8"/>
  <c r="O2437" i="8"/>
  <c r="P2437" i="8"/>
  <c r="S2437" i="8"/>
  <c r="T2437" i="8"/>
  <c r="O2438" i="8"/>
  <c r="P2438" i="8"/>
  <c r="S2438" i="8"/>
  <c r="T2438" i="8"/>
  <c r="O2439" i="8"/>
  <c r="P2439" i="8"/>
  <c r="S2439" i="8"/>
  <c r="T2439" i="8"/>
  <c r="O2440" i="8"/>
  <c r="P2440" i="8"/>
  <c r="S2440" i="8"/>
  <c r="T2440" i="8"/>
  <c r="O2441" i="8"/>
  <c r="P2441" i="8"/>
  <c r="S2441" i="8"/>
  <c r="T2441" i="8"/>
  <c r="O2442" i="8"/>
  <c r="P2442" i="8"/>
  <c r="S2442" i="8"/>
  <c r="T2442" i="8"/>
  <c r="O2443" i="8"/>
  <c r="P2443" i="8"/>
  <c r="S2443" i="8"/>
  <c r="T2443" i="8"/>
  <c r="O2444" i="8"/>
  <c r="P2444" i="8"/>
  <c r="S2444" i="8"/>
  <c r="T2444" i="8"/>
  <c r="O2445" i="8"/>
  <c r="P2445" i="8"/>
  <c r="S2445" i="8"/>
  <c r="T2445" i="8"/>
  <c r="O2446" i="8"/>
  <c r="P2446" i="8"/>
  <c r="S2446" i="8"/>
  <c r="T2446" i="8"/>
  <c r="O2447" i="8"/>
  <c r="P2447" i="8"/>
  <c r="S2447" i="8"/>
  <c r="T2447" i="8"/>
  <c r="O2448" i="8"/>
  <c r="P2448" i="8"/>
  <c r="S2448" i="8"/>
  <c r="T2448" i="8"/>
  <c r="O2449" i="8"/>
  <c r="P2449" i="8"/>
  <c r="S2449" i="8"/>
  <c r="T2449" i="8"/>
  <c r="O2450" i="8"/>
  <c r="P2450" i="8"/>
  <c r="S2450" i="8"/>
  <c r="T2450" i="8"/>
  <c r="O2451" i="8"/>
  <c r="P2451" i="8"/>
  <c r="S2451" i="8"/>
  <c r="T2451" i="8"/>
  <c r="O2452" i="8"/>
  <c r="P2452" i="8"/>
  <c r="S2452" i="8"/>
  <c r="T2452" i="8"/>
  <c r="O2453" i="8"/>
  <c r="P2453" i="8"/>
  <c r="S2453" i="8"/>
  <c r="T2453" i="8"/>
  <c r="O2454" i="8"/>
  <c r="P2454" i="8"/>
  <c r="S2454" i="8"/>
  <c r="T2454" i="8"/>
  <c r="O2455" i="8"/>
  <c r="P2455" i="8"/>
  <c r="S2455" i="8"/>
  <c r="T2455" i="8"/>
  <c r="O2456" i="8"/>
  <c r="P2456" i="8"/>
  <c r="S2456" i="8"/>
  <c r="T2456" i="8"/>
  <c r="O2457" i="8"/>
  <c r="P2457" i="8"/>
  <c r="S2457" i="8"/>
  <c r="T2457" i="8"/>
  <c r="O2458" i="8"/>
  <c r="P2458" i="8"/>
  <c r="S2458" i="8"/>
  <c r="T2458" i="8"/>
  <c r="O2459" i="8"/>
  <c r="P2459" i="8"/>
  <c r="S2459" i="8"/>
  <c r="T2459" i="8"/>
  <c r="O2460" i="8"/>
  <c r="P2460" i="8"/>
  <c r="S2460" i="8"/>
  <c r="T2460" i="8"/>
  <c r="O2461" i="8"/>
  <c r="P2461" i="8"/>
  <c r="S2461" i="8"/>
  <c r="T2461" i="8"/>
  <c r="O2462" i="8"/>
  <c r="P2462" i="8"/>
  <c r="S2462" i="8"/>
  <c r="T2462" i="8"/>
  <c r="O2463" i="8"/>
  <c r="P2463" i="8"/>
  <c r="S2463" i="8"/>
  <c r="T2463" i="8"/>
  <c r="O2464" i="8"/>
  <c r="P2464" i="8"/>
  <c r="S2464" i="8"/>
  <c r="T2464" i="8"/>
  <c r="O2465" i="8"/>
  <c r="P2465" i="8"/>
  <c r="S2465" i="8"/>
  <c r="T2465" i="8"/>
  <c r="O2466" i="8"/>
  <c r="P2466" i="8"/>
  <c r="S2466" i="8"/>
  <c r="T2466" i="8"/>
  <c r="O2467" i="8"/>
  <c r="P2467" i="8"/>
  <c r="S2467" i="8"/>
  <c r="T2467" i="8"/>
  <c r="O2468" i="8"/>
  <c r="P2468" i="8"/>
  <c r="S2468" i="8"/>
  <c r="T2468" i="8"/>
  <c r="O2469" i="8"/>
  <c r="P2469" i="8"/>
  <c r="S2469" i="8"/>
  <c r="T2469" i="8"/>
  <c r="O2470" i="8"/>
  <c r="P2470" i="8"/>
  <c r="S2470" i="8"/>
  <c r="T2470" i="8"/>
  <c r="O2471" i="8"/>
  <c r="P2471" i="8"/>
  <c r="S2471" i="8"/>
  <c r="T2471" i="8"/>
  <c r="O2472" i="8"/>
  <c r="P2472" i="8"/>
  <c r="S2472" i="8"/>
  <c r="T2472" i="8"/>
  <c r="O2473" i="8"/>
  <c r="P2473" i="8"/>
  <c r="S2473" i="8"/>
  <c r="T2473" i="8"/>
  <c r="O2474" i="8"/>
  <c r="P2474" i="8"/>
  <c r="S2474" i="8"/>
  <c r="T2474" i="8"/>
  <c r="O2475" i="8"/>
  <c r="P2475" i="8"/>
  <c r="S2475" i="8"/>
  <c r="T2475" i="8"/>
  <c r="O2476" i="8"/>
  <c r="P2476" i="8"/>
  <c r="S2476" i="8"/>
  <c r="T2476" i="8"/>
  <c r="O2477" i="8"/>
  <c r="P2477" i="8"/>
  <c r="S2477" i="8"/>
  <c r="T2477" i="8"/>
  <c r="O2478" i="8"/>
  <c r="P2478" i="8"/>
  <c r="S2478" i="8"/>
  <c r="T2478" i="8"/>
  <c r="O2479" i="8"/>
  <c r="P2479" i="8"/>
  <c r="S2479" i="8"/>
  <c r="T2479" i="8"/>
  <c r="O2480" i="8"/>
  <c r="P2480" i="8"/>
  <c r="S2480" i="8"/>
  <c r="T2480" i="8"/>
  <c r="O2481" i="8"/>
  <c r="P2481" i="8"/>
  <c r="S2481" i="8"/>
  <c r="T2481" i="8"/>
  <c r="O2482" i="8"/>
  <c r="P2482" i="8"/>
  <c r="S2482" i="8"/>
  <c r="T2482" i="8"/>
  <c r="O2483" i="8"/>
  <c r="P2483" i="8"/>
  <c r="S2483" i="8"/>
  <c r="T2483" i="8"/>
  <c r="O2484" i="8"/>
  <c r="P2484" i="8"/>
  <c r="S2484" i="8"/>
  <c r="T2484" i="8"/>
  <c r="O2485" i="8"/>
  <c r="P2485" i="8"/>
  <c r="S2485" i="8"/>
  <c r="T2485" i="8"/>
  <c r="O2486" i="8"/>
  <c r="P2486" i="8"/>
  <c r="S2486" i="8"/>
  <c r="T2486" i="8"/>
  <c r="O2487" i="8"/>
  <c r="P2487" i="8"/>
  <c r="S2487" i="8"/>
  <c r="T2487" i="8"/>
  <c r="O2488" i="8"/>
  <c r="P2488" i="8"/>
  <c r="S2488" i="8"/>
  <c r="T2488" i="8"/>
  <c r="O2489" i="8"/>
  <c r="P2489" i="8"/>
  <c r="S2489" i="8"/>
  <c r="T2489" i="8"/>
  <c r="O2490" i="8"/>
  <c r="P2490" i="8"/>
  <c r="S2490" i="8"/>
  <c r="T2490" i="8"/>
  <c r="O2491" i="8"/>
  <c r="P2491" i="8"/>
  <c r="S2491" i="8"/>
  <c r="T2491" i="8"/>
  <c r="O2492" i="8"/>
  <c r="P2492" i="8"/>
  <c r="S2492" i="8"/>
  <c r="T2492" i="8"/>
  <c r="O2493" i="8"/>
  <c r="P2493" i="8"/>
  <c r="S2493" i="8"/>
  <c r="T2493" i="8"/>
  <c r="O2494" i="8"/>
  <c r="P2494" i="8"/>
  <c r="S2494" i="8"/>
  <c r="T2494" i="8"/>
  <c r="O2495" i="8"/>
  <c r="P2495" i="8"/>
  <c r="S2495" i="8"/>
  <c r="T2495" i="8"/>
  <c r="O2496" i="8"/>
  <c r="P2496" i="8"/>
  <c r="S2496" i="8"/>
  <c r="T2496" i="8"/>
  <c r="O2497" i="8"/>
  <c r="P2497" i="8"/>
  <c r="S2497" i="8"/>
  <c r="T2497" i="8"/>
  <c r="O2498" i="8"/>
  <c r="P2498" i="8"/>
  <c r="S2498" i="8"/>
  <c r="T2498" i="8"/>
  <c r="O2499" i="8"/>
  <c r="P2499" i="8"/>
  <c r="S2499" i="8"/>
  <c r="T2499" i="8"/>
  <c r="O2500" i="8"/>
  <c r="P2500" i="8"/>
  <c r="S2500" i="8"/>
  <c r="T2500" i="8"/>
  <c r="O2501" i="8"/>
  <c r="P2501" i="8"/>
  <c r="S2501" i="8"/>
  <c r="T2501" i="8"/>
  <c r="O2502" i="8"/>
  <c r="P2502" i="8"/>
  <c r="S2502" i="8"/>
  <c r="T2502" i="8"/>
  <c r="O2503" i="8"/>
  <c r="P2503" i="8"/>
  <c r="S2503" i="8"/>
  <c r="T2503" i="8"/>
  <c r="O2504" i="8"/>
  <c r="P2504" i="8"/>
  <c r="S2504" i="8"/>
  <c r="T2504" i="8"/>
  <c r="O2505" i="8"/>
  <c r="P2505" i="8"/>
  <c r="S2505" i="8"/>
  <c r="T2505" i="8"/>
  <c r="O2506" i="8"/>
  <c r="P2506" i="8"/>
  <c r="S2506" i="8"/>
  <c r="T2506" i="8"/>
  <c r="O2507" i="8"/>
  <c r="P2507" i="8"/>
  <c r="S2507" i="8"/>
  <c r="T2507" i="8"/>
  <c r="O2508" i="8"/>
  <c r="P2508" i="8"/>
  <c r="S2508" i="8"/>
  <c r="T2508" i="8"/>
  <c r="O2509" i="8"/>
  <c r="P2509" i="8"/>
  <c r="S2509" i="8"/>
  <c r="T2509" i="8"/>
  <c r="O2510" i="8"/>
  <c r="P2510" i="8"/>
  <c r="S2510" i="8"/>
  <c r="T2510" i="8"/>
  <c r="O2511" i="8"/>
  <c r="P2511" i="8"/>
  <c r="S2511" i="8"/>
  <c r="T2511" i="8"/>
  <c r="O2512" i="8"/>
  <c r="P2512" i="8"/>
  <c r="S2512" i="8"/>
  <c r="T2512" i="8"/>
  <c r="O2513" i="8"/>
  <c r="P2513" i="8"/>
  <c r="S2513" i="8"/>
  <c r="T2513" i="8"/>
  <c r="O2514" i="8"/>
  <c r="P2514" i="8"/>
  <c r="S2514" i="8"/>
  <c r="T2514" i="8"/>
  <c r="O2515" i="8"/>
  <c r="P2515" i="8"/>
  <c r="S2515" i="8"/>
  <c r="T2515" i="8"/>
  <c r="O2516" i="8"/>
  <c r="P2516" i="8"/>
  <c r="S2516" i="8"/>
  <c r="T2516" i="8"/>
  <c r="O2517" i="8"/>
  <c r="P2517" i="8"/>
  <c r="S2517" i="8"/>
  <c r="T2517" i="8"/>
  <c r="O2518" i="8"/>
  <c r="P2518" i="8"/>
  <c r="S2518" i="8"/>
  <c r="T2518" i="8"/>
  <c r="O2519" i="8"/>
  <c r="P2519" i="8"/>
  <c r="S2519" i="8"/>
  <c r="T2519" i="8"/>
  <c r="O2520" i="8"/>
  <c r="P2520" i="8"/>
  <c r="S2520" i="8"/>
  <c r="T2520" i="8"/>
  <c r="O2521" i="8"/>
  <c r="P2521" i="8"/>
  <c r="S2521" i="8"/>
  <c r="T2521" i="8"/>
  <c r="O2522" i="8"/>
  <c r="P2522" i="8"/>
  <c r="S2522" i="8"/>
  <c r="T2522" i="8"/>
  <c r="O2523" i="8"/>
  <c r="P2523" i="8"/>
  <c r="S2523" i="8"/>
  <c r="T2523" i="8"/>
  <c r="O2524" i="8"/>
  <c r="P2524" i="8"/>
  <c r="S2524" i="8"/>
  <c r="T2524" i="8"/>
  <c r="O2525" i="8"/>
  <c r="P2525" i="8"/>
  <c r="S2525" i="8"/>
  <c r="T2525" i="8"/>
  <c r="O2526" i="8"/>
  <c r="P2526" i="8"/>
  <c r="S2526" i="8"/>
  <c r="T2526" i="8"/>
  <c r="O2527" i="8"/>
  <c r="P2527" i="8"/>
  <c r="S2527" i="8"/>
  <c r="T2527" i="8"/>
  <c r="O2528" i="8"/>
  <c r="P2528" i="8"/>
  <c r="S2528" i="8"/>
  <c r="T2528" i="8"/>
  <c r="O2529" i="8"/>
  <c r="P2529" i="8"/>
  <c r="S2529" i="8"/>
  <c r="T2529" i="8"/>
  <c r="O2530" i="8"/>
  <c r="P2530" i="8"/>
  <c r="S2530" i="8"/>
  <c r="T2530" i="8"/>
  <c r="O2531" i="8"/>
  <c r="P2531" i="8"/>
  <c r="S2531" i="8"/>
  <c r="T2531" i="8"/>
  <c r="O2532" i="8"/>
  <c r="P2532" i="8"/>
  <c r="S2532" i="8"/>
  <c r="T2532" i="8"/>
  <c r="O2533" i="8"/>
  <c r="P2533" i="8"/>
  <c r="S2533" i="8"/>
  <c r="T2533" i="8"/>
  <c r="O2534" i="8"/>
  <c r="P2534" i="8"/>
  <c r="S2534" i="8"/>
  <c r="T2534" i="8"/>
  <c r="O2535" i="8"/>
  <c r="P2535" i="8"/>
  <c r="S2535" i="8"/>
  <c r="T2535" i="8"/>
  <c r="O2536" i="8"/>
  <c r="P2536" i="8"/>
  <c r="S2536" i="8"/>
  <c r="T2536" i="8"/>
  <c r="O2537" i="8"/>
  <c r="P2537" i="8"/>
  <c r="S2537" i="8"/>
  <c r="T2537" i="8"/>
  <c r="O2538" i="8"/>
  <c r="P2538" i="8"/>
  <c r="S2538" i="8"/>
  <c r="T2538" i="8"/>
  <c r="O2539" i="8"/>
  <c r="P2539" i="8"/>
  <c r="S2539" i="8"/>
  <c r="T2539" i="8"/>
  <c r="O2540" i="8"/>
  <c r="P2540" i="8"/>
  <c r="S2540" i="8"/>
  <c r="T2540" i="8"/>
  <c r="O2541" i="8"/>
  <c r="P2541" i="8"/>
  <c r="S2541" i="8"/>
  <c r="T2541" i="8"/>
  <c r="O2542" i="8"/>
  <c r="P2542" i="8"/>
  <c r="S2542" i="8"/>
  <c r="T2542" i="8"/>
  <c r="O2543" i="8"/>
  <c r="P2543" i="8"/>
  <c r="S2543" i="8"/>
  <c r="T2543" i="8"/>
  <c r="O2544" i="8"/>
  <c r="P2544" i="8"/>
  <c r="S2544" i="8"/>
  <c r="T2544" i="8"/>
  <c r="O2545" i="8"/>
  <c r="P2545" i="8"/>
  <c r="S2545" i="8"/>
  <c r="T2545" i="8"/>
  <c r="O2546" i="8"/>
  <c r="P2546" i="8"/>
  <c r="S2546" i="8"/>
  <c r="T2546" i="8"/>
  <c r="O2547" i="8"/>
  <c r="P2547" i="8"/>
  <c r="S2547" i="8"/>
  <c r="T2547" i="8"/>
  <c r="O2548" i="8"/>
  <c r="P2548" i="8"/>
  <c r="S2548" i="8"/>
  <c r="T2548" i="8"/>
  <c r="O2549" i="8"/>
  <c r="P2549" i="8"/>
  <c r="S2549" i="8"/>
  <c r="T2549" i="8"/>
  <c r="O2550" i="8"/>
  <c r="P2550" i="8"/>
  <c r="S2550" i="8"/>
  <c r="T2550" i="8"/>
  <c r="O2551" i="8"/>
  <c r="P2551" i="8"/>
  <c r="S2551" i="8"/>
  <c r="T2551" i="8"/>
  <c r="O2552" i="8"/>
  <c r="P2552" i="8"/>
  <c r="S2552" i="8"/>
  <c r="T2552" i="8"/>
  <c r="O2553" i="8"/>
  <c r="P2553" i="8"/>
  <c r="S2553" i="8"/>
  <c r="T2553" i="8"/>
  <c r="O2554" i="8"/>
  <c r="P2554" i="8"/>
  <c r="S2554" i="8"/>
  <c r="T2554" i="8"/>
  <c r="O2555" i="8"/>
  <c r="P2555" i="8"/>
  <c r="S2555" i="8"/>
  <c r="T2555" i="8"/>
  <c r="O2556" i="8"/>
  <c r="P2556" i="8"/>
  <c r="S2556" i="8"/>
  <c r="T2556" i="8"/>
  <c r="O2557" i="8"/>
  <c r="P2557" i="8"/>
  <c r="S2557" i="8"/>
  <c r="T2557" i="8"/>
  <c r="O2558" i="8"/>
  <c r="P2558" i="8"/>
  <c r="S2558" i="8"/>
  <c r="T2558" i="8"/>
  <c r="O2559" i="8"/>
  <c r="P2559" i="8"/>
  <c r="S2559" i="8"/>
  <c r="T2559" i="8"/>
  <c r="O2560" i="8"/>
  <c r="P2560" i="8"/>
  <c r="S2560" i="8"/>
  <c r="T2560" i="8"/>
  <c r="O2561" i="8"/>
  <c r="P2561" i="8"/>
  <c r="S2561" i="8"/>
  <c r="T2561" i="8"/>
  <c r="O2562" i="8"/>
  <c r="P2562" i="8"/>
  <c r="S2562" i="8"/>
  <c r="T2562" i="8"/>
  <c r="O2563" i="8"/>
  <c r="P2563" i="8"/>
  <c r="S2563" i="8"/>
  <c r="T2563" i="8"/>
  <c r="O2564" i="8"/>
  <c r="P2564" i="8"/>
  <c r="S2564" i="8"/>
  <c r="T2564" i="8"/>
  <c r="O2565" i="8"/>
  <c r="P2565" i="8"/>
  <c r="S2565" i="8"/>
  <c r="T2565" i="8"/>
  <c r="O2566" i="8"/>
  <c r="P2566" i="8"/>
  <c r="S2566" i="8"/>
  <c r="T2566" i="8"/>
  <c r="O2567" i="8"/>
  <c r="P2567" i="8"/>
  <c r="S2567" i="8"/>
  <c r="T2567" i="8"/>
  <c r="O2568" i="8"/>
  <c r="P2568" i="8"/>
  <c r="S2568" i="8"/>
  <c r="T2568" i="8"/>
  <c r="O2569" i="8"/>
  <c r="P2569" i="8"/>
  <c r="S2569" i="8"/>
  <c r="T2569" i="8"/>
  <c r="O2570" i="8"/>
  <c r="P2570" i="8"/>
  <c r="S2570" i="8"/>
  <c r="T2570" i="8"/>
  <c r="O2571" i="8"/>
  <c r="P2571" i="8"/>
  <c r="S2571" i="8"/>
  <c r="T2571" i="8"/>
  <c r="O2572" i="8"/>
  <c r="P2572" i="8"/>
  <c r="S2572" i="8"/>
  <c r="T2572" i="8"/>
  <c r="O2573" i="8"/>
  <c r="P2573" i="8"/>
  <c r="S2573" i="8"/>
  <c r="T2573" i="8"/>
  <c r="O2574" i="8"/>
  <c r="P2574" i="8"/>
  <c r="S2574" i="8"/>
  <c r="T2574" i="8"/>
  <c r="O2575" i="8"/>
  <c r="P2575" i="8"/>
  <c r="S2575" i="8"/>
  <c r="T2575" i="8"/>
  <c r="O2576" i="8"/>
  <c r="P2576" i="8"/>
  <c r="S2576" i="8"/>
  <c r="T2576" i="8"/>
  <c r="O2577" i="8"/>
  <c r="P2577" i="8"/>
  <c r="S2577" i="8"/>
  <c r="T2577" i="8"/>
  <c r="O2578" i="8"/>
  <c r="P2578" i="8"/>
  <c r="S2578" i="8"/>
  <c r="T2578" i="8"/>
  <c r="O2579" i="8"/>
  <c r="P2579" i="8"/>
  <c r="S2579" i="8"/>
  <c r="T2579" i="8"/>
  <c r="O2580" i="8"/>
  <c r="P2580" i="8"/>
  <c r="S2580" i="8"/>
  <c r="T2580" i="8"/>
  <c r="O2581" i="8"/>
  <c r="P2581" i="8"/>
  <c r="S2581" i="8"/>
  <c r="T2581" i="8"/>
  <c r="O2582" i="8"/>
  <c r="P2582" i="8"/>
  <c r="S2582" i="8"/>
  <c r="T2582" i="8"/>
  <c r="O2583" i="8"/>
  <c r="P2583" i="8"/>
  <c r="S2583" i="8"/>
  <c r="T2583" i="8"/>
  <c r="O2584" i="8"/>
  <c r="P2584" i="8"/>
  <c r="S2584" i="8"/>
  <c r="T2584" i="8"/>
  <c r="O2585" i="8"/>
  <c r="P2585" i="8"/>
  <c r="S2585" i="8"/>
  <c r="T2585" i="8"/>
  <c r="O2586" i="8"/>
  <c r="P2586" i="8"/>
  <c r="S2586" i="8"/>
  <c r="T2586" i="8"/>
  <c r="O2587" i="8"/>
  <c r="P2587" i="8"/>
  <c r="S2587" i="8"/>
  <c r="T2587" i="8"/>
  <c r="O2588" i="8"/>
  <c r="P2588" i="8"/>
  <c r="S2588" i="8"/>
  <c r="T2588" i="8"/>
  <c r="O2589" i="8"/>
  <c r="P2589" i="8"/>
  <c r="S2589" i="8"/>
  <c r="T2589" i="8"/>
  <c r="O2590" i="8"/>
  <c r="P2590" i="8"/>
  <c r="S2590" i="8"/>
  <c r="T2590" i="8"/>
  <c r="O2591" i="8"/>
  <c r="P2591" i="8"/>
  <c r="S2591" i="8"/>
  <c r="T2591" i="8"/>
  <c r="O2592" i="8"/>
  <c r="P2592" i="8"/>
  <c r="S2592" i="8"/>
  <c r="T2592" i="8"/>
  <c r="O2593" i="8"/>
  <c r="P2593" i="8"/>
  <c r="S2593" i="8"/>
  <c r="T2593" i="8"/>
  <c r="O2594" i="8"/>
  <c r="P2594" i="8"/>
  <c r="S2594" i="8"/>
  <c r="T2594" i="8"/>
  <c r="O2595" i="8"/>
  <c r="P2595" i="8"/>
  <c r="S2595" i="8"/>
  <c r="T2595" i="8"/>
  <c r="O2596" i="8"/>
  <c r="P2596" i="8"/>
  <c r="S2596" i="8"/>
  <c r="T2596" i="8"/>
  <c r="O2597" i="8"/>
  <c r="P2597" i="8"/>
  <c r="S2597" i="8"/>
  <c r="T2597" i="8"/>
  <c r="O2598" i="8"/>
  <c r="P2598" i="8"/>
  <c r="S2598" i="8"/>
  <c r="T2598" i="8"/>
  <c r="O2599" i="8"/>
  <c r="P2599" i="8"/>
  <c r="S2599" i="8"/>
  <c r="T2599" i="8"/>
  <c r="O2600" i="8"/>
  <c r="P2600" i="8"/>
  <c r="S2600" i="8"/>
  <c r="T2600" i="8"/>
  <c r="O2601" i="8"/>
  <c r="P2601" i="8"/>
  <c r="S2601" i="8"/>
  <c r="T2601" i="8"/>
  <c r="O2602" i="8"/>
  <c r="P2602" i="8"/>
  <c r="S2602" i="8"/>
  <c r="T2602" i="8"/>
  <c r="O2603" i="8"/>
  <c r="P2603" i="8"/>
  <c r="S2603" i="8"/>
  <c r="T2603" i="8"/>
  <c r="O2604" i="8"/>
  <c r="P2604" i="8"/>
  <c r="S2604" i="8"/>
  <c r="T2604" i="8"/>
  <c r="O2605" i="8"/>
  <c r="P2605" i="8"/>
  <c r="S2605" i="8"/>
  <c r="T2605" i="8"/>
  <c r="O2606" i="8"/>
  <c r="P2606" i="8"/>
  <c r="S2606" i="8"/>
  <c r="T2606" i="8"/>
  <c r="O2607" i="8"/>
  <c r="P2607" i="8"/>
  <c r="S2607" i="8"/>
  <c r="T2607" i="8"/>
  <c r="O2608" i="8"/>
  <c r="P2608" i="8"/>
  <c r="S2608" i="8"/>
  <c r="T2608" i="8"/>
  <c r="O2609" i="8"/>
  <c r="P2609" i="8"/>
  <c r="S2609" i="8"/>
  <c r="T2609" i="8"/>
  <c r="O2610" i="8"/>
  <c r="P2610" i="8"/>
  <c r="S2610" i="8"/>
  <c r="T2610" i="8"/>
  <c r="O2611" i="8"/>
  <c r="P2611" i="8"/>
  <c r="S2611" i="8"/>
  <c r="T2611" i="8"/>
  <c r="O2612" i="8"/>
  <c r="P2612" i="8"/>
  <c r="S2612" i="8"/>
  <c r="T2612" i="8"/>
  <c r="O2613" i="8"/>
  <c r="P2613" i="8"/>
  <c r="S2613" i="8"/>
  <c r="T2613" i="8"/>
  <c r="O2614" i="8"/>
  <c r="P2614" i="8"/>
  <c r="S2614" i="8"/>
  <c r="T2614" i="8"/>
  <c r="O2615" i="8"/>
  <c r="P2615" i="8"/>
  <c r="S2615" i="8"/>
  <c r="T2615" i="8"/>
  <c r="O2616" i="8"/>
  <c r="P2616" i="8"/>
  <c r="S2616" i="8"/>
  <c r="T2616" i="8"/>
  <c r="O2617" i="8"/>
  <c r="P2617" i="8"/>
  <c r="S2617" i="8"/>
  <c r="T2617" i="8"/>
  <c r="O2618" i="8"/>
  <c r="P2618" i="8"/>
  <c r="S2618" i="8"/>
  <c r="T2618" i="8"/>
  <c r="O2619" i="8"/>
  <c r="P2619" i="8"/>
  <c r="S2619" i="8"/>
  <c r="T2619" i="8"/>
  <c r="O2620" i="8"/>
  <c r="P2620" i="8"/>
  <c r="S2620" i="8"/>
  <c r="T2620" i="8"/>
  <c r="O2621" i="8"/>
  <c r="P2621" i="8"/>
  <c r="S2621" i="8"/>
  <c r="T2621" i="8"/>
  <c r="O2622" i="8"/>
  <c r="P2622" i="8"/>
  <c r="S2622" i="8"/>
  <c r="T2622" i="8"/>
  <c r="O2623" i="8"/>
  <c r="P2623" i="8"/>
  <c r="S2623" i="8"/>
  <c r="T2623" i="8"/>
  <c r="O2624" i="8"/>
  <c r="P2624" i="8"/>
  <c r="S2624" i="8"/>
  <c r="T2624" i="8"/>
  <c r="O2625" i="8"/>
  <c r="P2625" i="8"/>
  <c r="S2625" i="8"/>
  <c r="T2625" i="8"/>
  <c r="O2626" i="8"/>
  <c r="P2626" i="8"/>
  <c r="S2626" i="8"/>
  <c r="T2626" i="8"/>
  <c r="O2627" i="8"/>
  <c r="P2627" i="8"/>
  <c r="S2627" i="8"/>
  <c r="T2627" i="8"/>
  <c r="O2628" i="8"/>
  <c r="P2628" i="8"/>
  <c r="S2628" i="8"/>
  <c r="T2628" i="8"/>
  <c r="O2629" i="8"/>
  <c r="P2629" i="8"/>
  <c r="S2629" i="8"/>
  <c r="T2629" i="8"/>
  <c r="O2630" i="8"/>
  <c r="P2630" i="8"/>
  <c r="S2630" i="8"/>
  <c r="T2630" i="8"/>
  <c r="O2631" i="8"/>
  <c r="P2631" i="8"/>
  <c r="S2631" i="8"/>
  <c r="T2631" i="8"/>
  <c r="O2632" i="8"/>
  <c r="P2632" i="8"/>
  <c r="S2632" i="8"/>
  <c r="T2632" i="8"/>
  <c r="O2633" i="8"/>
  <c r="P2633" i="8"/>
  <c r="S2633" i="8"/>
  <c r="T2633" i="8"/>
  <c r="O2634" i="8"/>
  <c r="P2634" i="8"/>
  <c r="S2634" i="8"/>
  <c r="T2634" i="8"/>
  <c r="O2635" i="8"/>
  <c r="P2635" i="8"/>
  <c r="S2635" i="8"/>
  <c r="T2635" i="8"/>
  <c r="O2636" i="8"/>
  <c r="P2636" i="8"/>
  <c r="S2636" i="8"/>
  <c r="T2636" i="8"/>
  <c r="O2637" i="8"/>
  <c r="P2637" i="8"/>
  <c r="S2637" i="8"/>
  <c r="T2637" i="8"/>
  <c r="O2638" i="8"/>
  <c r="P2638" i="8"/>
  <c r="S2638" i="8"/>
  <c r="T2638" i="8"/>
  <c r="O2639" i="8"/>
  <c r="P2639" i="8"/>
  <c r="S2639" i="8"/>
  <c r="T2639" i="8"/>
  <c r="O2640" i="8"/>
  <c r="P2640" i="8"/>
  <c r="S2640" i="8"/>
  <c r="T2640" i="8"/>
  <c r="O2641" i="8"/>
  <c r="P2641" i="8"/>
  <c r="S2641" i="8"/>
  <c r="T2641" i="8"/>
  <c r="O2642" i="8"/>
  <c r="P2642" i="8"/>
  <c r="S2642" i="8"/>
  <c r="T2642" i="8"/>
  <c r="O2643" i="8"/>
  <c r="P2643" i="8"/>
  <c r="S2643" i="8"/>
  <c r="T2643" i="8"/>
  <c r="O2644" i="8"/>
  <c r="P2644" i="8"/>
  <c r="S2644" i="8"/>
  <c r="T2644" i="8"/>
  <c r="O2645" i="8"/>
  <c r="P2645" i="8"/>
  <c r="S2645" i="8"/>
  <c r="T2645" i="8"/>
  <c r="O2646" i="8"/>
  <c r="P2646" i="8"/>
  <c r="S2646" i="8"/>
  <c r="T2646" i="8"/>
  <c r="O2647" i="8"/>
  <c r="P2647" i="8"/>
  <c r="S2647" i="8"/>
  <c r="T2647" i="8"/>
  <c r="O2648" i="8"/>
  <c r="P2648" i="8"/>
  <c r="S2648" i="8"/>
  <c r="T2648" i="8"/>
  <c r="O2649" i="8"/>
  <c r="P2649" i="8"/>
  <c r="S2649" i="8"/>
  <c r="T2649" i="8"/>
  <c r="O2650" i="8"/>
  <c r="P2650" i="8"/>
  <c r="S2650" i="8"/>
  <c r="T2650" i="8"/>
  <c r="O2651" i="8"/>
  <c r="P2651" i="8"/>
  <c r="S2651" i="8"/>
  <c r="T2651" i="8"/>
  <c r="O2652" i="8"/>
  <c r="P2652" i="8"/>
  <c r="S2652" i="8"/>
  <c r="T2652" i="8"/>
  <c r="O2653" i="8"/>
  <c r="P2653" i="8"/>
  <c r="S2653" i="8"/>
  <c r="T2653" i="8"/>
  <c r="O2654" i="8"/>
  <c r="P2654" i="8"/>
  <c r="S2654" i="8"/>
  <c r="T2654" i="8"/>
  <c r="O2655" i="8"/>
  <c r="P2655" i="8"/>
  <c r="S2655" i="8"/>
  <c r="T2655" i="8"/>
  <c r="O2656" i="8"/>
  <c r="P2656" i="8"/>
  <c r="S2656" i="8"/>
  <c r="T2656" i="8"/>
  <c r="O2657" i="8"/>
  <c r="P2657" i="8"/>
  <c r="S2657" i="8"/>
  <c r="T2657" i="8"/>
  <c r="O2658" i="8"/>
  <c r="P2658" i="8"/>
  <c r="S2658" i="8"/>
  <c r="T2658" i="8"/>
  <c r="O2659" i="8"/>
  <c r="P2659" i="8"/>
  <c r="S2659" i="8"/>
  <c r="T2659" i="8"/>
  <c r="O2660" i="8"/>
  <c r="P2660" i="8"/>
  <c r="S2660" i="8"/>
  <c r="T2660" i="8"/>
  <c r="O2661" i="8"/>
  <c r="P2661" i="8"/>
  <c r="S2661" i="8"/>
  <c r="T2661" i="8"/>
  <c r="O2662" i="8"/>
  <c r="P2662" i="8"/>
  <c r="S2662" i="8"/>
  <c r="T2662" i="8"/>
  <c r="O2663" i="8"/>
  <c r="P2663" i="8"/>
  <c r="S2663" i="8"/>
  <c r="T2663" i="8"/>
  <c r="O2664" i="8"/>
  <c r="P2664" i="8"/>
  <c r="S2664" i="8"/>
  <c r="T2664" i="8"/>
  <c r="O2665" i="8"/>
  <c r="P2665" i="8"/>
  <c r="S2665" i="8"/>
  <c r="T2665" i="8"/>
  <c r="O2666" i="8"/>
  <c r="P2666" i="8"/>
  <c r="S2666" i="8"/>
  <c r="T2666" i="8"/>
  <c r="O2667" i="8"/>
  <c r="P2667" i="8"/>
  <c r="S2667" i="8"/>
  <c r="T2667" i="8"/>
  <c r="O2668" i="8"/>
  <c r="P2668" i="8"/>
  <c r="S2668" i="8"/>
  <c r="T2668" i="8"/>
  <c r="O2669" i="8"/>
  <c r="P2669" i="8"/>
  <c r="S2669" i="8"/>
  <c r="T2669" i="8"/>
  <c r="O2670" i="8"/>
  <c r="P2670" i="8"/>
  <c r="S2670" i="8"/>
  <c r="T2670" i="8"/>
  <c r="O2671" i="8"/>
  <c r="P2671" i="8"/>
  <c r="S2671" i="8"/>
  <c r="T2671" i="8"/>
  <c r="O2672" i="8"/>
  <c r="P2672" i="8"/>
  <c r="S2672" i="8"/>
  <c r="T2672" i="8"/>
  <c r="O2673" i="8"/>
  <c r="P2673" i="8"/>
  <c r="S2673" i="8"/>
  <c r="T2673" i="8"/>
  <c r="O2674" i="8"/>
  <c r="P2674" i="8"/>
  <c r="S2674" i="8"/>
  <c r="T2674" i="8"/>
  <c r="O2675" i="8"/>
  <c r="P2675" i="8"/>
  <c r="S2675" i="8"/>
  <c r="T2675" i="8"/>
  <c r="O2676" i="8"/>
  <c r="P2676" i="8"/>
  <c r="S2676" i="8"/>
  <c r="T2676" i="8"/>
  <c r="O2677" i="8"/>
  <c r="P2677" i="8"/>
  <c r="S2677" i="8"/>
  <c r="T2677" i="8"/>
  <c r="O2678" i="8"/>
  <c r="P2678" i="8"/>
  <c r="S2678" i="8"/>
  <c r="T2678" i="8"/>
  <c r="O2679" i="8"/>
  <c r="P2679" i="8"/>
  <c r="S2679" i="8"/>
  <c r="T2679" i="8"/>
  <c r="O2680" i="8"/>
  <c r="P2680" i="8"/>
  <c r="S2680" i="8"/>
  <c r="T2680" i="8"/>
  <c r="O2681" i="8"/>
  <c r="P2681" i="8"/>
  <c r="S2681" i="8"/>
  <c r="T2681" i="8"/>
  <c r="O2682" i="8"/>
  <c r="P2682" i="8"/>
  <c r="S2682" i="8"/>
  <c r="T2682" i="8"/>
  <c r="O2683" i="8"/>
  <c r="P2683" i="8"/>
  <c r="S2683" i="8"/>
  <c r="T2683" i="8"/>
  <c r="O2684" i="8"/>
  <c r="P2684" i="8"/>
  <c r="S2684" i="8"/>
  <c r="T2684" i="8"/>
  <c r="O2685" i="8"/>
  <c r="P2685" i="8"/>
  <c r="S2685" i="8"/>
  <c r="T2685" i="8"/>
  <c r="O2686" i="8"/>
  <c r="P2686" i="8"/>
  <c r="S2686" i="8"/>
  <c r="T2686" i="8"/>
  <c r="O2687" i="8"/>
  <c r="P2687" i="8"/>
  <c r="S2687" i="8"/>
  <c r="T2687" i="8"/>
  <c r="O2688" i="8"/>
  <c r="P2688" i="8"/>
  <c r="S2688" i="8"/>
  <c r="T2688" i="8"/>
  <c r="O2689" i="8"/>
  <c r="P2689" i="8"/>
  <c r="S2689" i="8"/>
  <c r="T2689" i="8"/>
  <c r="O2690" i="8"/>
  <c r="P2690" i="8"/>
  <c r="S2690" i="8"/>
  <c r="T2690" i="8"/>
  <c r="O2691" i="8"/>
  <c r="P2691" i="8"/>
  <c r="S2691" i="8"/>
  <c r="T2691" i="8"/>
  <c r="O2692" i="8"/>
  <c r="P2692" i="8"/>
  <c r="S2692" i="8"/>
  <c r="T2692" i="8"/>
  <c r="O2693" i="8"/>
  <c r="P2693" i="8"/>
  <c r="S2693" i="8"/>
  <c r="T2693" i="8"/>
  <c r="O2694" i="8"/>
  <c r="P2694" i="8"/>
  <c r="S2694" i="8"/>
  <c r="T2694" i="8"/>
  <c r="O2695" i="8"/>
  <c r="P2695" i="8"/>
  <c r="S2695" i="8"/>
  <c r="T2695" i="8"/>
  <c r="O2696" i="8"/>
  <c r="P2696" i="8"/>
  <c r="S2696" i="8"/>
  <c r="T2696" i="8"/>
  <c r="O2697" i="8"/>
  <c r="P2697" i="8"/>
  <c r="S2697" i="8"/>
  <c r="T2697" i="8"/>
  <c r="O2698" i="8"/>
  <c r="P2698" i="8"/>
  <c r="S2698" i="8"/>
  <c r="T2698" i="8"/>
  <c r="O2699" i="8"/>
  <c r="P2699" i="8"/>
  <c r="S2699" i="8"/>
  <c r="T2699" i="8"/>
  <c r="O2700" i="8"/>
  <c r="P2700" i="8"/>
  <c r="S2700" i="8"/>
  <c r="T2700" i="8"/>
  <c r="O2701" i="8"/>
  <c r="P2701" i="8"/>
  <c r="S2701" i="8"/>
  <c r="T2701" i="8"/>
  <c r="O2702" i="8"/>
  <c r="P2702" i="8"/>
  <c r="S2702" i="8"/>
  <c r="T2702" i="8"/>
  <c r="O2703" i="8"/>
  <c r="P2703" i="8"/>
  <c r="S2703" i="8"/>
  <c r="T2703" i="8"/>
  <c r="O2704" i="8"/>
  <c r="P2704" i="8"/>
  <c r="S2704" i="8"/>
  <c r="T2704" i="8"/>
  <c r="O2705" i="8"/>
  <c r="P2705" i="8"/>
  <c r="S2705" i="8"/>
  <c r="T2705" i="8"/>
  <c r="O2706" i="8"/>
  <c r="P2706" i="8"/>
  <c r="S2706" i="8"/>
  <c r="T2706" i="8"/>
  <c r="O2707" i="8"/>
  <c r="P2707" i="8"/>
  <c r="S2707" i="8"/>
  <c r="T2707" i="8"/>
  <c r="O2708" i="8"/>
  <c r="P2708" i="8"/>
  <c r="S2708" i="8"/>
  <c r="T2708" i="8"/>
  <c r="O2709" i="8"/>
  <c r="P2709" i="8"/>
  <c r="S2709" i="8"/>
  <c r="T2709" i="8"/>
  <c r="O2710" i="8"/>
  <c r="P2710" i="8"/>
  <c r="S2710" i="8"/>
  <c r="T2710" i="8"/>
  <c r="O2711" i="8"/>
  <c r="P2711" i="8"/>
  <c r="S2711" i="8"/>
  <c r="T2711" i="8"/>
  <c r="O2712" i="8"/>
  <c r="P2712" i="8"/>
  <c r="S2712" i="8"/>
  <c r="T2712" i="8"/>
  <c r="O2713" i="8"/>
  <c r="P2713" i="8"/>
  <c r="S2713" i="8"/>
  <c r="T2713" i="8"/>
  <c r="O2714" i="8"/>
  <c r="P2714" i="8"/>
  <c r="S2714" i="8"/>
  <c r="T2714" i="8"/>
  <c r="O2715" i="8"/>
  <c r="P2715" i="8"/>
  <c r="S2715" i="8"/>
  <c r="T2715" i="8"/>
  <c r="O2716" i="8"/>
  <c r="P2716" i="8"/>
  <c r="S2716" i="8"/>
  <c r="T2716" i="8"/>
  <c r="O2717" i="8"/>
  <c r="P2717" i="8"/>
  <c r="S2717" i="8"/>
  <c r="T2717" i="8"/>
  <c r="O2718" i="8"/>
  <c r="P2718" i="8"/>
  <c r="S2718" i="8"/>
  <c r="T2718" i="8"/>
  <c r="O2719" i="8"/>
  <c r="P2719" i="8"/>
  <c r="S2719" i="8"/>
  <c r="T2719" i="8"/>
  <c r="O2720" i="8"/>
  <c r="P2720" i="8"/>
  <c r="S2720" i="8"/>
  <c r="T2720" i="8"/>
  <c r="O2721" i="8"/>
  <c r="P2721" i="8"/>
  <c r="S2721" i="8"/>
  <c r="T2721" i="8"/>
  <c r="O2722" i="8"/>
  <c r="P2722" i="8"/>
  <c r="S2722" i="8"/>
  <c r="T2722" i="8"/>
  <c r="O2723" i="8"/>
  <c r="P2723" i="8"/>
  <c r="S2723" i="8"/>
  <c r="T2723" i="8"/>
  <c r="O2724" i="8"/>
  <c r="P2724" i="8"/>
  <c r="S2724" i="8"/>
  <c r="T2724" i="8"/>
  <c r="O2725" i="8"/>
  <c r="P2725" i="8"/>
  <c r="S2725" i="8"/>
  <c r="T2725" i="8"/>
  <c r="O2726" i="8"/>
  <c r="P2726" i="8"/>
  <c r="S2726" i="8"/>
  <c r="T2726" i="8"/>
  <c r="O2727" i="8"/>
  <c r="P2727" i="8"/>
  <c r="S2727" i="8"/>
  <c r="T2727" i="8"/>
  <c r="O2728" i="8"/>
  <c r="P2728" i="8"/>
  <c r="S2728" i="8"/>
  <c r="T2728" i="8"/>
  <c r="O2729" i="8"/>
  <c r="P2729" i="8"/>
  <c r="S2729" i="8"/>
  <c r="T2729" i="8"/>
  <c r="O2730" i="8"/>
  <c r="P2730" i="8"/>
  <c r="S2730" i="8"/>
  <c r="T2730" i="8"/>
  <c r="O2731" i="8"/>
  <c r="P2731" i="8"/>
  <c r="S2731" i="8"/>
  <c r="T2731" i="8"/>
  <c r="O2732" i="8"/>
  <c r="P2732" i="8"/>
  <c r="S2732" i="8"/>
  <c r="T2732" i="8"/>
  <c r="O2733" i="8"/>
  <c r="P2733" i="8"/>
  <c r="S2733" i="8"/>
  <c r="T2733" i="8"/>
  <c r="O2734" i="8"/>
  <c r="P2734" i="8"/>
  <c r="S2734" i="8"/>
  <c r="T2734" i="8"/>
  <c r="O2735" i="8"/>
  <c r="P2735" i="8"/>
  <c r="S2735" i="8"/>
  <c r="T2735" i="8"/>
  <c r="O2736" i="8"/>
  <c r="P2736" i="8"/>
  <c r="S2736" i="8"/>
  <c r="T2736" i="8"/>
  <c r="O2737" i="8"/>
  <c r="P2737" i="8"/>
  <c r="S2737" i="8"/>
  <c r="T2737" i="8"/>
  <c r="O2738" i="8"/>
  <c r="P2738" i="8"/>
  <c r="S2738" i="8"/>
  <c r="T2738" i="8"/>
  <c r="O2739" i="8"/>
  <c r="P2739" i="8"/>
  <c r="S2739" i="8"/>
  <c r="T2739" i="8"/>
  <c r="O2740" i="8"/>
  <c r="P2740" i="8"/>
  <c r="S2740" i="8"/>
  <c r="T2740" i="8"/>
  <c r="O2741" i="8"/>
  <c r="P2741" i="8"/>
  <c r="S2741" i="8"/>
  <c r="T2741" i="8"/>
  <c r="O2742" i="8"/>
  <c r="P2742" i="8"/>
  <c r="S2742" i="8"/>
  <c r="T2742" i="8"/>
  <c r="O2743" i="8"/>
  <c r="P2743" i="8"/>
  <c r="S2743" i="8"/>
  <c r="T2743" i="8"/>
  <c r="O2744" i="8"/>
  <c r="P2744" i="8"/>
  <c r="S2744" i="8"/>
  <c r="T2744" i="8"/>
  <c r="O2745" i="8"/>
  <c r="P2745" i="8"/>
  <c r="S2745" i="8"/>
  <c r="T2745" i="8"/>
  <c r="O2746" i="8"/>
  <c r="P2746" i="8"/>
  <c r="S2746" i="8"/>
  <c r="T2746" i="8"/>
  <c r="O2747" i="8"/>
  <c r="P2747" i="8"/>
  <c r="S2747" i="8"/>
  <c r="T2747" i="8"/>
  <c r="O2748" i="8"/>
  <c r="P2748" i="8"/>
  <c r="S2748" i="8"/>
  <c r="T2748" i="8"/>
  <c r="O2749" i="8"/>
  <c r="P2749" i="8"/>
  <c r="S2749" i="8"/>
  <c r="T2749" i="8"/>
  <c r="O2750" i="8"/>
  <c r="P2750" i="8"/>
  <c r="S2750" i="8"/>
  <c r="T2750" i="8"/>
  <c r="O2751" i="8"/>
  <c r="P2751" i="8"/>
  <c r="S2751" i="8"/>
  <c r="T2751" i="8"/>
  <c r="O2752" i="8"/>
  <c r="P2752" i="8"/>
  <c r="S2752" i="8"/>
  <c r="T2752" i="8"/>
  <c r="O2753" i="8"/>
  <c r="P2753" i="8"/>
  <c r="S2753" i="8"/>
  <c r="T2753" i="8"/>
  <c r="O2754" i="8"/>
  <c r="P2754" i="8"/>
  <c r="S2754" i="8"/>
  <c r="T2754" i="8"/>
  <c r="O2755" i="8"/>
  <c r="P2755" i="8"/>
  <c r="S2755" i="8"/>
  <c r="T2755" i="8"/>
  <c r="O2756" i="8"/>
  <c r="P2756" i="8"/>
  <c r="S2756" i="8"/>
  <c r="T2756" i="8"/>
  <c r="O2757" i="8"/>
  <c r="P2757" i="8"/>
  <c r="S2757" i="8"/>
  <c r="T2757" i="8"/>
  <c r="O2758" i="8"/>
  <c r="P2758" i="8"/>
  <c r="S2758" i="8"/>
  <c r="T2758" i="8"/>
  <c r="O2759" i="8"/>
  <c r="P2759" i="8"/>
  <c r="S2759" i="8"/>
  <c r="T2759" i="8"/>
  <c r="O2760" i="8"/>
  <c r="P2760" i="8"/>
  <c r="S2760" i="8"/>
  <c r="T2760" i="8"/>
  <c r="O2761" i="8"/>
  <c r="P2761" i="8"/>
  <c r="S2761" i="8"/>
  <c r="T2761" i="8"/>
  <c r="O2762" i="8"/>
  <c r="P2762" i="8"/>
  <c r="S2762" i="8"/>
  <c r="T2762" i="8"/>
  <c r="O2763" i="8"/>
  <c r="P2763" i="8"/>
  <c r="S2763" i="8"/>
  <c r="T2763" i="8"/>
  <c r="O2764" i="8"/>
  <c r="P2764" i="8"/>
  <c r="S2764" i="8"/>
  <c r="T2764" i="8"/>
  <c r="O2765" i="8"/>
  <c r="P2765" i="8"/>
  <c r="S2765" i="8"/>
  <c r="T2765" i="8"/>
  <c r="O2766" i="8"/>
  <c r="P2766" i="8"/>
  <c r="S2766" i="8"/>
  <c r="T2766" i="8"/>
  <c r="O2767" i="8"/>
  <c r="P2767" i="8"/>
  <c r="S2767" i="8"/>
  <c r="T2767" i="8"/>
  <c r="O2768" i="8"/>
  <c r="P2768" i="8"/>
  <c r="S2768" i="8"/>
  <c r="T2768" i="8"/>
  <c r="O2769" i="8"/>
  <c r="P2769" i="8"/>
  <c r="S2769" i="8"/>
  <c r="T2769" i="8"/>
  <c r="O2770" i="8"/>
  <c r="P2770" i="8"/>
  <c r="S2770" i="8"/>
  <c r="T2770" i="8"/>
  <c r="O2771" i="8"/>
  <c r="P2771" i="8"/>
  <c r="S2771" i="8"/>
  <c r="T2771" i="8"/>
  <c r="O2772" i="8"/>
  <c r="P2772" i="8"/>
  <c r="S2772" i="8"/>
  <c r="T2772" i="8"/>
  <c r="O2773" i="8"/>
  <c r="P2773" i="8"/>
  <c r="S2773" i="8"/>
  <c r="T2773" i="8"/>
  <c r="O2774" i="8"/>
  <c r="P2774" i="8"/>
  <c r="S2774" i="8"/>
  <c r="T2774" i="8"/>
  <c r="O2775" i="8"/>
  <c r="P2775" i="8"/>
  <c r="S2775" i="8"/>
  <c r="T2775" i="8"/>
  <c r="O2776" i="8"/>
  <c r="P2776" i="8"/>
  <c r="S2776" i="8"/>
  <c r="T2776" i="8"/>
  <c r="O2777" i="8"/>
  <c r="P2777" i="8"/>
  <c r="S2777" i="8"/>
  <c r="T2777" i="8"/>
  <c r="O2778" i="8"/>
  <c r="P2778" i="8"/>
  <c r="S2778" i="8"/>
  <c r="T2778" i="8"/>
  <c r="O2779" i="8"/>
  <c r="P2779" i="8"/>
  <c r="S2779" i="8"/>
  <c r="T2779" i="8"/>
  <c r="O2780" i="8"/>
  <c r="P2780" i="8"/>
  <c r="S2780" i="8"/>
  <c r="T2780" i="8"/>
  <c r="O2781" i="8"/>
  <c r="P2781" i="8"/>
  <c r="S2781" i="8"/>
  <c r="T2781" i="8"/>
  <c r="O2782" i="8"/>
  <c r="P2782" i="8"/>
  <c r="S2782" i="8"/>
  <c r="T2782" i="8"/>
  <c r="O2783" i="8"/>
  <c r="P2783" i="8"/>
  <c r="S2783" i="8"/>
  <c r="T2783" i="8"/>
  <c r="O2784" i="8"/>
  <c r="P2784" i="8"/>
  <c r="S2784" i="8"/>
  <c r="T2784" i="8"/>
  <c r="O2785" i="8"/>
  <c r="P2785" i="8"/>
  <c r="S2785" i="8"/>
  <c r="T2785" i="8"/>
  <c r="O2786" i="8"/>
  <c r="P2786" i="8"/>
  <c r="S2786" i="8"/>
  <c r="T2786" i="8"/>
  <c r="O2787" i="8"/>
  <c r="P2787" i="8"/>
  <c r="S2787" i="8"/>
  <c r="T2787" i="8"/>
  <c r="O2788" i="8"/>
  <c r="P2788" i="8"/>
  <c r="S2788" i="8"/>
  <c r="T2788" i="8"/>
  <c r="O2789" i="8"/>
  <c r="P2789" i="8"/>
  <c r="S2789" i="8"/>
  <c r="T2789" i="8"/>
  <c r="O2790" i="8"/>
  <c r="P2790" i="8"/>
  <c r="S2790" i="8"/>
  <c r="T2790" i="8"/>
  <c r="O2791" i="8"/>
  <c r="P2791" i="8"/>
  <c r="S2791" i="8"/>
  <c r="T2791" i="8"/>
  <c r="O2792" i="8"/>
  <c r="P2792" i="8"/>
  <c r="S2792" i="8"/>
  <c r="T2792" i="8"/>
  <c r="O2793" i="8"/>
  <c r="P2793" i="8"/>
  <c r="S2793" i="8"/>
  <c r="T2793" i="8"/>
  <c r="O2794" i="8"/>
  <c r="P2794" i="8"/>
  <c r="S2794" i="8"/>
  <c r="T2794" i="8"/>
  <c r="O2795" i="8"/>
  <c r="P2795" i="8"/>
  <c r="S2795" i="8"/>
  <c r="T2795" i="8"/>
  <c r="O2796" i="8"/>
  <c r="P2796" i="8"/>
  <c r="S2796" i="8"/>
  <c r="T2796" i="8"/>
  <c r="O2797" i="8"/>
  <c r="P2797" i="8"/>
  <c r="S2797" i="8"/>
  <c r="T2797" i="8"/>
  <c r="O2798" i="8"/>
  <c r="P2798" i="8"/>
  <c r="S2798" i="8"/>
  <c r="T2798" i="8"/>
  <c r="O2799" i="8"/>
  <c r="P2799" i="8"/>
  <c r="S2799" i="8"/>
  <c r="T2799" i="8"/>
  <c r="O2800" i="8"/>
  <c r="P2800" i="8"/>
  <c r="S2800" i="8"/>
  <c r="T2800" i="8"/>
  <c r="O2801" i="8"/>
  <c r="P2801" i="8"/>
  <c r="S2801" i="8"/>
  <c r="T2801" i="8"/>
  <c r="O2802" i="8"/>
  <c r="P2802" i="8"/>
  <c r="S2802" i="8"/>
  <c r="T2802" i="8"/>
  <c r="O2803" i="8"/>
  <c r="P2803" i="8"/>
  <c r="S2803" i="8"/>
  <c r="T2803" i="8"/>
  <c r="O2804" i="8"/>
  <c r="P2804" i="8"/>
  <c r="S2804" i="8"/>
  <c r="T2804" i="8"/>
  <c r="O2805" i="8"/>
  <c r="P2805" i="8"/>
  <c r="S2805" i="8"/>
  <c r="T2805" i="8"/>
  <c r="O2806" i="8"/>
  <c r="P2806" i="8"/>
  <c r="S2806" i="8"/>
  <c r="T2806" i="8"/>
  <c r="O2807" i="8"/>
  <c r="P2807" i="8"/>
  <c r="S2807" i="8"/>
  <c r="T2807" i="8"/>
  <c r="O2808" i="8"/>
  <c r="P2808" i="8"/>
  <c r="S2808" i="8"/>
  <c r="T2808" i="8"/>
  <c r="O2809" i="8"/>
  <c r="P2809" i="8"/>
  <c r="S2809" i="8"/>
  <c r="T2809" i="8"/>
  <c r="O2810" i="8"/>
  <c r="P2810" i="8"/>
  <c r="S2810" i="8"/>
  <c r="T2810" i="8"/>
  <c r="O2811" i="8"/>
  <c r="P2811" i="8"/>
  <c r="S2811" i="8"/>
  <c r="T2811" i="8"/>
  <c r="O2812" i="8"/>
  <c r="P2812" i="8"/>
  <c r="S2812" i="8"/>
  <c r="T2812" i="8"/>
  <c r="O2813" i="8"/>
  <c r="P2813" i="8"/>
  <c r="S2813" i="8"/>
  <c r="T2813" i="8"/>
  <c r="O2814" i="8"/>
  <c r="P2814" i="8"/>
  <c r="S2814" i="8"/>
  <c r="T2814" i="8"/>
  <c r="O2815" i="8"/>
  <c r="P2815" i="8"/>
  <c r="S2815" i="8"/>
  <c r="T2815" i="8"/>
  <c r="O2816" i="8"/>
  <c r="P2816" i="8"/>
  <c r="S2816" i="8"/>
  <c r="T2816" i="8"/>
  <c r="O2817" i="8"/>
  <c r="P2817" i="8"/>
  <c r="S2817" i="8"/>
  <c r="T2817" i="8"/>
  <c r="O2818" i="8"/>
  <c r="P2818" i="8"/>
  <c r="S2818" i="8"/>
  <c r="T2818" i="8"/>
  <c r="O2819" i="8"/>
  <c r="P2819" i="8"/>
  <c r="S2819" i="8"/>
  <c r="T2819" i="8"/>
  <c r="O2820" i="8"/>
  <c r="P2820" i="8"/>
  <c r="S2820" i="8"/>
  <c r="T2820" i="8"/>
  <c r="O2821" i="8"/>
  <c r="P2821" i="8"/>
  <c r="S2821" i="8"/>
  <c r="T2821" i="8"/>
  <c r="O2822" i="8"/>
  <c r="P2822" i="8"/>
  <c r="S2822" i="8"/>
  <c r="T2822" i="8"/>
  <c r="O2823" i="8"/>
  <c r="P2823" i="8"/>
  <c r="S2823" i="8"/>
  <c r="T2823" i="8"/>
  <c r="O2824" i="8"/>
  <c r="P2824" i="8"/>
  <c r="S2824" i="8"/>
  <c r="T2824" i="8"/>
  <c r="O2825" i="8"/>
  <c r="P2825" i="8"/>
  <c r="S2825" i="8"/>
  <c r="T2825" i="8"/>
  <c r="O2826" i="8"/>
  <c r="P2826" i="8"/>
  <c r="S2826" i="8"/>
  <c r="T2826" i="8"/>
  <c r="O2827" i="8"/>
  <c r="P2827" i="8"/>
  <c r="S2827" i="8"/>
  <c r="T2827" i="8"/>
  <c r="O2828" i="8"/>
  <c r="P2828" i="8"/>
  <c r="S2828" i="8"/>
  <c r="T2828" i="8"/>
  <c r="O2829" i="8"/>
  <c r="P2829" i="8"/>
  <c r="S2829" i="8"/>
  <c r="T2829" i="8"/>
  <c r="O2830" i="8"/>
  <c r="P2830" i="8"/>
  <c r="S2830" i="8"/>
  <c r="T2830" i="8"/>
  <c r="O2831" i="8"/>
  <c r="P2831" i="8"/>
  <c r="S2831" i="8"/>
  <c r="T2831" i="8"/>
  <c r="O2832" i="8"/>
  <c r="P2832" i="8"/>
  <c r="S2832" i="8"/>
  <c r="T2832" i="8"/>
  <c r="O2833" i="8"/>
  <c r="P2833" i="8"/>
  <c r="S2833" i="8"/>
  <c r="T2833" i="8"/>
  <c r="O2834" i="8"/>
  <c r="P2834" i="8"/>
  <c r="S2834" i="8"/>
  <c r="T2834" i="8"/>
  <c r="O2835" i="8"/>
  <c r="P2835" i="8"/>
  <c r="S2835" i="8"/>
  <c r="T2835" i="8"/>
  <c r="O2836" i="8"/>
  <c r="P2836" i="8"/>
  <c r="S2836" i="8"/>
  <c r="T2836" i="8"/>
  <c r="O2837" i="8"/>
  <c r="P2837" i="8"/>
  <c r="S2837" i="8"/>
  <c r="T2837" i="8"/>
  <c r="O2838" i="8"/>
  <c r="P2838" i="8"/>
  <c r="S2838" i="8"/>
  <c r="T2838" i="8"/>
  <c r="O2839" i="8"/>
  <c r="P2839" i="8"/>
  <c r="S2839" i="8"/>
  <c r="T2839" i="8"/>
  <c r="O2840" i="8"/>
  <c r="P2840" i="8"/>
  <c r="S2840" i="8"/>
  <c r="T2840" i="8"/>
  <c r="O2841" i="8"/>
  <c r="P2841" i="8"/>
  <c r="S2841" i="8"/>
  <c r="T2841" i="8"/>
  <c r="O2842" i="8"/>
  <c r="P2842" i="8"/>
  <c r="S2842" i="8"/>
  <c r="T2842" i="8"/>
  <c r="O2843" i="8"/>
  <c r="P2843" i="8"/>
  <c r="S2843" i="8"/>
  <c r="T2843" i="8"/>
  <c r="O2844" i="8"/>
  <c r="P2844" i="8"/>
  <c r="S2844" i="8"/>
  <c r="T2844" i="8"/>
  <c r="O2845" i="8"/>
  <c r="P2845" i="8"/>
  <c r="S2845" i="8"/>
  <c r="T2845" i="8"/>
  <c r="O2846" i="8"/>
  <c r="P2846" i="8"/>
  <c r="S2846" i="8"/>
  <c r="T2846" i="8"/>
  <c r="O2847" i="8"/>
  <c r="P2847" i="8"/>
  <c r="S2847" i="8"/>
  <c r="T2847" i="8"/>
  <c r="O2848" i="8"/>
  <c r="P2848" i="8"/>
  <c r="S2848" i="8"/>
  <c r="T2848" i="8"/>
  <c r="O2849" i="8"/>
  <c r="P2849" i="8"/>
  <c r="S2849" i="8"/>
  <c r="T2849" i="8"/>
  <c r="O2850" i="8"/>
  <c r="P2850" i="8"/>
  <c r="S2850" i="8"/>
  <c r="T2850" i="8"/>
  <c r="O2851" i="8"/>
  <c r="P2851" i="8"/>
  <c r="S2851" i="8"/>
  <c r="T2851" i="8"/>
  <c r="O2852" i="8"/>
  <c r="P2852" i="8"/>
  <c r="S2852" i="8"/>
  <c r="T2852" i="8"/>
  <c r="O2853" i="8"/>
  <c r="P2853" i="8"/>
  <c r="S2853" i="8"/>
  <c r="T2853" i="8"/>
  <c r="O2854" i="8"/>
  <c r="P2854" i="8"/>
  <c r="S2854" i="8"/>
  <c r="T2854" i="8"/>
  <c r="O2855" i="8"/>
  <c r="P2855" i="8"/>
  <c r="S2855" i="8"/>
  <c r="T2855" i="8"/>
  <c r="O2856" i="8"/>
  <c r="P2856" i="8"/>
  <c r="S2856" i="8"/>
  <c r="T2856" i="8"/>
  <c r="O2857" i="8"/>
  <c r="P2857" i="8"/>
  <c r="S2857" i="8"/>
  <c r="T2857" i="8"/>
  <c r="O2858" i="8"/>
  <c r="P2858" i="8"/>
  <c r="S2858" i="8"/>
  <c r="T2858" i="8"/>
  <c r="O2859" i="8"/>
  <c r="P2859" i="8"/>
  <c r="S2859" i="8"/>
  <c r="T2859" i="8"/>
  <c r="O2860" i="8"/>
  <c r="P2860" i="8"/>
  <c r="S2860" i="8"/>
  <c r="T2860" i="8"/>
  <c r="O2861" i="8"/>
  <c r="P2861" i="8"/>
  <c r="S2861" i="8"/>
  <c r="T2861" i="8"/>
  <c r="O2862" i="8"/>
  <c r="P2862" i="8"/>
  <c r="S2862" i="8"/>
  <c r="T2862" i="8"/>
  <c r="O2863" i="8"/>
  <c r="P2863" i="8"/>
  <c r="S2863" i="8"/>
  <c r="T2863" i="8"/>
  <c r="O2864" i="8"/>
  <c r="P2864" i="8"/>
  <c r="S2864" i="8"/>
  <c r="T2864" i="8"/>
  <c r="O2865" i="8"/>
  <c r="P2865" i="8"/>
  <c r="S2865" i="8"/>
  <c r="T2865" i="8"/>
  <c r="O2866" i="8"/>
  <c r="P2866" i="8"/>
  <c r="S2866" i="8"/>
  <c r="T2866" i="8"/>
  <c r="O2867" i="8"/>
  <c r="P2867" i="8"/>
  <c r="S2867" i="8"/>
  <c r="T2867" i="8"/>
  <c r="O2868" i="8"/>
  <c r="P2868" i="8"/>
  <c r="S2868" i="8"/>
  <c r="T2868" i="8"/>
  <c r="O2869" i="8"/>
  <c r="P2869" i="8"/>
  <c r="S2869" i="8"/>
  <c r="T2869" i="8"/>
  <c r="O2870" i="8"/>
  <c r="P2870" i="8"/>
  <c r="S2870" i="8"/>
  <c r="T2870" i="8"/>
  <c r="O2871" i="8"/>
  <c r="P2871" i="8"/>
  <c r="S2871" i="8"/>
  <c r="T2871" i="8"/>
  <c r="O2872" i="8"/>
  <c r="P2872" i="8"/>
  <c r="S2872" i="8"/>
  <c r="T2872" i="8"/>
  <c r="O2873" i="8"/>
  <c r="P2873" i="8"/>
  <c r="S2873" i="8"/>
  <c r="T2873" i="8"/>
  <c r="O2874" i="8"/>
  <c r="P2874" i="8"/>
  <c r="S2874" i="8"/>
  <c r="T2874" i="8"/>
  <c r="O2875" i="8"/>
  <c r="P2875" i="8"/>
  <c r="S2875" i="8"/>
  <c r="T2875" i="8"/>
  <c r="O2876" i="8"/>
  <c r="P2876" i="8"/>
  <c r="S2876" i="8"/>
  <c r="T2876" i="8"/>
  <c r="O2877" i="8"/>
  <c r="P2877" i="8"/>
  <c r="S2877" i="8"/>
  <c r="T2877" i="8"/>
  <c r="O2878" i="8"/>
  <c r="P2878" i="8"/>
  <c r="S2878" i="8"/>
  <c r="T2878" i="8"/>
  <c r="O2879" i="8"/>
  <c r="P2879" i="8"/>
  <c r="S2879" i="8"/>
  <c r="T2879" i="8"/>
  <c r="O2880" i="8"/>
  <c r="P2880" i="8"/>
  <c r="S2880" i="8"/>
  <c r="T2880" i="8"/>
  <c r="O2881" i="8"/>
  <c r="P2881" i="8"/>
  <c r="S2881" i="8"/>
  <c r="T2881" i="8"/>
  <c r="O2882" i="8"/>
  <c r="P2882" i="8"/>
  <c r="S2882" i="8"/>
  <c r="T2882" i="8"/>
  <c r="O2883" i="8"/>
  <c r="P2883" i="8"/>
  <c r="S2883" i="8"/>
  <c r="T2883" i="8"/>
  <c r="O2884" i="8"/>
  <c r="P2884" i="8"/>
  <c r="S2884" i="8"/>
  <c r="T2884" i="8"/>
  <c r="O2885" i="8"/>
  <c r="P2885" i="8"/>
  <c r="S2885" i="8"/>
  <c r="T2885" i="8"/>
  <c r="O2886" i="8"/>
  <c r="P2886" i="8"/>
  <c r="S2886" i="8"/>
  <c r="T2886" i="8"/>
  <c r="O2887" i="8"/>
  <c r="P2887" i="8"/>
  <c r="S2887" i="8"/>
  <c r="T2887" i="8"/>
  <c r="O2888" i="8"/>
  <c r="P2888" i="8"/>
  <c r="S2888" i="8"/>
  <c r="T2888" i="8"/>
  <c r="O2889" i="8"/>
  <c r="P2889" i="8"/>
  <c r="S2889" i="8"/>
  <c r="T2889" i="8"/>
  <c r="O2890" i="8"/>
  <c r="P2890" i="8"/>
  <c r="S2890" i="8"/>
  <c r="T2890" i="8"/>
  <c r="O2891" i="8"/>
  <c r="P2891" i="8"/>
  <c r="S2891" i="8"/>
  <c r="T2891" i="8"/>
  <c r="O2892" i="8"/>
  <c r="P2892" i="8"/>
  <c r="S2892" i="8"/>
  <c r="T2892" i="8"/>
  <c r="O2893" i="8"/>
  <c r="P2893" i="8"/>
  <c r="S2893" i="8"/>
  <c r="T2893" i="8"/>
  <c r="O2894" i="8"/>
  <c r="P2894" i="8"/>
  <c r="S2894" i="8"/>
  <c r="T2894" i="8"/>
  <c r="O2895" i="8"/>
  <c r="P2895" i="8"/>
  <c r="S2895" i="8"/>
  <c r="T2895" i="8"/>
  <c r="O2896" i="8"/>
  <c r="P2896" i="8"/>
  <c r="S2896" i="8"/>
  <c r="T2896" i="8"/>
  <c r="O2897" i="8"/>
  <c r="P2897" i="8"/>
  <c r="S2897" i="8"/>
  <c r="T2897" i="8"/>
  <c r="O2898" i="8"/>
  <c r="P2898" i="8"/>
  <c r="S2898" i="8"/>
  <c r="T2898" i="8"/>
  <c r="O2899" i="8"/>
  <c r="P2899" i="8"/>
  <c r="S2899" i="8"/>
  <c r="T2899" i="8"/>
  <c r="O2900" i="8"/>
  <c r="P2900" i="8"/>
  <c r="S2900" i="8"/>
  <c r="T2900" i="8"/>
  <c r="O2901" i="8"/>
  <c r="P2901" i="8"/>
  <c r="S2901" i="8"/>
  <c r="T2901" i="8"/>
  <c r="O2902" i="8"/>
  <c r="P2902" i="8"/>
  <c r="S2902" i="8"/>
  <c r="T2902" i="8"/>
  <c r="O2903" i="8"/>
  <c r="P2903" i="8"/>
  <c r="S2903" i="8"/>
  <c r="T2903" i="8"/>
  <c r="O2904" i="8"/>
  <c r="P2904" i="8"/>
  <c r="S2904" i="8"/>
  <c r="T2904" i="8"/>
  <c r="O2905" i="8"/>
  <c r="P2905" i="8"/>
  <c r="S2905" i="8"/>
  <c r="T2905" i="8"/>
  <c r="O2906" i="8"/>
  <c r="P2906" i="8"/>
  <c r="S2906" i="8"/>
  <c r="T2906" i="8"/>
  <c r="O2907" i="8"/>
  <c r="P2907" i="8"/>
  <c r="S2907" i="8"/>
  <c r="T2907" i="8"/>
  <c r="O2908" i="8"/>
  <c r="P2908" i="8"/>
  <c r="S2908" i="8"/>
  <c r="T2908" i="8"/>
  <c r="O2909" i="8"/>
  <c r="P2909" i="8"/>
  <c r="S2909" i="8"/>
  <c r="T2909" i="8"/>
  <c r="O2910" i="8"/>
  <c r="P2910" i="8"/>
  <c r="S2910" i="8"/>
  <c r="T2910" i="8"/>
  <c r="O2911" i="8"/>
  <c r="P2911" i="8"/>
  <c r="S2911" i="8"/>
  <c r="T2911" i="8"/>
  <c r="O2912" i="8"/>
  <c r="P2912" i="8"/>
  <c r="S2912" i="8"/>
  <c r="T2912" i="8"/>
  <c r="O2913" i="8"/>
  <c r="P2913" i="8"/>
  <c r="S2913" i="8"/>
  <c r="T2913" i="8"/>
  <c r="O2914" i="8"/>
  <c r="P2914" i="8"/>
  <c r="S2914" i="8"/>
  <c r="T2914" i="8"/>
  <c r="O2915" i="8"/>
  <c r="P2915" i="8"/>
  <c r="S2915" i="8"/>
  <c r="T2915" i="8"/>
  <c r="O2916" i="8"/>
  <c r="P2916" i="8"/>
  <c r="S2916" i="8"/>
  <c r="T2916" i="8"/>
  <c r="O2917" i="8"/>
  <c r="P2917" i="8"/>
  <c r="S2917" i="8"/>
  <c r="T2917" i="8"/>
  <c r="O2918" i="8"/>
  <c r="P2918" i="8"/>
  <c r="S2918" i="8"/>
  <c r="T2918" i="8"/>
  <c r="O2919" i="8"/>
  <c r="P2919" i="8"/>
  <c r="S2919" i="8"/>
  <c r="T2919" i="8"/>
  <c r="O2920" i="8"/>
  <c r="P2920" i="8"/>
  <c r="S2920" i="8"/>
  <c r="T2920" i="8"/>
  <c r="O2921" i="8"/>
  <c r="P2921" i="8"/>
  <c r="S2921" i="8"/>
  <c r="T2921" i="8"/>
  <c r="O2922" i="8"/>
  <c r="P2922" i="8"/>
  <c r="S2922" i="8"/>
  <c r="T2922" i="8"/>
  <c r="O2923" i="8"/>
  <c r="P2923" i="8"/>
  <c r="S2923" i="8"/>
  <c r="T2923" i="8"/>
  <c r="O2924" i="8"/>
  <c r="P2924" i="8"/>
  <c r="S2924" i="8"/>
  <c r="T2924" i="8"/>
  <c r="O2925" i="8"/>
  <c r="P2925" i="8"/>
  <c r="S2925" i="8"/>
  <c r="T2925" i="8"/>
  <c r="O2926" i="8"/>
  <c r="P2926" i="8"/>
  <c r="S2926" i="8"/>
  <c r="T2926" i="8"/>
  <c r="O2927" i="8"/>
  <c r="P2927" i="8"/>
  <c r="S2927" i="8"/>
  <c r="T2927" i="8"/>
  <c r="O2928" i="8"/>
  <c r="P2928" i="8"/>
  <c r="S2928" i="8"/>
  <c r="T2928" i="8"/>
  <c r="O2929" i="8"/>
  <c r="P2929" i="8"/>
  <c r="S2929" i="8"/>
  <c r="T2929" i="8"/>
  <c r="O2930" i="8"/>
  <c r="P2930" i="8"/>
  <c r="S2930" i="8"/>
  <c r="T2930" i="8"/>
  <c r="O2931" i="8"/>
  <c r="P2931" i="8"/>
  <c r="S2931" i="8"/>
  <c r="T2931" i="8"/>
  <c r="O2932" i="8"/>
  <c r="P2932" i="8"/>
  <c r="S2932" i="8"/>
  <c r="T2932" i="8"/>
  <c r="O2933" i="8"/>
  <c r="P2933" i="8"/>
  <c r="S2933" i="8"/>
  <c r="T2933" i="8"/>
  <c r="O2934" i="8"/>
  <c r="P2934" i="8"/>
  <c r="S2934" i="8"/>
  <c r="T2934" i="8"/>
  <c r="O2935" i="8"/>
  <c r="P2935" i="8"/>
  <c r="S2935" i="8"/>
  <c r="T2935" i="8"/>
  <c r="O2936" i="8"/>
  <c r="P2936" i="8"/>
  <c r="S2936" i="8"/>
  <c r="T2936" i="8"/>
  <c r="O2937" i="8"/>
  <c r="P2937" i="8"/>
  <c r="S2937" i="8"/>
  <c r="T2937" i="8"/>
  <c r="O2938" i="8"/>
  <c r="P2938" i="8"/>
  <c r="S2938" i="8"/>
  <c r="T2938" i="8"/>
  <c r="O2939" i="8"/>
  <c r="P2939" i="8"/>
  <c r="S2939" i="8"/>
  <c r="T2939" i="8"/>
  <c r="O2940" i="8"/>
  <c r="P2940" i="8"/>
  <c r="S2940" i="8"/>
  <c r="T2940" i="8"/>
  <c r="O2941" i="8"/>
  <c r="P2941" i="8"/>
  <c r="S2941" i="8"/>
  <c r="T2941" i="8"/>
  <c r="O2942" i="8"/>
  <c r="P2942" i="8"/>
  <c r="S2942" i="8"/>
  <c r="T2942" i="8"/>
  <c r="O2943" i="8"/>
  <c r="P2943" i="8"/>
  <c r="S2943" i="8"/>
  <c r="T2943" i="8"/>
  <c r="O2944" i="8"/>
  <c r="P2944" i="8"/>
  <c r="S2944" i="8"/>
  <c r="T2944" i="8"/>
  <c r="O2945" i="8"/>
  <c r="P2945" i="8"/>
  <c r="S2945" i="8"/>
  <c r="T2945" i="8"/>
  <c r="O2946" i="8"/>
  <c r="P2946" i="8"/>
  <c r="S2946" i="8"/>
  <c r="T2946" i="8"/>
  <c r="O2947" i="8"/>
  <c r="P2947" i="8"/>
  <c r="S2947" i="8"/>
  <c r="T2947" i="8"/>
  <c r="O2948" i="8"/>
  <c r="P2948" i="8"/>
  <c r="S2948" i="8"/>
  <c r="T2948" i="8"/>
  <c r="O2949" i="8"/>
  <c r="P2949" i="8"/>
  <c r="S2949" i="8"/>
  <c r="T2949" i="8"/>
  <c r="O2950" i="8"/>
  <c r="P2950" i="8"/>
  <c r="S2950" i="8"/>
  <c r="T2950" i="8"/>
  <c r="O2951" i="8"/>
  <c r="P2951" i="8"/>
  <c r="S2951" i="8"/>
  <c r="T2951" i="8"/>
  <c r="O2952" i="8"/>
  <c r="P2952" i="8"/>
  <c r="S2952" i="8"/>
  <c r="T2952" i="8"/>
  <c r="O2953" i="8"/>
  <c r="P2953" i="8"/>
  <c r="S2953" i="8"/>
  <c r="T2953" i="8"/>
  <c r="O2954" i="8"/>
  <c r="P2954" i="8"/>
  <c r="S2954" i="8"/>
  <c r="T2954" i="8"/>
  <c r="O2955" i="8"/>
  <c r="P2955" i="8"/>
  <c r="S2955" i="8"/>
  <c r="T2955" i="8"/>
  <c r="O2956" i="8"/>
  <c r="P2956" i="8"/>
  <c r="S2956" i="8"/>
  <c r="T2956" i="8"/>
  <c r="O2957" i="8"/>
  <c r="P2957" i="8"/>
  <c r="S2957" i="8"/>
  <c r="T2957" i="8"/>
  <c r="O2958" i="8"/>
  <c r="P2958" i="8"/>
  <c r="S2958" i="8"/>
  <c r="T2958" i="8"/>
  <c r="O2959" i="8"/>
  <c r="P2959" i="8"/>
  <c r="S2959" i="8"/>
  <c r="T2959" i="8"/>
  <c r="O2960" i="8"/>
  <c r="P2960" i="8"/>
  <c r="S2960" i="8"/>
  <c r="T2960" i="8"/>
  <c r="O2961" i="8"/>
  <c r="P2961" i="8"/>
  <c r="S2961" i="8"/>
  <c r="T2961" i="8"/>
  <c r="O2962" i="8"/>
  <c r="P2962" i="8"/>
  <c r="S2962" i="8"/>
  <c r="T2962" i="8"/>
  <c r="O2963" i="8"/>
  <c r="P2963" i="8"/>
  <c r="S2963" i="8"/>
  <c r="T2963" i="8"/>
  <c r="O2964" i="8"/>
  <c r="P2964" i="8"/>
  <c r="S2964" i="8"/>
  <c r="T2964" i="8"/>
  <c r="O2965" i="8"/>
  <c r="P2965" i="8"/>
  <c r="S2965" i="8"/>
  <c r="T2965" i="8"/>
  <c r="O2966" i="8"/>
  <c r="P2966" i="8"/>
  <c r="S2966" i="8"/>
  <c r="T2966" i="8"/>
  <c r="O2967" i="8"/>
  <c r="P2967" i="8"/>
  <c r="S2967" i="8"/>
  <c r="T2967" i="8"/>
  <c r="O2968" i="8"/>
  <c r="P2968" i="8"/>
  <c r="S2968" i="8"/>
  <c r="T2968" i="8"/>
  <c r="O2969" i="8"/>
  <c r="P2969" i="8"/>
  <c r="S2969" i="8"/>
  <c r="T2969" i="8"/>
  <c r="O2970" i="8"/>
  <c r="P2970" i="8"/>
  <c r="S2970" i="8"/>
  <c r="T2970" i="8"/>
  <c r="O2971" i="8"/>
  <c r="P2971" i="8"/>
  <c r="S2971" i="8"/>
  <c r="T2971" i="8"/>
  <c r="O2972" i="8"/>
  <c r="P2972" i="8"/>
  <c r="S2972" i="8"/>
  <c r="T2972" i="8"/>
  <c r="O2973" i="8"/>
  <c r="P2973" i="8"/>
  <c r="S2973" i="8"/>
  <c r="T2973" i="8"/>
  <c r="O2974" i="8"/>
  <c r="P2974" i="8"/>
  <c r="S2974" i="8"/>
  <c r="T2974" i="8"/>
  <c r="O2975" i="8"/>
  <c r="P2975" i="8"/>
  <c r="S2975" i="8"/>
  <c r="T2975" i="8"/>
  <c r="O2976" i="8"/>
  <c r="P2976" i="8"/>
  <c r="S2976" i="8"/>
  <c r="T2976" i="8"/>
  <c r="O2977" i="8"/>
  <c r="P2977" i="8"/>
  <c r="S2977" i="8"/>
  <c r="T2977" i="8"/>
  <c r="O2978" i="8"/>
  <c r="P2978" i="8"/>
  <c r="S2978" i="8"/>
  <c r="T2978" i="8"/>
  <c r="O2979" i="8"/>
  <c r="P2979" i="8"/>
  <c r="S2979" i="8"/>
  <c r="T2979" i="8"/>
  <c r="O2980" i="8"/>
  <c r="P2980" i="8"/>
  <c r="S2980" i="8"/>
  <c r="T2980" i="8"/>
  <c r="O2981" i="8"/>
  <c r="P2981" i="8"/>
  <c r="S2981" i="8"/>
  <c r="T2981" i="8"/>
  <c r="O2982" i="8"/>
  <c r="P2982" i="8"/>
  <c r="S2982" i="8"/>
  <c r="T2982" i="8"/>
  <c r="O2983" i="8"/>
  <c r="P2983" i="8"/>
  <c r="S2983" i="8"/>
  <c r="T2983" i="8"/>
  <c r="O2984" i="8"/>
  <c r="P2984" i="8"/>
  <c r="S2984" i="8"/>
  <c r="T2984" i="8"/>
  <c r="O2985" i="8"/>
  <c r="P2985" i="8"/>
  <c r="S2985" i="8"/>
  <c r="T2985" i="8"/>
  <c r="O2986" i="8"/>
  <c r="P2986" i="8"/>
  <c r="S2986" i="8"/>
  <c r="T2986" i="8"/>
  <c r="O2987" i="8"/>
  <c r="P2987" i="8"/>
  <c r="S2987" i="8"/>
  <c r="T2987" i="8"/>
  <c r="O2988" i="8"/>
  <c r="P2988" i="8"/>
  <c r="S2988" i="8"/>
  <c r="T2988" i="8"/>
  <c r="O2989" i="8"/>
  <c r="P2989" i="8"/>
  <c r="S2989" i="8"/>
  <c r="T2989" i="8"/>
  <c r="O2990" i="8"/>
  <c r="P2990" i="8"/>
  <c r="S2990" i="8"/>
  <c r="T2990" i="8"/>
  <c r="O2991" i="8"/>
  <c r="P2991" i="8"/>
  <c r="S2991" i="8"/>
  <c r="T2991" i="8"/>
  <c r="O2992" i="8"/>
  <c r="P2992" i="8"/>
  <c r="S2992" i="8"/>
  <c r="T2992" i="8"/>
  <c r="O2993" i="8"/>
  <c r="P2993" i="8"/>
  <c r="S2993" i="8"/>
  <c r="T2993" i="8"/>
  <c r="O2994" i="8"/>
  <c r="P2994" i="8"/>
  <c r="S2994" i="8"/>
  <c r="T2994" i="8"/>
  <c r="O2995" i="8"/>
  <c r="P2995" i="8"/>
  <c r="S2995" i="8"/>
  <c r="T2995" i="8"/>
  <c r="O2996" i="8"/>
  <c r="P2996" i="8"/>
  <c r="S2996" i="8"/>
  <c r="T2996" i="8"/>
  <c r="O2997" i="8"/>
  <c r="P2997" i="8"/>
  <c r="S2997" i="8"/>
  <c r="T2997" i="8"/>
  <c r="O2998" i="8"/>
  <c r="P2998" i="8"/>
  <c r="S2998" i="8"/>
  <c r="T2998" i="8"/>
  <c r="O2999" i="8"/>
  <c r="P2999" i="8"/>
  <c r="S2999" i="8"/>
  <c r="T2999" i="8"/>
  <c r="O3000" i="8"/>
  <c r="P3000" i="8"/>
  <c r="S3000" i="8"/>
  <c r="T3000" i="8"/>
  <c r="O3001" i="8"/>
  <c r="P3001" i="8"/>
  <c r="S3001" i="8"/>
  <c r="T3001" i="8"/>
  <c r="O3002" i="8"/>
  <c r="P3002" i="8"/>
  <c r="S3002" i="8"/>
  <c r="T3002" i="8"/>
  <c r="O3003" i="8"/>
  <c r="P3003" i="8"/>
  <c r="S3003" i="8"/>
  <c r="T3003" i="8"/>
  <c r="O3004" i="8"/>
  <c r="P3004" i="8"/>
  <c r="S3004" i="8"/>
  <c r="T3004" i="8"/>
  <c r="O3005" i="8"/>
  <c r="P3005" i="8"/>
  <c r="S3005" i="8"/>
  <c r="T3005" i="8"/>
  <c r="O3006" i="8"/>
  <c r="P3006" i="8"/>
  <c r="S3006" i="8"/>
  <c r="T3006" i="8"/>
  <c r="O3007" i="8"/>
  <c r="P3007" i="8"/>
  <c r="S3007" i="8"/>
  <c r="T3007" i="8"/>
  <c r="O3008" i="8"/>
  <c r="P3008" i="8"/>
  <c r="S3008" i="8"/>
  <c r="T3008" i="8"/>
  <c r="O3009" i="8"/>
  <c r="P3009" i="8"/>
  <c r="S3009" i="8"/>
  <c r="T3009" i="8"/>
  <c r="O3010" i="8"/>
  <c r="P3010" i="8"/>
  <c r="S3010" i="8"/>
  <c r="T3010" i="8"/>
  <c r="O3011" i="8"/>
  <c r="P3011" i="8"/>
  <c r="S3011" i="8"/>
  <c r="T3011" i="8"/>
  <c r="O3012" i="8"/>
  <c r="P3012" i="8"/>
  <c r="S3012" i="8"/>
  <c r="T3012" i="8"/>
  <c r="O3013" i="8"/>
  <c r="P3013" i="8"/>
  <c r="S3013" i="8"/>
  <c r="T3013" i="8"/>
  <c r="O3014" i="8"/>
  <c r="P3014" i="8"/>
  <c r="S3014" i="8"/>
  <c r="T3014" i="8"/>
  <c r="O3015" i="8"/>
  <c r="P3015" i="8"/>
  <c r="S3015" i="8"/>
  <c r="T3015" i="8"/>
  <c r="O3016" i="8"/>
  <c r="P3016" i="8"/>
  <c r="S3016" i="8"/>
  <c r="T3016" i="8"/>
  <c r="O3017" i="8"/>
  <c r="P3017" i="8"/>
  <c r="S3017" i="8"/>
  <c r="T3017" i="8"/>
  <c r="O3018" i="8"/>
  <c r="P3018" i="8"/>
  <c r="S3018" i="8"/>
  <c r="T3018" i="8"/>
  <c r="O3019" i="8"/>
  <c r="P3019" i="8"/>
  <c r="S3019" i="8"/>
  <c r="T3019" i="8"/>
  <c r="O3020" i="8"/>
  <c r="P3020" i="8"/>
  <c r="S3020" i="8"/>
  <c r="T3020" i="8"/>
  <c r="O3021" i="8"/>
  <c r="P3021" i="8"/>
  <c r="S3021" i="8"/>
  <c r="T3021" i="8"/>
  <c r="O3022" i="8"/>
  <c r="P3022" i="8"/>
  <c r="S3022" i="8"/>
  <c r="T3022" i="8"/>
  <c r="O3023" i="8"/>
  <c r="P3023" i="8"/>
  <c r="S3023" i="8"/>
  <c r="T3023" i="8"/>
  <c r="O3024" i="8"/>
  <c r="P3024" i="8"/>
  <c r="S3024" i="8"/>
  <c r="T3024" i="8"/>
  <c r="O3025" i="8"/>
  <c r="P3025" i="8"/>
  <c r="S3025" i="8"/>
  <c r="T3025" i="8"/>
  <c r="O3026" i="8"/>
  <c r="P3026" i="8"/>
  <c r="S3026" i="8"/>
  <c r="T3026" i="8"/>
  <c r="O3027" i="8"/>
  <c r="P3027" i="8"/>
  <c r="S3027" i="8"/>
  <c r="T3027" i="8"/>
  <c r="O3028" i="8"/>
  <c r="P3028" i="8"/>
  <c r="S3028" i="8"/>
  <c r="T3028" i="8"/>
  <c r="O3029" i="8"/>
  <c r="P3029" i="8"/>
  <c r="S3029" i="8"/>
  <c r="T3029" i="8"/>
  <c r="O3030" i="8"/>
  <c r="P3030" i="8"/>
  <c r="S3030" i="8"/>
  <c r="T3030" i="8"/>
  <c r="O3031" i="8"/>
  <c r="P3031" i="8"/>
  <c r="S3031" i="8"/>
  <c r="T3031" i="8"/>
  <c r="O3032" i="8"/>
  <c r="P3032" i="8"/>
  <c r="S3032" i="8"/>
  <c r="T3032" i="8"/>
  <c r="O3033" i="8"/>
  <c r="P3033" i="8"/>
  <c r="S3033" i="8"/>
  <c r="T3033" i="8"/>
  <c r="O3034" i="8"/>
  <c r="P3034" i="8"/>
  <c r="S3034" i="8"/>
  <c r="T3034" i="8"/>
  <c r="O3035" i="8"/>
  <c r="P3035" i="8"/>
  <c r="S3035" i="8"/>
  <c r="T3035" i="8"/>
  <c r="O3036" i="8"/>
  <c r="P3036" i="8"/>
  <c r="S3036" i="8"/>
  <c r="T3036" i="8"/>
  <c r="O3037" i="8"/>
  <c r="P3037" i="8"/>
  <c r="S3037" i="8"/>
  <c r="T3037" i="8"/>
  <c r="O3038" i="8"/>
  <c r="P3038" i="8"/>
  <c r="S3038" i="8"/>
  <c r="T3038" i="8"/>
  <c r="O3039" i="8"/>
  <c r="P3039" i="8"/>
  <c r="S3039" i="8"/>
  <c r="T3039" i="8"/>
  <c r="O3040" i="8"/>
  <c r="P3040" i="8"/>
  <c r="S3040" i="8"/>
  <c r="T3040" i="8"/>
  <c r="O3041" i="8"/>
  <c r="P3041" i="8"/>
  <c r="S3041" i="8"/>
  <c r="T3041" i="8"/>
  <c r="O3042" i="8"/>
  <c r="P3042" i="8"/>
  <c r="S3042" i="8"/>
  <c r="T3042" i="8"/>
  <c r="O3043" i="8"/>
  <c r="P3043" i="8"/>
  <c r="S3043" i="8"/>
  <c r="T3043" i="8"/>
  <c r="O3044" i="8"/>
  <c r="P3044" i="8"/>
  <c r="S3044" i="8"/>
  <c r="T3044" i="8"/>
  <c r="O3045" i="8"/>
  <c r="P3045" i="8"/>
  <c r="S3045" i="8"/>
  <c r="T3045" i="8"/>
  <c r="O3046" i="8"/>
  <c r="P3046" i="8"/>
  <c r="S3046" i="8"/>
  <c r="T3046" i="8"/>
  <c r="O3047" i="8"/>
  <c r="P3047" i="8"/>
  <c r="S3047" i="8"/>
  <c r="T3047" i="8"/>
  <c r="O3048" i="8"/>
  <c r="P3048" i="8"/>
  <c r="S3048" i="8"/>
  <c r="T3048" i="8"/>
  <c r="O3049" i="8"/>
  <c r="P3049" i="8"/>
  <c r="S3049" i="8"/>
  <c r="T3049" i="8"/>
  <c r="O3050" i="8"/>
  <c r="P3050" i="8"/>
  <c r="S3050" i="8"/>
  <c r="T3050" i="8"/>
  <c r="O3051" i="8"/>
  <c r="P3051" i="8"/>
  <c r="S3051" i="8"/>
  <c r="T3051" i="8"/>
  <c r="O3052" i="8"/>
  <c r="P3052" i="8"/>
  <c r="S3052" i="8"/>
  <c r="T3052" i="8"/>
  <c r="O3053" i="8"/>
  <c r="P3053" i="8"/>
  <c r="S3053" i="8"/>
  <c r="T3053" i="8"/>
  <c r="O3054" i="8"/>
  <c r="P3054" i="8"/>
  <c r="S3054" i="8"/>
  <c r="T3054" i="8"/>
  <c r="O3055" i="8"/>
  <c r="P3055" i="8"/>
  <c r="S3055" i="8"/>
  <c r="T3055" i="8"/>
  <c r="O3056" i="8"/>
  <c r="P3056" i="8"/>
  <c r="S3056" i="8"/>
  <c r="T3056" i="8"/>
  <c r="O3057" i="8"/>
  <c r="P3057" i="8"/>
  <c r="S3057" i="8"/>
  <c r="T3057" i="8"/>
  <c r="O3058" i="8"/>
  <c r="P3058" i="8"/>
  <c r="S3058" i="8"/>
  <c r="T3058" i="8"/>
  <c r="O3059" i="8"/>
  <c r="P3059" i="8"/>
  <c r="S3059" i="8"/>
  <c r="T3059" i="8"/>
  <c r="O3060" i="8"/>
  <c r="P3060" i="8"/>
  <c r="S3060" i="8"/>
  <c r="T3060" i="8"/>
  <c r="O3061" i="8"/>
  <c r="P3061" i="8"/>
  <c r="S3061" i="8"/>
  <c r="T3061" i="8"/>
  <c r="O3062" i="8"/>
  <c r="P3062" i="8"/>
  <c r="S3062" i="8"/>
  <c r="T3062" i="8"/>
  <c r="O3063" i="8"/>
  <c r="P3063" i="8"/>
  <c r="S3063" i="8"/>
  <c r="T3063" i="8"/>
  <c r="O3064" i="8"/>
  <c r="P3064" i="8"/>
  <c r="S3064" i="8"/>
  <c r="T3064" i="8"/>
  <c r="O3065" i="8"/>
  <c r="P3065" i="8"/>
  <c r="S3065" i="8"/>
  <c r="T3065" i="8"/>
  <c r="O3066" i="8"/>
  <c r="P3066" i="8"/>
  <c r="S3066" i="8"/>
  <c r="T3066" i="8"/>
  <c r="O3067" i="8"/>
  <c r="P3067" i="8"/>
  <c r="S3067" i="8"/>
  <c r="T3067" i="8"/>
  <c r="O3068" i="8"/>
  <c r="P3068" i="8"/>
  <c r="S3068" i="8"/>
  <c r="T3068" i="8"/>
  <c r="O3069" i="8"/>
  <c r="P3069" i="8"/>
  <c r="S3069" i="8"/>
  <c r="T3069" i="8"/>
  <c r="O3070" i="8"/>
  <c r="P3070" i="8"/>
  <c r="S3070" i="8"/>
  <c r="T3070" i="8"/>
  <c r="O3071" i="8"/>
  <c r="P3071" i="8"/>
  <c r="S3071" i="8"/>
  <c r="T3071" i="8"/>
  <c r="O3072" i="8"/>
  <c r="P3072" i="8"/>
  <c r="S3072" i="8"/>
  <c r="T3072" i="8"/>
  <c r="O3073" i="8"/>
  <c r="P3073" i="8"/>
  <c r="S3073" i="8"/>
  <c r="T3073" i="8"/>
  <c r="O3074" i="8"/>
  <c r="P3074" i="8"/>
  <c r="S3074" i="8"/>
  <c r="T3074" i="8"/>
  <c r="O3075" i="8"/>
  <c r="P3075" i="8"/>
  <c r="S3075" i="8"/>
  <c r="T3075" i="8"/>
  <c r="O3076" i="8"/>
  <c r="P3076" i="8"/>
  <c r="S3076" i="8"/>
  <c r="T3076" i="8"/>
  <c r="O3077" i="8"/>
  <c r="P3077" i="8"/>
  <c r="S3077" i="8"/>
  <c r="T3077" i="8"/>
  <c r="O3078" i="8"/>
  <c r="P3078" i="8"/>
  <c r="S3078" i="8"/>
  <c r="T3078" i="8"/>
  <c r="O3079" i="8"/>
  <c r="P3079" i="8"/>
  <c r="S3079" i="8"/>
  <c r="T3079" i="8"/>
  <c r="O3080" i="8"/>
  <c r="P3080" i="8"/>
  <c r="S3080" i="8"/>
  <c r="T3080" i="8"/>
  <c r="O3081" i="8"/>
  <c r="P3081" i="8"/>
  <c r="S3081" i="8"/>
  <c r="T3081" i="8"/>
  <c r="O3082" i="8"/>
  <c r="P3082" i="8"/>
  <c r="S3082" i="8"/>
  <c r="T3082" i="8"/>
  <c r="O3083" i="8"/>
  <c r="P3083" i="8"/>
  <c r="S3083" i="8"/>
  <c r="T3083" i="8"/>
  <c r="O3084" i="8"/>
  <c r="P3084" i="8"/>
  <c r="S3084" i="8"/>
  <c r="T3084" i="8"/>
  <c r="O3085" i="8"/>
  <c r="P3085" i="8"/>
  <c r="S3085" i="8"/>
  <c r="T3085" i="8"/>
  <c r="O3086" i="8"/>
  <c r="P3086" i="8"/>
  <c r="S3086" i="8"/>
  <c r="T3086" i="8"/>
  <c r="O3087" i="8"/>
  <c r="P3087" i="8"/>
  <c r="S3087" i="8"/>
  <c r="T3087" i="8"/>
  <c r="O3088" i="8"/>
  <c r="P3088" i="8"/>
  <c r="S3088" i="8"/>
  <c r="T3088" i="8"/>
  <c r="O3089" i="8"/>
  <c r="P3089" i="8"/>
  <c r="S3089" i="8"/>
  <c r="T3089" i="8"/>
  <c r="O3090" i="8"/>
  <c r="P3090" i="8"/>
  <c r="S3090" i="8"/>
  <c r="T3090" i="8"/>
  <c r="O3091" i="8"/>
  <c r="P3091" i="8"/>
  <c r="S3091" i="8"/>
  <c r="T3091" i="8"/>
  <c r="O3092" i="8"/>
  <c r="P3092" i="8"/>
  <c r="S3092" i="8"/>
  <c r="T3092" i="8"/>
  <c r="O3093" i="8"/>
  <c r="P3093" i="8"/>
  <c r="S3093" i="8"/>
  <c r="T3093" i="8"/>
  <c r="O3094" i="8"/>
  <c r="P3094" i="8"/>
  <c r="S3094" i="8"/>
  <c r="T3094" i="8"/>
  <c r="O3095" i="8"/>
  <c r="P3095" i="8"/>
  <c r="S3095" i="8"/>
  <c r="T3095" i="8"/>
  <c r="O3096" i="8"/>
  <c r="P3096" i="8"/>
  <c r="S3096" i="8"/>
  <c r="T3096" i="8"/>
  <c r="O3097" i="8"/>
  <c r="P3097" i="8"/>
  <c r="S3097" i="8"/>
  <c r="T3097" i="8"/>
  <c r="O3098" i="8"/>
  <c r="P3098" i="8"/>
  <c r="S3098" i="8"/>
  <c r="T3098" i="8"/>
  <c r="O3099" i="8"/>
  <c r="P3099" i="8"/>
  <c r="S3099" i="8"/>
  <c r="T3099" i="8"/>
  <c r="O3100" i="8"/>
  <c r="P3100" i="8"/>
  <c r="S3100" i="8"/>
  <c r="T3100" i="8"/>
  <c r="O3101" i="8"/>
  <c r="P3101" i="8"/>
  <c r="S3101" i="8"/>
  <c r="T3101" i="8"/>
  <c r="O3102" i="8"/>
  <c r="P3102" i="8"/>
  <c r="S3102" i="8"/>
  <c r="T3102" i="8"/>
  <c r="O3103" i="8"/>
  <c r="P3103" i="8"/>
  <c r="S3103" i="8"/>
  <c r="T3103" i="8"/>
  <c r="O3104" i="8"/>
  <c r="P3104" i="8"/>
  <c r="S3104" i="8"/>
  <c r="T3104" i="8"/>
  <c r="O3105" i="8"/>
  <c r="P3105" i="8"/>
  <c r="S3105" i="8"/>
  <c r="T3105" i="8"/>
  <c r="O3106" i="8"/>
  <c r="P3106" i="8"/>
  <c r="S3106" i="8"/>
  <c r="T3106" i="8"/>
  <c r="O3107" i="8"/>
  <c r="P3107" i="8"/>
  <c r="S3107" i="8"/>
  <c r="T3107" i="8"/>
  <c r="O3108" i="8"/>
  <c r="P3108" i="8"/>
  <c r="S3108" i="8"/>
  <c r="T3108" i="8"/>
  <c r="O3109" i="8"/>
  <c r="P3109" i="8"/>
  <c r="S3109" i="8"/>
  <c r="T3109" i="8"/>
  <c r="O3110" i="8"/>
  <c r="P3110" i="8"/>
  <c r="S3110" i="8"/>
  <c r="T3110" i="8"/>
  <c r="O3111" i="8"/>
  <c r="P3111" i="8"/>
  <c r="S3111" i="8"/>
  <c r="T3111" i="8"/>
  <c r="O3112" i="8"/>
  <c r="P3112" i="8"/>
  <c r="S3112" i="8"/>
  <c r="T3112" i="8"/>
  <c r="O3113" i="8"/>
  <c r="P3113" i="8"/>
  <c r="S3113" i="8"/>
  <c r="T3113" i="8"/>
  <c r="O3114" i="8"/>
  <c r="P3114" i="8"/>
  <c r="S3114" i="8"/>
  <c r="T3114" i="8"/>
  <c r="O3115" i="8"/>
  <c r="P3115" i="8"/>
  <c r="S3115" i="8"/>
  <c r="T3115" i="8"/>
  <c r="O3116" i="8"/>
  <c r="P3116" i="8"/>
  <c r="S3116" i="8"/>
  <c r="T3116" i="8"/>
  <c r="O3117" i="8"/>
  <c r="P3117" i="8"/>
  <c r="S3117" i="8"/>
  <c r="T3117" i="8"/>
  <c r="O3118" i="8"/>
  <c r="P3118" i="8"/>
  <c r="S3118" i="8"/>
  <c r="T3118" i="8"/>
  <c r="O3119" i="8"/>
  <c r="P3119" i="8"/>
  <c r="S3119" i="8"/>
  <c r="T3119" i="8"/>
  <c r="O3120" i="8"/>
  <c r="P3120" i="8"/>
  <c r="S3120" i="8"/>
  <c r="T3120" i="8"/>
  <c r="O3121" i="8"/>
  <c r="P3121" i="8"/>
  <c r="S3121" i="8"/>
  <c r="T3121" i="8"/>
  <c r="O3122" i="8"/>
  <c r="P3122" i="8"/>
  <c r="S3122" i="8"/>
  <c r="T3122" i="8"/>
  <c r="O3123" i="8"/>
  <c r="P3123" i="8"/>
  <c r="S3123" i="8"/>
  <c r="T3123" i="8"/>
  <c r="O3124" i="8"/>
  <c r="P3124" i="8"/>
  <c r="S3124" i="8"/>
  <c r="T3124" i="8"/>
  <c r="O3125" i="8"/>
  <c r="P3125" i="8"/>
  <c r="S3125" i="8"/>
  <c r="T3125" i="8"/>
  <c r="O3126" i="8"/>
  <c r="P3126" i="8"/>
  <c r="S3126" i="8"/>
  <c r="T3126" i="8"/>
  <c r="O3127" i="8"/>
  <c r="P3127" i="8"/>
  <c r="S3127" i="8"/>
  <c r="T3127" i="8"/>
  <c r="O3128" i="8"/>
  <c r="P3128" i="8"/>
  <c r="S3128" i="8"/>
  <c r="T3128" i="8"/>
  <c r="O3129" i="8"/>
  <c r="P3129" i="8"/>
  <c r="S3129" i="8"/>
  <c r="T3129" i="8"/>
  <c r="O3130" i="8"/>
  <c r="P3130" i="8"/>
  <c r="S3130" i="8"/>
  <c r="T3130" i="8"/>
  <c r="O3131" i="8"/>
  <c r="P3131" i="8"/>
  <c r="S3131" i="8"/>
  <c r="T3131" i="8"/>
  <c r="O3132" i="8"/>
  <c r="P3132" i="8"/>
  <c r="S3132" i="8"/>
  <c r="T3132" i="8"/>
  <c r="O3133" i="8"/>
  <c r="P3133" i="8"/>
  <c r="S3133" i="8"/>
  <c r="T3133" i="8"/>
  <c r="O3134" i="8"/>
  <c r="P3134" i="8"/>
  <c r="S3134" i="8"/>
  <c r="T3134" i="8"/>
  <c r="O3135" i="8"/>
  <c r="P3135" i="8"/>
  <c r="S3135" i="8"/>
  <c r="T3135" i="8"/>
  <c r="O3136" i="8"/>
  <c r="P3136" i="8"/>
  <c r="S3136" i="8"/>
  <c r="T3136" i="8"/>
  <c r="O3137" i="8"/>
  <c r="P3137" i="8"/>
  <c r="S3137" i="8"/>
  <c r="T3137" i="8"/>
  <c r="O3138" i="8"/>
  <c r="P3138" i="8"/>
  <c r="S3138" i="8"/>
  <c r="T3138" i="8"/>
  <c r="O3139" i="8"/>
  <c r="P3139" i="8"/>
  <c r="S3139" i="8"/>
  <c r="T3139" i="8"/>
  <c r="O3140" i="8"/>
  <c r="P3140" i="8"/>
  <c r="S3140" i="8"/>
  <c r="T3140" i="8"/>
  <c r="O3141" i="8"/>
  <c r="P3141" i="8"/>
  <c r="S3141" i="8"/>
  <c r="T3141" i="8"/>
  <c r="O3142" i="8"/>
  <c r="P3142" i="8"/>
  <c r="S3142" i="8"/>
  <c r="T3142" i="8"/>
  <c r="O3143" i="8"/>
  <c r="P3143" i="8"/>
  <c r="S3143" i="8"/>
  <c r="T3143" i="8"/>
  <c r="O3144" i="8"/>
  <c r="P3144" i="8"/>
  <c r="S3144" i="8"/>
  <c r="T3144" i="8"/>
  <c r="O3145" i="8"/>
  <c r="P3145" i="8"/>
  <c r="S3145" i="8"/>
  <c r="T3145" i="8"/>
  <c r="O3146" i="8"/>
  <c r="P3146" i="8"/>
  <c r="S3146" i="8"/>
  <c r="T3146" i="8"/>
  <c r="O3147" i="8"/>
  <c r="P3147" i="8"/>
  <c r="S3147" i="8"/>
  <c r="T3147" i="8"/>
  <c r="O3148" i="8"/>
  <c r="P3148" i="8"/>
  <c r="S3148" i="8"/>
  <c r="T3148" i="8"/>
  <c r="O3149" i="8"/>
  <c r="P3149" i="8"/>
  <c r="S3149" i="8"/>
  <c r="T3149" i="8"/>
  <c r="O3150" i="8"/>
  <c r="P3150" i="8"/>
  <c r="S3150" i="8"/>
  <c r="T3150" i="8"/>
  <c r="O3151" i="8"/>
  <c r="P3151" i="8"/>
  <c r="S3151" i="8"/>
  <c r="T3151" i="8"/>
  <c r="O3152" i="8"/>
  <c r="P3152" i="8"/>
  <c r="S3152" i="8"/>
  <c r="T3152" i="8"/>
  <c r="O3153" i="8"/>
  <c r="P3153" i="8"/>
  <c r="S3153" i="8"/>
  <c r="T3153" i="8"/>
  <c r="O3154" i="8"/>
  <c r="P3154" i="8"/>
  <c r="S3154" i="8"/>
  <c r="T3154" i="8"/>
  <c r="O3155" i="8"/>
  <c r="P3155" i="8"/>
  <c r="S3155" i="8"/>
  <c r="T3155" i="8"/>
  <c r="O3156" i="8"/>
  <c r="P3156" i="8"/>
  <c r="S3156" i="8"/>
  <c r="T3156" i="8"/>
  <c r="O3157" i="8"/>
  <c r="P3157" i="8"/>
  <c r="S3157" i="8"/>
  <c r="T3157" i="8"/>
  <c r="O3158" i="8"/>
  <c r="P3158" i="8"/>
  <c r="S3158" i="8"/>
  <c r="T3158" i="8"/>
  <c r="O3159" i="8"/>
  <c r="P3159" i="8"/>
  <c r="S3159" i="8"/>
  <c r="T3159" i="8"/>
  <c r="O3160" i="8"/>
  <c r="P3160" i="8"/>
  <c r="S3160" i="8"/>
  <c r="T3160" i="8"/>
  <c r="O3161" i="8"/>
  <c r="P3161" i="8"/>
  <c r="S3161" i="8"/>
  <c r="T3161" i="8"/>
  <c r="O3162" i="8"/>
  <c r="P3162" i="8"/>
  <c r="S3162" i="8"/>
  <c r="T3162" i="8"/>
  <c r="O3163" i="8"/>
  <c r="P3163" i="8"/>
  <c r="S3163" i="8"/>
  <c r="T3163" i="8"/>
  <c r="O3164" i="8"/>
  <c r="P3164" i="8"/>
  <c r="S3164" i="8"/>
  <c r="T3164" i="8"/>
  <c r="O3165" i="8"/>
  <c r="P3165" i="8"/>
  <c r="S3165" i="8"/>
  <c r="T3165" i="8"/>
  <c r="O3166" i="8"/>
  <c r="P3166" i="8"/>
  <c r="S3166" i="8"/>
  <c r="T3166" i="8"/>
  <c r="O3167" i="8"/>
  <c r="P3167" i="8"/>
  <c r="S3167" i="8"/>
  <c r="T3167" i="8"/>
  <c r="O3168" i="8"/>
  <c r="P3168" i="8"/>
  <c r="S3168" i="8"/>
  <c r="T3168" i="8"/>
  <c r="O3169" i="8"/>
  <c r="P3169" i="8"/>
  <c r="S3169" i="8"/>
  <c r="T3169" i="8"/>
  <c r="O3170" i="8"/>
  <c r="P3170" i="8"/>
  <c r="S3170" i="8"/>
  <c r="T3170" i="8"/>
  <c r="O3171" i="8"/>
  <c r="P3171" i="8"/>
  <c r="S3171" i="8"/>
  <c r="T3171" i="8"/>
  <c r="O3172" i="8"/>
  <c r="P3172" i="8"/>
  <c r="S3172" i="8"/>
  <c r="T3172" i="8"/>
  <c r="O3173" i="8"/>
  <c r="P3173" i="8"/>
  <c r="S3173" i="8"/>
  <c r="T3173" i="8"/>
  <c r="O3174" i="8"/>
  <c r="P3174" i="8"/>
  <c r="S3174" i="8"/>
  <c r="T3174" i="8"/>
  <c r="O3175" i="8"/>
  <c r="P3175" i="8"/>
  <c r="S3175" i="8"/>
  <c r="T3175" i="8"/>
  <c r="O3176" i="8"/>
  <c r="P3176" i="8"/>
  <c r="S3176" i="8"/>
  <c r="T3176" i="8"/>
  <c r="O3177" i="8"/>
  <c r="P3177" i="8"/>
  <c r="S3177" i="8"/>
  <c r="T3177" i="8"/>
  <c r="O3178" i="8"/>
  <c r="P3178" i="8"/>
  <c r="S3178" i="8"/>
  <c r="T3178" i="8"/>
  <c r="O3179" i="8"/>
  <c r="P3179" i="8"/>
  <c r="S3179" i="8"/>
  <c r="T3179" i="8"/>
  <c r="O3180" i="8"/>
  <c r="P3180" i="8"/>
  <c r="S3180" i="8"/>
  <c r="T3180" i="8"/>
  <c r="O3181" i="8"/>
  <c r="P3181" i="8"/>
  <c r="S3181" i="8"/>
  <c r="T3181" i="8"/>
  <c r="O3182" i="8"/>
  <c r="P3182" i="8"/>
  <c r="S3182" i="8"/>
  <c r="T3182" i="8"/>
  <c r="O3183" i="8"/>
  <c r="P3183" i="8"/>
  <c r="S3183" i="8"/>
  <c r="T3183" i="8"/>
  <c r="O3184" i="8"/>
  <c r="P3184" i="8"/>
  <c r="S3184" i="8"/>
  <c r="T3184" i="8"/>
  <c r="O3185" i="8"/>
  <c r="P3185" i="8"/>
  <c r="S3185" i="8"/>
  <c r="T3185" i="8"/>
  <c r="O3186" i="8"/>
  <c r="P3186" i="8"/>
  <c r="S3186" i="8"/>
  <c r="T3186" i="8"/>
  <c r="O3187" i="8"/>
  <c r="P3187" i="8"/>
  <c r="S3187" i="8"/>
  <c r="T3187" i="8"/>
  <c r="O3188" i="8"/>
  <c r="P3188" i="8"/>
  <c r="S3188" i="8"/>
  <c r="T3188" i="8"/>
  <c r="O3189" i="8"/>
  <c r="P3189" i="8"/>
  <c r="S3189" i="8"/>
  <c r="T3189" i="8"/>
  <c r="O3190" i="8"/>
  <c r="P3190" i="8"/>
  <c r="S3190" i="8"/>
  <c r="T3190" i="8"/>
  <c r="O3191" i="8"/>
  <c r="P3191" i="8"/>
  <c r="S3191" i="8"/>
  <c r="T3191" i="8"/>
  <c r="O3192" i="8"/>
  <c r="P3192" i="8"/>
  <c r="S3192" i="8"/>
  <c r="T3192" i="8"/>
  <c r="O3193" i="8"/>
  <c r="P3193" i="8"/>
  <c r="S3193" i="8"/>
  <c r="T3193" i="8"/>
  <c r="O3194" i="8"/>
  <c r="P3194" i="8"/>
  <c r="S3194" i="8"/>
  <c r="T3194" i="8"/>
  <c r="O3195" i="8"/>
  <c r="P3195" i="8"/>
  <c r="S3195" i="8"/>
  <c r="T3195" i="8"/>
  <c r="O3196" i="8"/>
  <c r="P3196" i="8"/>
  <c r="S3196" i="8"/>
  <c r="T3196" i="8"/>
  <c r="O3197" i="8"/>
  <c r="P3197" i="8"/>
  <c r="S3197" i="8"/>
  <c r="T3197" i="8"/>
  <c r="O3198" i="8"/>
  <c r="P3198" i="8"/>
  <c r="S3198" i="8"/>
  <c r="T3198" i="8"/>
  <c r="O3199" i="8"/>
  <c r="P3199" i="8"/>
  <c r="S3199" i="8"/>
  <c r="T3199" i="8"/>
  <c r="O3200" i="8"/>
  <c r="P3200" i="8"/>
  <c r="S3200" i="8"/>
  <c r="T3200" i="8"/>
  <c r="O3201" i="8"/>
  <c r="P3201" i="8"/>
  <c r="S3201" i="8"/>
  <c r="T3201" i="8"/>
  <c r="O3202" i="8"/>
  <c r="P3202" i="8"/>
  <c r="S3202" i="8"/>
  <c r="T3202" i="8"/>
  <c r="O3203" i="8"/>
  <c r="P3203" i="8"/>
  <c r="S3203" i="8"/>
  <c r="T3203" i="8"/>
  <c r="O3204" i="8"/>
  <c r="P3204" i="8"/>
  <c r="S3204" i="8"/>
  <c r="T3204" i="8"/>
  <c r="O3205" i="8"/>
  <c r="P3205" i="8"/>
  <c r="S3205" i="8"/>
  <c r="T3205" i="8"/>
  <c r="O3206" i="8"/>
  <c r="P3206" i="8"/>
  <c r="S3206" i="8"/>
  <c r="T3206" i="8"/>
  <c r="O3207" i="8"/>
  <c r="P3207" i="8"/>
  <c r="S3207" i="8"/>
  <c r="T3207" i="8"/>
  <c r="O3208" i="8"/>
  <c r="P3208" i="8"/>
  <c r="S3208" i="8"/>
  <c r="T3208" i="8"/>
  <c r="O3209" i="8"/>
  <c r="P3209" i="8"/>
  <c r="S3209" i="8"/>
  <c r="T3209" i="8"/>
  <c r="O3210" i="8"/>
  <c r="P3210" i="8"/>
  <c r="S3210" i="8"/>
  <c r="T3210" i="8"/>
  <c r="O3211" i="8"/>
  <c r="P3211" i="8"/>
  <c r="S3211" i="8"/>
  <c r="T3211" i="8"/>
  <c r="O3212" i="8"/>
  <c r="P3212" i="8"/>
  <c r="S3212" i="8"/>
  <c r="T3212" i="8"/>
  <c r="O3213" i="8"/>
  <c r="P3213" i="8"/>
  <c r="S3213" i="8"/>
  <c r="T3213" i="8"/>
  <c r="O3214" i="8"/>
  <c r="P3214" i="8"/>
  <c r="S3214" i="8"/>
  <c r="T3214" i="8"/>
  <c r="O3215" i="8"/>
  <c r="P3215" i="8"/>
  <c r="S3215" i="8"/>
  <c r="T3215" i="8"/>
  <c r="O3216" i="8"/>
  <c r="P3216" i="8"/>
  <c r="S3216" i="8"/>
  <c r="T3216" i="8"/>
  <c r="O3217" i="8"/>
  <c r="P3217" i="8"/>
  <c r="S3217" i="8"/>
  <c r="T3217" i="8"/>
  <c r="O3218" i="8"/>
  <c r="P3218" i="8"/>
  <c r="S3218" i="8"/>
  <c r="T3218" i="8"/>
  <c r="O3219" i="8"/>
  <c r="P3219" i="8"/>
  <c r="S3219" i="8"/>
  <c r="T3219" i="8"/>
  <c r="O3220" i="8"/>
  <c r="P3220" i="8"/>
  <c r="S3220" i="8"/>
  <c r="T3220" i="8"/>
  <c r="O3221" i="8"/>
  <c r="P3221" i="8"/>
  <c r="S3221" i="8"/>
  <c r="T3221" i="8"/>
  <c r="O3222" i="8"/>
  <c r="P3222" i="8"/>
  <c r="S3222" i="8"/>
  <c r="T3222" i="8"/>
  <c r="O3223" i="8"/>
  <c r="P3223" i="8"/>
  <c r="S3223" i="8"/>
  <c r="T3223" i="8"/>
  <c r="O3224" i="8"/>
  <c r="P3224" i="8"/>
  <c r="S3224" i="8"/>
  <c r="T3224" i="8"/>
  <c r="O3225" i="8"/>
  <c r="P3225" i="8"/>
  <c r="S3225" i="8"/>
  <c r="T3225" i="8"/>
  <c r="O3226" i="8"/>
  <c r="P3226" i="8"/>
  <c r="S3226" i="8"/>
  <c r="T3226" i="8"/>
  <c r="O3227" i="8"/>
  <c r="P3227" i="8"/>
  <c r="S3227" i="8"/>
  <c r="T3227" i="8"/>
  <c r="O3228" i="8"/>
  <c r="P3228" i="8"/>
  <c r="S3228" i="8"/>
  <c r="T3228" i="8"/>
  <c r="O3229" i="8"/>
  <c r="P3229" i="8"/>
  <c r="S3229" i="8"/>
  <c r="T3229" i="8"/>
  <c r="O3230" i="8"/>
  <c r="P3230" i="8"/>
  <c r="S3230" i="8"/>
  <c r="T3230" i="8"/>
  <c r="O3231" i="8"/>
  <c r="P3231" i="8"/>
  <c r="S3231" i="8"/>
  <c r="T3231" i="8"/>
  <c r="O3232" i="8"/>
  <c r="P3232" i="8"/>
  <c r="S3232" i="8"/>
  <c r="T3232" i="8"/>
  <c r="O3233" i="8"/>
  <c r="P3233" i="8"/>
  <c r="S3233" i="8"/>
  <c r="T3233" i="8"/>
  <c r="O3234" i="8"/>
  <c r="P3234" i="8"/>
  <c r="S3234" i="8"/>
  <c r="T3234" i="8"/>
  <c r="O3235" i="8"/>
  <c r="P3235" i="8"/>
  <c r="S3235" i="8"/>
  <c r="T3235" i="8"/>
  <c r="O3236" i="8"/>
  <c r="P3236" i="8"/>
  <c r="S3236" i="8"/>
  <c r="T3236" i="8"/>
  <c r="O3237" i="8"/>
  <c r="P3237" i="8"/>
  <c r="S3237" i="8"/>
  <c r="T3237" i="8"/>
  <c r="O3238" i="8"/>
  <c r="P3238" i="8"/>
  <c r="S3238" i="8"/>
  <c r="T3238" i="8"/>
  <c r="O3239" i="8"/>
  <c r="P3239" i="8"/>
  <c r="S3239" i="8"/>
  <c r="T3239" i="8"/>
  <c r="O3240" i="8"/>
  <c r="P3240" i="8"/>
  <c r="S3240" i="8"/>
  <c r="T3240" i="8"/>
  <c r="O3241" i="8"/>
  <c r="P3241" i="8"/>
  <c r="S3241" i="8"/>
  <c r="T3241" i="8"/>
  <c r="O3242" i="8"/>
  <c r="P3242" i="8"/>
  <c r="S3242" i="8"/>
  <c r="T3242" i="8"/>
  <c r="O3243" i="8"/>
  <c r="P3243" i="8"/>
  <c r="S3243" i="8"/>
  <c r="T3243" i="8"/>
  <c r="O3244" i="8"/>
  <c r="P3244" i="8"/>
  <c r="S3244" i="8"/>
  <c r="T3244" i="8"/>
  <c r="O3245" i="8"/>
  <c r="P3245" i="8"/>
  <c r="S3245" i="8"/>
  <c r="T3245" i="8"/>
  <c r="O3246" i="8"/>
  <c r="P3246" i="8"/>
  <c r="S3246" i="8"/>
  <c r="T3246" i="8"/>
  <c r="O3247" i="8"/>
  <c r="P3247" i="8"/>
  <c r="S3247" i="8"/>
  <c r="T3247" i="8"/>
  <c r="O3248" i="8"/>
  <c r="P3248" i="8"/>
  <c r="S3248" i="8"/>
  <c r="T3248" i="8"/>
  <c r="O3249" i="8"/>
  <c r="P3249" i="8"/>
  <c r="S3249" i="8"/>
  <c r="T3249" i="8"/>
  <c r="O3250" i="8"/>
  <c r="P3250" i="8"/>
  <c r="S3250" i="8"/>
  <c r="T3250" i="8"/>
  <c r="O3251" i="8"/>
  <c r="P3251" i="8"/>
  <c r="S3251" i="8"/>
  <c r="T3251" i="8"/>
  <c r="O3252" i="8"/>
  <c r="P3252" i="8"/>
  <c r="S3252" i="8"/>
  <c r="T3252" i="8"/>
  <c r="O3253" i="8"/>
  <c r="P3253" i="8"/>
  <c r="S3253" i="8"/>
  <c r="T3253" i="8"/>
  <c r="O3254" i="8"/>
  <c r="P3254" i="8"/>
  <c r="S3254" i="8"/>
  <c r="T3254" i="8"/>
  <c r="O3255" i="8"/>
  <c r="P3255" i="8"/>
  <c r="S3255" i="8"/>
  <c r="T3255" i="8"/>
  <c r="O3256" i="8"/>
  <c r="P3256" i="8"/>
  <c r="S3256" i="8"/>
  <c r="T3256" i="8"/>
  <c r="O3257" i="8"/>
  <c r="P3257" i="8"/>
  <c r="S3257" i="8"/>
  <c r="T3257" i="8"/>
  <c r="O3258" i="8"/>
  <c r="P3258" i="8"/>
  <c r="S3258" i="8"/>
  <c r="T3258" i="8"/>
  <c r="O3259" i="8"/>
  <c r="P3259" i="8"/>
  <c r="S3259" i="8"/>
  <c r="T3259" i="8"/>
  <c r="O3260" i="8"/>
  <c r="P3260" i="8"/>
  <c r="S3260" i="8"/>
  <c r="T3260" i="8"/>
  <c r="O3261" i="8"/>
  <c r="P3261" i="8"/>
  <c r="S3261" i="8"/>
  <c r="T3261" i="8"/>
  <c r="O3262" i="8"/>
  <c r="P3262" i="8"/>
  <c r="S3262" i="8"/>
  <c r="T3262" i="8"/>
  <c r="O3263" i="8"/>
  <c r="P3263" i="8"/>
  <c r="S3263" i="8"/>
  <c r="T3263" i="8"/>
  <c r="O3264" i="8"/>
  <c r="P3264" i="8"/>
  <c r="S3264" i="8"/>
  <c r="T3264" i="8"/>
  <c r="O3265" i="8"/>
  <c r="P3265" i="8"/>
  <c r="S3265" i="8"/>
  <c r="T3265" i="8"/>
  <c r="O3266" i="8"/>
  <c r="P3266" i="8"/>
  <c r="S3266" i="8"/>
  <c r="T3266" i="8"/>
  <c r="O3267" i="8"/>
  <c r="P3267" i="8"/>
  <c r="S3267" i="8"/>
  <c r="T3267" i="8"/>
  <c r="O3268" i="8"/>
  <c r="P3268" i="8"/>
  <c r="S3268" i="8"/>
  <c r="T3268" i="8"/>
  <c r="O3269" i="8"/>
  <c r="P3269" i="8"/>
  <c r="S3269" i="8"/>
  <c r="T3269" i="8"/>
  <c r="O3270" i="8"/>
  <c r="P3270" i="8"/>
  <c r="S3270" i="8"/>
  <c r="T3270" i="8"/>
  <c r="O3271" i="8"/>
  <c r="P3271" i="8"/>
  <c r="S3271" i="8"/>
  <c r="T3271" i="8"/>
  <c r="O3272" i="8"/>
  <c r="P3272" i="8"/>
  <c r="S3272" i="8"/>
  <c r="T3272" i="8"/>
  <c r="O3273" i="8"/>
  <c r="P3273" i="8"/>
  <c r="S3273" i="8"/>
  <c r="T3273" i="8"/>
  <c r="O3274" i="8"/>
  <c r="P3274" i="8"/>
  <c r="S3274" i="8"/>
  <c r="T3274" i="8"/>
  <c r="O3275" i="8"/>
  <c r="P3275" i="8"/>
  <c r="S3275" i="8"/>
  <c r="T3275" i="8"/>
  <c r="O3276" i="8"/>
  <c r="P3276" i="8"/>
  <c r="S3276" i="8"/>
  <c r="T3276" i="8"/>
  <c r="O3277" i="8"/>
  <c r="P3277" i="8"/>
  <c r="S3277" i="8"/>
  <c r="T3277" i="8"/>
  <c r="O3278" i="8"/>
  <c r="P3278" i="8"/>
  <c r="S3278" i="8"/>
  <c r="T3278" i="8"/>
  <c r="O3279" i="8"/>
  <c r="P3279" i="8"/>
  <c r="S3279" i="8"/>
  <c r="T3279" i="8"/>
  <c r="O3280" i="8"/>
  <c r="P3280" i="8"/>
  <c r="S3280" i="8"/>
  <c r="T3280" i="8"/>
  <c r="O3281" i="8"/>
  <c r="P3281" i="8"/>
  <c r="S3281" i="8"/>
  <c r="T3281" i="8"/>
  <c r="O3282" i="8"/>
  <c r="P3282" i="8"/>
  <c r="S3282" i="8"/>
  <c r="T3282" i="8"/>
  <c r="O3283" i="8"/>
  <c r="P3283" i="8"/>
  <c r="S3283" i="8"/>
  <c r="T3283" i="8"/>
  <c r="O3284" i="8"/>
  <c r="P3284" i="8"/>
  <c r="S3284" i="8"/>
  <c r="T3284" i="8"/>
  <c r="O3285" i="8"/>
  <c r="P3285" i="8"/>
  <c r="S3285" i="8"/>
  <c r="T3285" i="8"/>
  <c r="O3286" i="8"/>
  <c r="P3286" i="8"/>
  <c r="S3286" i="8"/>
  <c r="T3286" i="8"/>
  <c r="O3287" i="8"/>
  <c r="P3287" i="8"/>
  <c r="S3287" i="8"/>
  <c r="T3287" i="8"/>
  <c r="O3288" i="8"/>
  <c r="P3288" i="8"/>
  <c r="S3288" i="8"/>
  <c r="T3288" i="8"/>
  <c r="O3289" i="8"/>
  <c r="P3289" i="8"/>
  <c r="S3289" i="8"/>
  <c r="T3289" i="8"/>
  <c r="O3290" i="8"/>
  <c r="P3290" i="8"/>
  <c r="S3290" i="8"/>
  <c r="T3290" i="8"/>
  <c r="O3291" i="8"/>
  <c r="P3291" i="8"/>
  <c r="S3291" i="8"/>
  <c r="T3291" i="8"/>
  <c r="O3292" i="8"/>
  <c r="P3292" i="8"/>
  <c r="S3292" i="8"/>
  <c r="T3292" i="8"/>
  <c r="O3293" i="8"/>
  <c r="P3293" i="8"/>
  <c r="S3293" i="8"/>
  <c r="T3293" i="8"/>
  <c r="O3294" i="8"/>
  <c r="P3294" i="8"/>
  <c r="S3294" i="8"/>
  <c r="T3294" i="8"/>
  <c r="O3295" i="8"/>
  <c r="P3295" i="8"/>
  <c r="S3295" i="8"/>
  <c r="T3295" i="8"/>
  <c r="O3296" i="8"/>
  <c r="P3296" i="8"/>
  <c r="S3296" i="8"/>
  <c r="T3296" i="8"/>
  <c r="O3297" i="8"/>
  <c r="P3297" i="8"/>
  <c r="S3297" i="8"/>
  <c r="T3297" i="8"/>
  <c r="O3298" i="8"/>
  <c r="P3298" i="8"/>
  <c r="S3298" i="8"/>
  <c r="T3298" i="8"/>
  <c r="O3299" i="8"/>
  <c r="P3299" i="8"/>
  <c r="S3299" i="8"/>
  <c r="T3299" i="8"/>
  <c r="O3300" i="8"/>
  <c r="P3300" i="8"/>
  <c r="S3300" i="8"/>
  <c r="T3300" i="8"/>
  <c r="O3301" i="8"/>
  <c r="P3301" i="8"/>
  <c r="S3301" i="8"/>
  <c r="T3301" i="8"/>
  <c r="O3302" i="8"/>
  <c r="P3302" i="8"/>
  <c r="S3302" i="8"/>
  <c r="T3302" i="8"/>
  <c r="O3303" i="8"/>
  <c r="P3303" i="8"/>
  <c r="S3303" i="8"/>
  <c r="T3303" i="8"/>
  <c r="O3304" i="8"/>
  <c r="P3304" i="8"/>
  <c r="S3304" i="8"/>
  <c r="T3304" i="8"/>
  <c r="O3305" i="8"/>
  <c r="P3305" i="8"/>
  <c r="S3305" i="8"/>
  <c r="T3305" i="8"/>
  <c r="O3306" i="8"/>
  <c r="P3306" i="8"/>
  <c r="S3306" i="8"/>
  <c r="T3306" i="8"/>
  <c r="O3307" i="8"/>
  <c r="P3307" i="8"/>
  <c r="S3307" i="8"/>
  <c r="T3307" i="8"/>
  <c r="O3308" i="8"/>
  <c r="P3308" i="8"/>
  <c r="S3308" i="8"/>
  <c r="T3308" i="8"/>
  <c r="O3309" i="8"/>
  <c r="P3309" i="8"/>
  <c r="S3309" i="8"/>
  <c r="T3309" i="8"/>
  <c r="O3310" i="8"/>
  <c r="P3310" i="8"/>
  <c r="S3310" i="8"/>
  <c r="T3310" i="8"/>
  <c r="O3311" i="8"/>
  <c r="P3311" i="8"/>
  <c r="S3311" i="8"/>
  <c r="T3311" i="8"/>
  <c r="O3312" i="8"/>
  <c r="P3312" i="8"/>
  <c r="S3312" i="8"/>
  <c r="T3312" i="8"/>
  <c r="O3313" i="8"/>
  <c r="P3313" i="8"/>
  <c r="S3313" i="8"/>
  <c r="T3313" i="8"/>
  <c r="O3314" i="8"/>
  <c r="P3314" i="8"/>
  <c r="S3314" i="8"/>
  <c r="T3314" i="8"/>
  <c r="O3315" i="8"/>
  <c r="P3315" i="8"/>
  <c r="S3315" i="8"/>
  <c r="T3315" i="8"/>
  <c r="O3316" i="8"/>
  <c r="P3316" i="8"/>
  <c r="S3316" i="8"/>
  <c r="T3316" i="8"/>
  <c r="O3317" i="8"/>
  <c r="P3317" i="8"/>
  <c r="S3317" i="8"/>
  <c r="T3317" i="8"/>
  <c r="O3318" i="8"/>
  <c r="P3318" i="8"/>
  <c r="S3318" i="8"/>
  <c r="T3318" i="8"/>
  <c r="O3319" i="8"/>
  <c r="P3319" i="8"/>
  <c r="S3319" i="8"/>
  <c r="T3319" i="8"/>
  <c r="O3320" i="8"/>
  <c r="P3320" i="8"/>
  <c r="S3320" i="8"/>
  <c r="T3320" i="8"/>
  <c r="O3321" i="8"/>
  <c r="P3321" i="8"/>
  <c r="S3321" i="8"/>
  <c r="T3321" i="8"/>
  <c r="O3322" i="8"/>
  <c r="P3322" i="8"/>
  <c r="S3322" i="8"/>
  <c r="T3322" i="8"/>
  <c r="O3323" i="8"/>
  <c r="P3323" i="8"/>
  <c r="S3323" i="8"/>
  <c r="T3323" i="8"/>
  <c r="O3324" i="8"/>
  <c r="P3324" i="8"/>
  <c r="S3324" i="8"/>
  <c r="T3324" i="8"/>
  <c r="O3325" i="8"/>
  <c r="P3325" i="8"/>
  <c r="S3325" i="8"/>
  <c r="T3325" i="8"/>
  <c r="O3326" i="8"/>
  <c r="P3326" i="8"/>
  <c r="S3326" i="8"/>
  <c r="T3326" i="8"/>
  <c r="O3327" i="8"/>
  <c r="P3327" i="8"/>
  <c r="S3327" i="8"/>
  <c r="T3327" i="8"/>
  <c r="O3328" i="8"/>
  <c r="P3328" i="8"/>
  <c r="S3328" i="8"/>
  <c r="T3328" i="8"/>
  <c r="O3329" i="8"/>
  <c r="P3329" i="8"/>
  <c r="S3329" i="8"/>
  <c r="T3329" i="8"/>
  <c r="O3330" i="8"/>
  <c r="P3330" i="8"/>
  <c r="S3330" i="8"/>
  <c r="T3330" i="8"/>
  <c r="O3331" i="8"/>
  <c r="P3331" i="8"/>
  <c r="S3331" i="8"/>
  <c r="T3331" i="8"/>
  <c r="O3332" i="8"/>
  <c r="P3332" i="8"/>
  <c r="S3332" i="8"/>
  <c r="T3332" i="8"/>
  <c r="O3333" i="8"/>
  <c r="P3333" i="8"/>
  <c r="S3333" i="8"/>
  <c r="T3333" i="8"/>
  <c r="O3334" i="8"/>
  <c r="P3334" i="8"/>
  <c r="S3334" i="8"/>
  <c r="T3334" i="8"/>
  <c r="O3335" i="8"/>
  <c r="P3335" i="8"/>
  <c r="S3335" i="8"/>
  <c r="T3335" i="8"/>
  <c r="O3336" i="8"/>
  <c r="P3336" i="8"/>
  <c r="S3336" i="8"/>
  <c r="T3336" i="8"/>
  <c r="O3337" i="8"/>
  <c r="P3337" i="8"/>
  <c r="S3337" i="8"/>
  <c r="T3337" i="8"/>
  <c r="O3338" i="8"/>
  <c r="P3338" i="8"/>
  <c r="S3338" i="8"/>
  <c r="T3338" i="8"/>
  <c r="O3339" i="8"/>
  <c r="P3339" i="8"/>
  <c r="S3339" i="8"/>
  <c r="T3339" i="8"/>
  <c r="O3340" i="8"/>
  <c r="P3340" i="8"/>
  <c r="S3340" i="8"/>
  <c r="T3340" i="8"/>
  <c r="O3341" i="8"/>
  <c r="P3341" i="8"/>
  <c r="S3341" i="8"/>
  <c r="T3341" i="8"/>
  <c r="O3342" i="8"/>
  <c r="P3342" i="8"/>
  <c r="S3342" i="8"/>
  <c r="T3342" i="8"/>
  <c r="O3343" i="8"/>
  <c r="P3343" i="8"/>
  <c r="S3343" i="8"/>
  <c r="T3343" i="8"/>
  <c r="O3344" i="8"/>
  <c r="P3344" i="8"/>
  <c r="S3344" i="8"/>
  <c r="T3344" i="8"/>
  <c r="O3345" i="8"/>
  <c r="P3345" i="8"/>
  <c r="S3345" i="8"/>
  <c r="T3345" i="8"/>
  <c r="O3346" i="8"/>
  <c r="P3346" i="8"/>
  <c r="S3346" i="8"/>
  <c r="T3346" i="8"/>
  <c r="O3347" i="8"/>
  <c r="P3347" i="8"/>
  <c r="S3347" i="8"/>
  <c r="T3347" i="8"/>
  <c r="O3348" i="8"/>
  <c r="P3348" i="8"/>
  <c r="S3348" i="8"/>
  <c r="T3348" i="8"/>
  <c r="O3349" i="8"/>
  <c r="P3349" i="8"/>
  <c r="S3349" i="8"/>
  <c r="T3349" i="8"/>
  <c r="O3350" i="8"/>
  <c r="P3350" i="8"/>
  <c r="S3350" i="8"/>
  <c r="T3350" i="8"/>
  <c r="O3351" i="8"/>
  <c r="P3351" i="8"/>
  <c r="S3351" i="8"/>
  <c r="T3351" i="8"/>
  <c r="O3352" i="8"/>
  <c r="P3352" i="8"/>
  <c r="S3352" i="8"/>
  <c r="T3352" i="8"/>
  <c r="O3353" i="8"/>
  <c r="P3353" i="8"/>
  <c r="S3353" i="8"/>
  <c r="T3353" i="8"/>
  <c r="O3354" i="8"/>
  <c r="P3354" i="8"/>
  <c r="S3354" i="8"/>
  <c r="T3354" i="8"/>
  <c r="O3355" i="8"/>
  <c r="P3355" i="8"/>
  <c r="S3355" i="8"/>
  <c r="T3355" i="8"/>
  <c r="O3356" i="8"/>
  <c r="P3356" i="8"/>
  <c r="S3356" i="8"/>
  <c r="T3356" i="8"/>
  <c r="O3357" i="8"/>
  <c r="P3357" i="8"/>
  <c r="S3357" i="8"/>
  <c r="T3357" i="8"/>
  <c r="O3358" i="8"/>
  <c r="P3358" i="8"/>
  <c r="S3358" i="8"/>
  <c r="T3358" i="8"/>
  <c r="O3359" i="8"/>
  <c r="P3359" i="8"/>
  <c r="S3359" i="8"/>
  <c r="T3359" i="8"/>
  <c r="O3360" i="8"/>
  <c r="P3360" i="8"/>
  <c r="S3360" i="8"/>
  <c r="T3360" i="8"/>
  <c r="O3361" i="8"/>
  <c r="P3361" i="8"/>
  <c r="S3361" i="8"/>
  <c r="T3361" i="8"/>
  <c r="O3362" i="8"/>
  <c r="P3362" i="8"/>
  <c r="S3362" i="8"/>
  <c r="T3362" i="8"/>
  <c r="O3363" i="8"/>
  <c r="P3363" i="8"/>
  <c r="S3363" i="8"/>
  <c r="T3363" i="8"/>
  <c r="O3364" i="8"/>
  <c r="P3364" i="8"/>
  <c r="S3364" i="8"/>
  <c r="T3364" i="8"/>
  <c r="O3365" i="8"/>
  <c r="P3365" i="8"/>
  <c r="S3365" i="8"/>
  <c r="T3365" i="8"/>
  <c r="O3366" i="8"/>
  <c r="P3366" i="8"/>
  <c r="S3366" i="8"/>
  <c r="T3366" i="8"/>
  <c r="O3367" i="8"/>
  <c r="P3367" i="8"/>
  <c r="S3367" i="8"/>
  <c r="T3367" i="8"/>
  <c r="O3368" i="8"/>
  <c r="P3368" i="8"/>
  <c r="S3368" i="8"/>
  <c r="T3368" i="8"/>
  <c r="O3369" i="8"/>
  <c r="P3369" i="8"/>
  <c r="S3369" i="8"/>
  <c r="T3369" i="8"/>
  <c r="O3370" i="8"/>
  <c r="P3370" i="8"/>
  <c r="S3370" i="8"/>
  <c r="T3370" i="8"/>
  <c r="O3371" i="8"/>
  <c r="P3371" i="8"/>
  <c r="S3371" i="8"/>
  <c r="T3371" i="8"/>
  <c r="O3372" i="8"/>
  <c r="P3372" i="8"/>
  <c r="S3372" i="8"/>
  <c r="T3372" i="8"/>
  <c r="O3373" i="8"/>
  <c r="P3373" i="8"/>
  <c r="S3373" i="8"/>
  <c r="T3373" i="8"/>
  <c r="O3374" i="8"/>
  <c r="P3374" i="8"/>
  <c r="S3374" i="8"/>
  <c r="T3374" i="8"/>
  <c r="O3375" i="8"/>
  <c r="P3375" i="8"/>
  <c r="S3375" i="8"/>
  <c r="T3375" i="8"/>
  <c r="O3376" i="8"/>
  <c r="P3376" i="8"/>
  <c r="S3376" i="8"/>
  <c r="T3376" i="8"/>
  <c r="O3377" i="8"/>
  <c r="P3377" i="8"/>
  <c r="S3377" i="8"/>
  <c r="T3377" i="8"/>
  <c r="O3378" i="8"/>
  <c r="P3378" i="8"/>
  <c r="S3378" i="8"/>
  <c r="T3378" i="8"/>
  <c r="O3379" i="8"/>
  <c r="P3379" i="8"/>
  <c r="S3379" i="8"/>
  <c r="T3379" i="8"/>
  <c r="O3380" i="8"/>
  <c r="P3380" i="8"/>
  <c r="S3380" i="8"/>
  <c r="T3380" i="8"/>
  <c r="O3381" i="8"/>
  <c r="P3381" i="8"/>
  <c r="S3381" i="8"/>
  <c r="T3381" i="8"/>
  <c r="O3382" i="8"/>
  <c r="P3382" i="8"/>
  <c r="S3382" i="8"/>
  <c r="T3382" i="8"/>
  <c r="O3383" i="8"/>
  <c r="P3383" i="8"/>
  <c r="S3383" i="8"/>
  <c r="T3383" i="8"/>
  <c r="O3384" i="8"/>
  <c r="P3384" i="8"/>
  <c r="S3384" i="8"/>
  <c r="T3384" i="8"/>
  <c r="O3385" i="8"/>
  <c r="P3385" i="8"/>
  <c r="S3385" i="8"/>
  <c r="T3385" i="8"/>
  <c r="O3386" i="8"/>
  <c r="P3386" i="8"/>
  <c r="S3386" i="8"/>
  <c r="T3386" i="8"/>
  <c r="O3387" i="8"/>
  <c r="P3387" i="8"/>
  <c r="S3387" i="8"/>
  <c r="T3387" i="8"/>
  <c r="O3388" i="8"/>
  <c r="P3388" i="8"/>
  <c r="S3388" i="8"/>
  <c r="T3388" i="8"/>
  <c r="O3389" i="8"/>
  <c r="P3389" i="8"/>
  <c r="S3389" i="8"/>
  <c r="T3389" i="8"/>
  <c r="O3390" i="8"/>
  <c r="P3390" i="8"/>
  <c r="S3390" i="8"/>
  <c r="T3390" i="8"/>
  <c r="O3391" i="8"/>
  <c r="P3391" i="8"/>
  <c r="S3391" i="8"/>
  <c r="T3391" i="8"/>
  <c r="O3392" i="8"/>
  <c r="P3392" i="8"/>
  <c r="S3392" i="8"/>
  <c r="T3392" i="8"/>
  <c r="O3393" i="8"/>
  <c r="P3393" i="8"/>
  <c r="S3393" i="8"/>
  <c r="T3393" i="8"/>
  <c r="O3394" i="8"/>
  <c r="P3394" i="8"/>
  <c r="S3394" i="8"/>
  <c r="T3394" i="8"/>
  <c r="O3395" i="8"/>
  <c r="P3395" i="8"/>
  <c r="S3395" i="8"/>
  <c r="T3395" i="8"/>
  <c r="O3396" i="8"/>
  <c r="P3396" i="8"/>
  <c r="S3396" i="8"/>
  <c r="T3396" i="8"/>
  <c r="O3397" i="8"/>
  <c r="P3397" i="8"/>
  <c r="S3397" i="8"/>
  <c r="T3397" i="8"/>
  <c r="O3398" i="8"/>
  <c r="P3398" i="8"/>
  <c r="S3398" i="8"/>
  <c r="T3398" i="8"/>
  <c r="O3399" i="8"/>
  <c r="P3399" i="8"/>
  <c r="S3399" i="8"/>
  <c r="T3399" i="8"/>
  <c r="O3400" i="8"/>
  <c r="P3400" i="8"/>
  <c r="S3400" i="8"/>
  <c r="T3400" i="8"/>
  <c r="O3401" i="8"/>
  <c r="P3401" i="8"/>
  <c r="S3401" i="8"/>
  <c r="T3401" i="8"/>
  <c r="O3402" i="8"/>
  <c r="P3402" i="8"/>
  <c r="S3402" i="8"/>
  <c r="T3402" i="8"/>
  <c r="O3403" i="8"/>
  <c r="P3403" i="8"/>
  <c r="S3403" i="8"/>
  <c r="T3403" i="8"/>
  <c r="O3404" i="8"/>
  <c r="P3404" i="8"/>
  <c r="S3404" i="8"/>
  <c r="T3404" i="8"/>
  <c r="O3405" i="8"/>
  <c r="P3405" i="8"/>
  <c r="S3405" i="8"/>
  <c r="T3405" i="8"/>
  <c r="O3406" i="8"/>
  <c r="P3406" i="8"/>
  <c r="S3406" i="8"/>
  <c r="T3406" i="8"/>
  <c r="O3407" i="8"/>
  <c r="P3407" i="8"/>
  <c r="S3407" i="8"/>
  <c r="T3407" i="8"/>
  <c r="O3408" i="8"/>
  <c r="P3408" i="8"/>
  <c r="S3408" i="8"/>
  <c r="T3408" i="8"/>
  <c r="O3409" i="8"/>
  <c r="P3409" i="8"/>
  <c r="S3409" i="8"/>
  <c r="T3409" i="8"/>
  <c r="O3410" i="8"/>
  <c r="P3410" i="8"/>
  <c r="S3410" i="8"/>
  <c r="T3410" i="8"/>
  <c r="O3411" i="8"/>
  <c r="P3411" i="8"/>
  <c r="S3411" i="8"/>
  <c r="T3411" i="8"/>
  <c r="O3412" i="8"/>
  <c r="P3412" i="8"/>
  <c r="S3412" i="8"/>
  <c r="T3412" i="8"/>
  <c r="O3413" i="8"/>
  <c r="P3413" i="8"/>
  <c r="S3413" i="8"/>
  <c r="T3413" i="8"/>
  <c r="O3414" i="8"/>
  <c r="P3414" i="8"/>
  <c r="S3414" i="8"/>
  <c r="T3414" i="8"/>
  <c r="O3415" i="8"/>
  <c r="P3415" i="8"/>
  <c r="S3415" i="8"/>
  <c r="T3415" i="8"/>
  <c r="O3416" i="8"/>
  <c r="P3416" i="8"/>
  <c r="S3416" i="8"/>
  <c r="T3416" i="8"/>
  <c r="O3417" i="8"/>
  <c r="P3417" i="8"/>
  <c r="S3417" i="8"/>
  <c r="T3417" i="8"/>
  <c r="O3418" i="8"/>
  <c r="P3418" i="8"/>
  <c r="S3418" i="8"/>
  <c r="T3418" i="8"/>
  <c r="O3419" i="8"/>
  <c r="P3419" i="8"/>
  <c r="S3419" i="8"/>
  <c r="T3419" i="8"/>
  <c r="O3420" i="8"/>
  <c r="P3420" i="8"/>
  <c r="S3420" i="8"/>
  <c r="T3420" i="8"/>
  <c r="O3421" i="8"/>
  <c r="P3421" i="8"/>
  <c r="S3421" i="8"/>
  <c r="T3421" i="8"/>
  <c r="O3422" i="8"/>
  <c r="P3422" i="8"/>
  <c r="S3422" i="8"/>
  <c r="T3422" i="8"/>
  <c r="O3423" i="8"/>
  <c r="P3423" i="8"/>
  <c r="S3423" i="8"/>
  <c r="T3423" i="8"/>
  <c r="O3424" i="8"/>
  <c r="P3424" i="8"/>
  <c r="S3424" i="8"/>
  <c r="T3424" i="8"/>
  <c r="O3425" i="8"/>
  <c r="P3425" i="8"/>
  <c r="S3425" i="8"/>
  <c r="T3425" i="8"/>
  <c r="O3426" i="8"/>
  <c r="P3426" i="8"/>
  <c r="S3426" i="8"/>
  <c r="T3426" i="8"/>
  <c r="O3427" i="8"/>
  <c r="P3427" i="8"/>
  <c r="S3427" i="8"/>
  <c r="T3427" i="8"/>
  <c r="O3428" i="8"/>
  <c r="P3428" i="8"/>
  <c r="S3428" i="8"/>
  <c r="T3428" i="8"/>
  <c r="O3429" i="8"/>
  <c r="P3429" i="8"/>
  <c r="S3429" i="8"/>
  <c r="T3429" i="8"/>
  <c r="O3430" i="8"/>
  <c r="P3430" i="8"/>
  <c r="S3430" i="8"/>
  <c r="T3430" i="8"/>
  <c r="O3431" i="8"/>
  <c r="P3431" i="8"/>
  <c r="S3431" i="8"/>
  <c r="T3431" i="8"/>
  <c r="O3432" i="8"/>
  <c r="P3432" i="8"/>
  <c r="S3432" i="8"/>
  <c r="T3432" i="8"/>
  <c r="O3433" i="8"/>
  <c r="P3433" i="8"/>
  <c r="S3433" i="8"/>
  <c r="T3433" i="8"/>
  <c r="O3434" i="8"/>
  <c r="P3434" i="8"/>
  <c r="S3434" i="8"/>
  <c r="T3434" i="8"/>
  <c r="O3435" i="8"/>
  <c r="P3435" i="8"/>
  <c r="S3435" i="8"/>
  <c r="T3435" i="8"/>
  <c r="O3436" i="8"/>
  <c r="P3436" i="8"/>
  <c r="S3436" i="8"/>
  <c r="T3436" i="8"/>
  <c r="O3437" i="8"/>
  <c r="P3437" i="8"/>
  <c r="S3437" i="8"/>
  <c r="T3437" i="8"/>
  <c r="O3438" i="8"/>
  <c r="P3438" i="8"/>
  <c r="S3438" i="8"/>
  <c r="T3438" i="8"/>
  <c r="O3439" i="8"/>
  <c r="P3439" i="8"/>
  <c r="S3439" i="8"/>
  <c r="T3439" i="8"/>
  <c r="O3440" i="8"/>
  <c r="P3440" i="8"/>
  <c r="S3440" i="8"/>
  <c r="T3440" i="8"/>
  <c r="O3441" i="8"/>
  <c r="P3441" i="8"/>
  <c r="S3441" i="8"/>
  <c r="T3441" i="8"/>
  <c r="O3442" i="8"/>
  <c r="P3442" i="8"/>
  <c r="S3442" i="8"/>
  <c r="T3442" i="8"/>
  <c r="O3443" i="8"/>
  <c r="P3443" i="8"/>
  <c r="S3443" i="8"/>
  <c r="T3443" i="8"/>
  <c r="O3444" i="8"/>
  <c r="P3444" i="8"/>
  <c r="S3444" i="8"/>
  <c r="T3444" i="8"/>
  <c r="O3445" i="8"/>
  <c r="P3445" i="8"/>
  <c r="S3445" i="8"/>
  <c r="T3445" i="8"/>
  <c r="O3446" i="8"/>
  <c r="P3446" i="8"/>
  <c r="S3446" i="8"/>
  <c r="T3446" i="8"/>
  <c r="O3447" i="8"/>
  <c r="P3447" i="8"/>
  <c r="S3447" i="8"/>
  <c r="T3447" i="8"/>
  <c r="O3448" i="8"/>
  <c r="P3448" i="8"/>
  <c r="S3448" i="8"/>
  <c r="T3448" i="8"/>
  <c r="O3449" i="8"/>
  <c r="P3449" i="8"/>
  <c r="S3449" i="8"/>
  <c r="T3449" i="8"/>
  <c r="O3450" i="8"/>
  <c r="P3450" i="8"/>
  <c r="S3450" i="8"/>
  <c r="T3450" i="8"/>
  <c r="O3451" i="8"/>
  <c r="P3451" i="8"/>
  <c r="S3451" i="8"/>
  <c r="T3451" i="8"/>
  <c r="O3452" i="8"/>
  <c r="P3452" i="8"/>
  <c r="S3452" i="8"/>
  <c r="T3452" i="8"/>
  <c r="O3453" i="8"/>
  <c r="P3453" i="8"/>
  <c r="S3453" i="8"/>
  <c r="T3453" i="8"/>
  <c r="O3454" i="8"/>
  <c r="P3454" i="8"/>
  <c r="S3454" i="8"/>
  <c r="T3454" i="8"/>
  <c r="O3455" i="8"/>
  <c r="P3455" i="8"/>
  <c r="S3455" i="8"/>
  <c r="T3455" i="8"/>
  <c r="O3456" i="8"/>
  <c r="P3456" i="8"/>
  <c r="S3456" i="8"/>
  <c r="T3456" i="8"/>
  <c r="O3457" i="8"/>
  <c r="P3457" i="8"/>
  <c r="S3457" i="8"/>
  <c r="T3457" i="8"/>
  <c r="O3458" i="8"/>
  <c r="P3458" i="8"/>
  <c r="S3458" i="8"/>
  <c r="T3458" i="8"/>
  <c r="O3459" i="8"/>
  <c r="P3459" i="8"/>
  <c r="S3459" i="8"/>
  <c r="T3459" i="8"/>
  <c r="O3460" i="8"/>
  <c r="P3460" i="8"/>
  <c r="S3460" i="8"/>
  <c r="T3460" i="8"/>
  <c r="O3461" i="8"/>
  <c r="P3461" i="8"/>
  <c r="S3461" i="8"/>
  <c r="T3461" i="8"/>
  <c r="O3462" i="8"/>
  <c r="P3462" i="8"/>
  <c r="S3462" i="8"/>
  <c r="T3462" i="8"/>
  <c r="O3463" i="8"/>
  <c r="P3463" i="8"/>
  <c r="S3463" i="8"/>
  <c r="T3463" i="8"/>
  <c r="O3464" i="8"/>
  <c r="P3464" i="8"/>
  <c r="S3464" i="8"/>
  <c r="T3464" i="8"/>
  <c r="O3465" i="8"/>
  <c r="P3465" i="8"/>
  <c r="S3465" i="8"/>
  <c r="T3465" i="8"/>
  <c r="O3466" i="8"/>
  <c r="P3466" i="8"/>
  <c r="S3466" i="8"/>
  <c r="T3466" i="8"/>
  <c r="O3467" i="8"/>
  <c r="P3467" i="8"/>
  <c r="S3467" i="8"/>
  <c r="T3467" i="8"/>
  <c r="O3468" i="8"/>
  <c r="P3468" i="8"/>
  <c r="S3468" i="8"/>
  <c r="T3468" i="8"/>
  <c r="O3469" i="8"/>
  <c r="P3469" i="8"/>
  <c r="S3469" i="8"/>
  <c r="T3469" i="8"/>
  <c r="O3470" i="8"/>
  <c r="P3470" i="8"/>
  <c r="S3470" i="8"/>
  <c r="T3470" i="8"/>
  <c r="O3471" i="8"/>
  <c r="P3471" i="8"/>
  <c r="S3471" i="8"/>
  <c r="T3471" i="8"/>
  <c r="O3472" i="8"/>
  <c r="P3472" i="8"/>
  <c r="S3472" i="8"/>
  <c r="T3472" i="8"/>
  <c r="O3473" i="8"/>
  <c r="P3473" i="8"/>
  <c r="S3473" i="8"/>
  <c r="T3473" i="8"/>
  <c r="O3474" i="8"/>
  <c r="P3474" i="8"/>
  <c r="S3474" i="8"/>
  <c r="T3474" i="8"/>
  <c r="O3475" i="8"/>
  <c r="P3475" i="8"/>
  <c r="S3475" i="8"/>
  <c r="T3475" i="8"/>
  <c r="O3476" i="8"/>
  <c r="P3476" i="8"/>
  <c r="S3476" i="8"/>
  <c r="T3476" i="8"/>
  <c r="O3477" i="8"/>
  <c r="P3477" i="8"/>
  <c r="S3477" i="8"/>
  <c r="T3477" i="8"/>
  <c r="O3478" i="8"/>
  <c r="P3478" i="8"/>
  <c r="S3478" i="8"/>
  <c r="T3478" i="8"/>
  <c r="O3479" i="8"/>
  <c r="P3479" i="8"/>
  <c r="S3479" i="8"/>
  <c r="T3479" i="8"/>
  <c r="O3480" i="8"/>
  <c r="P3480" i="8"/>
  <c r="S3480" i="8"/>
  <c r="T3480" i="8"/>
  <c r="O3481" i="8"/>
  <c r="P3481" i="8"/>
  <c r="S3481" i="8"/>
  <c r="T3481" i="8"/>
  <c r="O3482" i="8"/>
  <c r="P3482" i="8"/>
  <c r="S3482" i="8"/>
  <c r="T3482" i="8"/>
  <c r="O3483" i="8"/>
  <c r="P3483" i="8"/>
  <c r="S3483" i="8"/>
  <c r="T3483" i="8"/>
  <c r="O3484" i="8"/>
  <c r="P3484" i="8"/>
  <c r="S3484" i="8"/>
  <c r="T3484" i="8"/>
  <c r="O3485" i="8"/>
  <c r="P3485" i="8"/>
  <c r="S3485" i="8"/>
  <c r="T3485" i="8"/>
  <c r="O3486" i="8"/>
  <c r="P3486" i="8"/>
  <c r="S3486" i="8"/>
  <c r="T3486" i="8"/>
  <c r="O3487" i="8"/>
  <c r="P3487" i="8"/>
  <c r="S3487" i="8"/>
  <c r="T3487" i="8"/>
  <c r="O3488" i="8"/>
  <c r="P3488" i="8"/>
  <c r="S3488" i="8"/>
  <c r="T3488" i="8"/>
  <c r="O3489" i="8"/>
  <c r="P3489" i="8"/>
  <c r="S3489" i="8"/>
  <c r="T3489" i="8"/>
  <c r="O3490" i="8"/>
  <c r="P3490" i="8"/>
  <c r="S3490" i="8"/>
  <c r="T3490" i="8"/>
  <c r="O3491" i="8"/>
  <c r="P3491" i="8"/>
  <c r="S3491" i="8"/>
  <c r="T3491" i="8"/>
  <c r="O3492" i="8"/>
  <c r="P3492" i="8"/>
  <c r="S3492" i="8"/>
  <c r="T3492" i="8"/>
  <c r="O3493" i="8"/>
  <c r="P3493" i="8"/>
  <c r="S3493" i="8"/>
  <c r="T3493" i="8"/>
  <c r="O3494" i="8"/>
  <c r="P3494" i="8"/>
  <c r="S3494" i="8"/>
  <c r="T3494" i="8"/>
  <c r="O3495" i="8"/>
  <c r="P3495" i="8"/>
  <c r="S3495" i="8"/>
  <c r="T3495" i="8"/>
  <c r="O3496" i="8"/>
  <c r="P3496" i="8"/>
  <c r="S3496" i="8"/>
  <c r="T3496" i="8"/>
  <c r="O3497" i="8"/>
  <c r="P3497" i="8"/>
  <c r="S3497" i="8"/>
  <c r="T3497" i="8"/>
  <c r="O3498" i="8"/>
  <c r="P3498" i="8"/>
  <c r="S3498" i="8"/>
  <c r="T3498" i="8"/>
  <c r="O3499" i="8"/>
  <c r="P3499" i="8"/>
  <c r="S3499" i="8"/>
  <c r="T3499" i="8"/>
  <c r="O3500" i="8"/>
  <c r="P3500" i="8"/>
  <c r="S3500" i="8"/>
  <c r="T3500" i="8"/>
  <c r="O3501" i="8"/>
  <c r="P3501" i="8"/>
  <c r="S3501" i="8"/>
  <c r="T3501" i="8"/>
  <c r="O3502" i="8"/>
  <c r="P3502" i="8"/>
  <c r="S3502" i="8"/>
  <c r="T3502" i="8"/>
  <c r="O3503" i="8"/>
  <c r="P3503" i="8"/>
  <c r="S3503" i="8"/>
  <c r="T3503" i="8"/>
  <c r="O3504" i="8"/>
  <c r="P3504" i="8"/>
  <c r="S3504" i="8"/>
  <c r="T3504" i="8"/>
  <c r="O3505" i="8"/>
  <c r="P3505" i="8"/>
  <c r="S3505" i="8"/>
  <c r="T3505" i="8"/>
  <c r="O3506" i="8"/>
  <c r="P3506" i="8"/>
  <c r="S3506" i="8"/>
  <c r="T3506" i="8"/>
  <c r="O3507" i="8"/>
  <c r="P3507" i="8"/>
  <c r="S3507" i="8"/>
  <c r="T3507" i="8"/>
  <c r="O3508" i="8"/>
  <c r="P3508" i="8"/>
  <c r="S3508" i="8"/>
  <c r="T3508" i="8"/>
  <c r="O3509" i="8"/>
  <c r="P3509" i="8"/>
  <c r="S3509" i="8"/>
  <c r="T3509" i="8"/>
  <c r="O3510" i="8"/>
  <c r="P3510" i="8"/>
  <c r="S3510" i="8"/>
  <c r="T3510" i="8"/>
  <c r="O3511" i="8"/>
  <c r="P3511" i="8"/>
  <c r="S3511" i="8"/>
  <c r="T3511" i="8"/>
  <c r="O3512" i="8"/>
  <c r="P3512" i="8"/>
  <c r="S3512" i="8"/>
  <c r="T3512" i="8"/>
  <c r="O3513" i="8"/>
  <c r="P3513" i="8"/>
  <c r="S3513" i="8"/>
  <c r="T3513" i="8"/>
  <c r="O3514" i="8"/>
  <c r="P3514" i="8"/>
  <c r="S3514" i="8"/>
  <c r="T3514" i="8"/>
  <c r="O3515" i="8"/>
  <c r="P3515" i="8"/>
  <c r="S3515" i="8"/>
  <c r="T3515" i="8"/>
  <c r="O3516" i="8"/>
  <c r="P3516" i="8"/>
  <c r="S3516" i="8"/>
  <c r="T3516" i="8"/>
  <c r="O3517" i="8"/>
  <c r="P3517" i="8"/>
  <c r="S3517" i="8"/>
  <c r="T3517" i="8"/>
  <c r="O3518" i="8"/>
  <c r="P3518" i="8"/>
  <c r="S3518" i="8"/>
  <c r="T3518" i="8"/>
  <c r="O3519" i="8"/>
  <c r="P3519" i="8"/>
  <c r="S3519" i="8"/>
  <c r="T3519" i="8"/>
  <c r="O3520" i="8"/>
  <c r="P3520" i="8"/>
  <c r="S3520" i="8"/>
  <c r="T3520" i="8"/>
  <c r="O3521" i="8"/>
  <c r="P3521" i="8"/>
  <c r="S3521" i="8"/>
  <c r="T3521" i="8"/>
  <c r="O3522" i="8"/>
  <c r="P3522" i="8"/>
  <c r="S3522" i="8"/>
  <c r="T3522" i="8"/>
  <c r="O3523" i="8"/>
  <c r="P3523" i="8"/>
  <c r="S3523" i="8"/>
  <c r="T3523" i="8"/>
  <c r="O3524" i="8"/>
  <c r="P3524" i="8"/>
  <c r="S3524" i="8"/>
  <c r="T3524" i="8"/>
  <c r="O3525" i="8"/>
  <c r="P3525" i="8"/>
  <c r="S3525" i="8"/>
  <c r="T3525" i="8"/>
  <c r="O3526" i="8"/>
  <c r="P3526" i="8"/>
  <c r="S3526" i="8"/>
  <c r="T3526" i="8"/>
  <c r="O3527" i="8"/>
  <c r="P3527" i="8"/>
  <c r="S3527" i="8"/>
  <c r="T3527" i="8"/>
  <c r="O3528" i="8"/>
  <c r="P3528" i="8"/>
  <c r="S3528" i="8"/>
  <c r="T3528" i="8"/>
  <c r="O3529" i="8"/>
  <c r="P3529" i="8"/>
  <c r="S3529" i="8"/>
  <c r="T3529" i="8"/>
  <c r="O3530" i="8"/>
  <c r="P3530" i="8"/>
  <c r="S3530" i="8"/>
  <c r="T3530" i="8"/>
  <c r="O3531" i="8"/>
  <c r="P3531" i="8"/>
  <c r="S3531" i="8"/>
  <c r="T3531" i="8"/>
  <c r="O3532" i="8"/>
  <c r="P3532" i="8"/>
  <c r="S3532" i="8"/>
  <c r="T3532" i="8"/>
  <c r="O3533" i="8"/>
  <c r="P3533" i="8"/>
  <c r="S3533" i="8"/>
  <c r="T3533" i="8"/>
  <c r="O3534" i="8"/>
  <c r="P3534" i="8"/>
  <c r="S3534" i="8"/>
  <c r="T3534" i="8"/>
  <c r="O3535" i="8"/>
  <c r="P3535" i="8"/>
  <c r="S3535" i="8"/>
  <c r="T3535" i="8"/>
  <c r="O3536" i="8"/>
  <c r="P3536" i="8"/>
  <c r="S3536" i="8"/>
  <c r="T3536" i="8"/>
  <c r="O3537" i="8"/>
  <c r="P3537" i="8"/>
  <c r="S3537" i="8"/>
  <c r="T3537" i="8"/>
  <c r="O3538" i="8"/>
  <c r="P3538" i="8"/>
  <c r="S3538" i="8"/>
  <c r="T3538" i="8"/>
  <c r="O3539" i="8"/>
  <c r="P3539" i="8"/>
  <c r="S3539" i="8"/>
  <c r="T3539" i="8"/>
  <c r="O3540" i="8"/>
  <c r="P3540" i="8"/>
  <c r="S3540" i="8"/>
  <c r="T3540" i="8"/>
  <c r="O3541" i="8"/>
  <c r="P3541" i="8"/>
  <c r="S3541" i="8"/>
  <c r="T3541" i="8"/>
  <c r="O3542" i="8"/>
  <c r="P3542" i="8"/>
  <c r="S3542" i="8"/>
  <c r="T3542" i="8"/>
  <c r="O3543" i="8"/>
  <c r="P3543" i="8"/>
  <c r="S3543" i="8"/>
  <c r="T3543" i="8"/>
  <c r="O3544" i="8"/>
  <c r="P3544" i="8"/>
  <c r="S3544" i="8"/>
  <c r="T3544" i="8"/>
  <c r="O3545" i="8"/>
  <c r="P3545" i="8"/>
  <c r="S3545" i="8"/>
  <c r="T3545" i="8"/>
  <c r="O3546" i="8"/>
  <c r="P3546" i="8"/>
  <c r="S3546" i="8"/>
  <c r="T3546" i="8"/>
  <c r="O3547" i="8"/>
  <c r="P3547" i="8"/>
  <c r="S3547" i="8"/>
  <c r="T3547" i="8"/>
  <c r="O3548" i="8"/>
  <c r="P3548" i="8"/>
  <c r="S3548" i="8"/>
  <c r="T3548" i="8"/>
  <c r="O3549" i="8"/>
  <c r="P3549" i="8"/>
  <c r="S3549" i="8"/>
  <c r="T3549" i="8"/>
  <c r="O3550" i="8"/>
  <c r="P3550" i="8"/>
  <c r="S3550" i="8"/>
  <c r="T3550" i="8"/>
  <c r="O3551" i="8"/>
  <c r="P3551" i="8"/>
  <c r="S3551" i="8"/>
  <c r="T3551" i="8"/>
  <c r="O3552" i="8"/>
  <c r="P3552" i="8"/>
  <c r="S3552" i="8"/>
  <c r="T3552" i="8"/>
  <c r="O3553" i="8"/>
  <c r="P3553" i="8"/>
  <c r="S3553" i="8"/>
  <c r="T3553" i="8"/>
  <c r="O3554" i="8"/>
  <c r="P3554" i="8"/>
  <c r="S3554" i="8"/>
  <c r="T3554" i="8"/>
  <c r="O3555" i="8"/>
  <c r="P3555" i="8"/>
  <c r="S3555" i="8"/>
  <c r="T3555" i="8"/>
  <c r="O3556" i="8"/>
  <c r="P3556" i="8"/>
  <c r="S3556" i="8"/>
  <c r="T3556" i="8"/>
  <c r="O3557" i="8"/>
  <c r="P3557" i="8"/>
  <c r="S3557" i="8"/>
  <c r="T3557" i="8"/>
  <c r="O3558" i="8"/>
  <c r="P3558" i="8"/>
  <c r="S3558" i="8"/>
  <c r="T3558" i="8"/>
  <c r="O3559" i="8"/>
  <c r="P3559" i="8"/>
  <c r="S3559" i="8"/>
  <c r="T3559" i="8"/>
  <c r="O3560" i="8"/>
  <c r="P3560" i="8"/>
  <c r="S3560" i="8"/>
  <c r="T3560" i="8"/>
  <c r="O3561" i="8"/>
  <c r="P3561" i="8"/>
  <c r="S3561" i="8"/>
  <c r="T3561" i="8"/>
  <c r="O3562" i="8"/>
  <c r="P3562" i="8"/>
  <c r="S3562" i="8"/>
  <c r="T3562" i="8"/>
  <c r="O3563" i="8"/>
  <c r="P3563" i="8"/>
  <c r="S3563" i="8"/>
  <c r="T3563" i="8"/>
  <c r="O3564" i="8"/>
  <c r="P3564" i="8"/>
  <c r="S3564" i="8"/>
  <c r="T3564" i="8"/>
  <c r="O3565" i="8"/>
  <c r="P3565" i="8"/>
  <c r="S3565" i="8"/>
  <c r="T3565" i="8"/>
  <c r="O3566" i="8"/>
  <c r="P3566" i="8"/>
  <c r="S3566" i="8"/>
  <c r="T3566" i="8"/>
  <c r="O3567" i="8"/>
  <c r="P3567" i="8"/>
  <c r="S3567" i="8"/>
  <c r="T3567" i="8"/>
  <c r="O3568" i="8"/>
  <c r="P3568" i="8"/>
  <c r="S3568" i="8"/>
  <c r="T3568" i="8"/>
  <c r="O3569" i="8"/>
  <c r="P3569" i="8"/>
  <c r="S3569" i="8"/>
  <c r="T3569" i="8"/>
  <c r="O3570" i="8"/>
  <c r="P3570" i="8"/>
  <c r="S3570" i="8"/>
  <c r="T3570" i="8"/>
  <c r="O3571" i="8"/>
  <c r="P3571" i="8"/>
  <c r="S3571" i="8"/>
  <c r="T3571" i="8"/>
  <c r="O3572" i="8"/>
  <c r="P3572" i="8"/>
  <c r="S3572" i="8"/>
  <c r="T3572" i="8"/>
  <c r="O3573" i="8"/>
  <c r="P3573" i="8"/>
  <c r="S3573" i="8"/>
  <c r="T3573" i="8"/>
  <c r="O3574" i="8"/>
  <c r="P3574" i="8"/>
  <c r="S3574" i="8"/>
  <c r="T3574" i="8"/>
  <c r="O3575" i="8"/>
  <c r="P3575" i="8"/>
  <c r="S3575" i="8"/>
  <c r="T3575" i="8"/>
  <c r="O3576" i="8"/>
  <c r="P3576" i="8"/>
  <c r="S3576" i="8"/>
  <c r="T3576" i="8"/>
  <c r="O3577" i="8"/>
  <c r="P3577" i="8"/>
  <c r="S3577" i="8"/>
  <c r="T3577" i="8"/>
  <c r="O3578" i="8"/>
  <c r="P3578" i="8"/>
  <c r="S3578" i="8"/>
  <c r="T3578" i="8"/>
  <c r="O3579" i="8"/>
  <c r="P3579" i="8"/>
  <c r="S3579" i="8"/>
  <c r="T3579" i="8"/>
  <c r="O3580" i="8"/>
  <c r="P3580" i="8"/>
  <c r="S3580" i="8"/>
  <c r="T3580" i="8"/>
  <c r="O3581" i="8"/>
  <c r="P3581" i="8"/>
  <c r="S3581" i="8"/>
  <c r="T3581" i="8"/>
  <c r="O3582" i="8"/>
  <c r="P3582" i="8"/>
  <c r="S3582" i="8"/>
  <c r="T3582" i="8"/>
  <c r="O3583" i="8"/>
  <c r="P3583" i="8"/>
  <c r="S3583" i="8"/>
  <c r="T3583" i="8"/>
  <c r="O3584" i="8"/>
  <c r="P3584" i="8"/>
  <c r="S3584" i="8"/>
  <c r="T3584" i="8"/>
  <c r="O3585" i="8"/>
  <c r="P3585" i="8"/>
  <c r="S3585" i="8"/>
  <c r="T3585" i="8"/>
  <c r="O3586" i="8"/>
  <c r="P3586" i="8"/>
  <c r="S3586" i="8"/>
  <c r="T3586" i="8"/>
  <c r="O3587" i="8"/>
  <c r="P3587" i="8"/>
  <c r="S3587" i="8"/>
  <c r="T3587" i="8"/>
  <c r="O3588" i="8"/>
  <c r="P3588" i="8"/>
  <c r="S3588" i="8"/>
  <c r="T3588" i="8"/>
  <c r="O3589" i="8"/>
  <c r="P3589" i="8"/>
  <c r="S3589" i="8"/>
  <c r="T3589" i="8"/>
  <c r="O3590" i="8"/>
  <c r="P3590" i="8"/>
  <c r="S3590" i="8"/>
  <c r="T3590" i="8"/>
  <c r="O3591" i="8"/>
  <c r="P3591" i="8"/>
  <c r="S3591" i="8"/>
  <c r="T3591" i="8"/>
  <c r="O3592" i="8"/>
  <c r="P3592" i="8"/>
  <c r="S3592" i="8"/>
  <c r="T3592" i="8"/>
  <c r="O3593" i="8"/>
  <c r="P3593" i="8"/>
  <c r="S3593" i="8"/>
  <c r="T3593" i="8"/>
  <c r="O3594" i="8"/>
  <c r="P3594" i="8"/>
  <c r="S3594" i="8"/>
  <c r="T3594" i="8"/>
  <c r="O3595" i="8"/>
  <c r="P3595" i="8"/>
  <c r="S3595" i="8"/>
  <c r="T3595" i="8"/>
  <c r="O3596" i="8"/>
  <c r="P3596" i="8"/>
  <c r="S3596" i="8"/>
  <c r="T3596" i="8"/>
  <c r="O3597" i="8"/>
  <c r="P3597" i="8"/>
  <c r="S3597" i="8"/>
  <c r="T3597" i="8"/>
  <c r="O3598" i="8"/>
  <c r="P3598" i="8"/>
  <c r="S3598" i="8"/>
  <c r="T3598" i="8"/>
  <c r="O3599" i="8"/>
  <c r="P3599" i="8"/>
  <c r="S3599" i="8"/>
  <c r="T3599" i="8"/>
  <c r="O3600" i="8"/>
  <c r="P3600" i="8"/>
  <c r="S3600" i="8"/>
  <c r="T3600" i="8"/>
  <c r="O3601" i="8"/>
  <c r="P3601" i="8"/>
  <c r="S3601" i="8"/>
  <c r="T3601" i="8"/>
  <c r="O3602" i="8"/>
  <c r="P3602" i="8"/>
  <c r="S3602" i="8"/>
  <c r="T3602" i="8"/>
  <c r="O3603" i="8"/>
  <c r="P3603" i="8"/>
  <c r="S3603" i="8"/>
  <c r="T3603" i="8"/>
  <c r="O3604" i="8"/>
  <c r="P3604" i="8"/>
  <c r="S3604" i="8"/>
  <c r="T3604" i="8"/>
  <c r="O3605" i="8"/>
  <c r="P3605" i="8"/>
  <c r="S3605" i="8"/>
  <c r="T3605" i="8"/>
  <c r="O3606" i="8"/>
  <c r="P3606" i="8"/>
  <c r="S3606" i="8"/>
  <c r="T3606" i="8"/>
  <c r="O3607" i="8"/>
  <c r="P3607" i="8"/>
  <c r="S3607" i="8"/>
  <c r="T3607" i="8"/>
  <c r="O3608" i="8"/>
  <c r="P3608" i="8"/>
  <c r="S3608" i="8"/>
  <c r="T3608" i="8"/>
  <c r="O3609" i="8"/>
  <c r="P3609" i="8"/>
  <c r="S3609" i="8"/>
  <c r="T3609" i="8"/>
  <c r="O3610" i="8"/>
  <c r="P3610" i="8"/>
  <c r="S3610" i="8"/>
  <c r="T3610" i="8"/>
  <c r="O3611" i="8"/>
  <c r="P3611" i="8"/>
  <c r="S3611" i="8"/>
  <c r="T3611" i="8"/>
  <c r="O3612" i="8"/>
  <c r="P3612" i="8"/>
  <c r="S3612" i="8"/>
  <c r="T3612" i="8"/>
  <c r="O3613" i="8"/>
  <c r="P3613" i="8"/>
  <c r="S3613" i="8"/>
  <c r="T3613" i="8"/>
  <c r="O3614" i="8"/>
  <c r="P3614" i="8"/>
  <c r="S3614" i="8"/>
  <c r="T3614" i="8"/>
  <c r="O3615" i="8"/>
  <c r="P3615" i="8"/>
  <c r="S3615" i="8"/>
  <c r="T3615" i="8"/>
  <c r="O3616" i="8"/>
  <c r="P3616" i="8"/>
  <c r="S3616" i="8"/>
  <c r="T3616" i="8"/>
  <c r="O3617" i="8"/>
  <c r="P3617" i="8"/>
  <c r="S3617" i="8"/>
  <c r="T3617" i="8"/>
  <c r="O3618" i="8"/>
  <c r="P3618" i="8"/>
  <c r="S3618" i="8"/>
  <c r="T3618" i="8"/>
  <c r="O3619" i="8"/>
  <c r="P3619" i="8"/>
  <c r="S3619" i="8"/>
  <c r="T3619" i="8"/>
  <c r="O3620" i="8"/>
  <c r="P3620" i="8"/>
  <c r="S3620" i="8"/>
  <c r="T3620" i="8"/>
  <c r="O3621" i="8"/>
  <c r="P3621" i="8"/>
  <c r="S3621" i="8"/>
  <c r="T3621" i="8"/>
  <c r="O3622" i="8"/>
  <c r="P3622" i="8"/>
  <c r="S3622" i="8"/>
  <c r="T3622" i="8"/>
  <c r="O3623" i="8"/>
  <c r="P3623" i="8"/>
  <c r="S3623" i="8"/>
  <c r="T3623" i="8"/>
  <c r="O3624" i="8"/>
  <c r="P3624" i="8"/>
  <c r="S3624" i="8"/>
  <c r="T3624" i="8"/>
  <c r="O3625" i="8"/>
  <c r="P3625" i="8"/>
  <c r="S3625" i="8"/>
  <c r="T3625" i="8"/>
  <c r="O3626" i="8"/>
  <c r="P3626" i="8"/>
  <c r="S3626" i="8"/>
  <c r="T3626" i="8"/>
  <c r="O3627" i="8"/>
  <c r="P3627" i="8"/>
  <c r="S3627" i="8"/>
  <c r="T3627" i="8"/>
  <c r="O3628" i="8"/>
  <c r="P3628" i="8"/>
  <c r="S3628" i="8"/>
  <c r="T3628" i="8"/>
  <c r="O3629" i="8"/>
  <c r="P3629" i="8"/>
  <c r="S3629" i="8"/>
  <c r="T3629" i="8"/>
  <c r="O3630" i="8"/>
  <c r="P3630" i="8"/>
  <c r="S3630" i="8"/>
  <c r="T3630" i="8"/>
  <c r="O3631" i="8"/>
  <c r="P3631" i="8"/>
  <c r="S3631" i="8"/>
  <c r="T3631" i="8"/>
  <c r="O3632" i="8"/>
  <c r="P3632" i="8"/>
  <c r="S3632" i="8"/>
  <c r="T3632" i="8"/>
  <c r="O3633" i="8"/>
  <c r="P3633" i="8"/>
  <c r="S3633" i="8"/>
  <c r="T3633" i="8"/>
  <c r="O3634" i="8"/>
  <c r="P3634" i="8"/>
  <c r="S3634" i="8"/>
  <c r="T3634" i="8"/>
  <c r="O3635" i="8"/>
  <c r="P3635" i="8"/>
  <c r="S3635" i="8"/>
  <c r="T3635" i="8"/>
  <c r="O3636" i="8"/>
  <c r="P3636" i="8"/>
  <c r="S3636" i="8"/>
  <c r="T3636" i="8"/>
  <c r="O3637" i="8"/>
  <c r="P3637" i="8"/>
  <c r="S3637" i="8"/>
  <c r="T3637" i="8"/>
  <c r="O3638" i="8"/>
  <c r="P3638" i="8"/>
  <c r="S3638" i="8"/>
  <c r="T3638" i="8"/>
  <c r="O3639" i="8"/>
  <c r="P3639" i="8"/>
  <c r="S3639" i="8"/>
  <c r="T3639" i="8"/>
  <c r="O3640" i="8"/>
  <c r="P3640" i="8"/>
  <c r="S3640" i="8"/>
  <c r="T3640" i="8"/>
  <c r="O3641" i="8"/>
  <c r="P3641" i="8"/>
  <c r="S3641" i="8"/>
  <c r="T3641" i="8"/>
  <c r="O3642" i="8"/>
  <c r="P3642" i="8"/>
  <c r="S3642" i="8"/>
  <c r="T3642" i="8"/>
  <c r="O3643" i="8"/>
  <c r="P3643" i="8"/>
  <c r="S3643" i="8"/>
  <c r="T3643" i="8"/>
  <c r="O3644" i="8"/>
  <c r="P3644" i="8"/>
  <c r="S3644" i="8"/>
  <c r="T3644" i="8"/>
  <c r="O3645" i="8"/>
  <c r="P3645" i="8"/>
  <c r="S3645" i="8"/>
  <c r="T3645" i="8"/>
  <c r="O3646" i="8"/>
  <c r="P3646" i="8"/>
  <c r="S3646" i="8"/>
  <c r="T3646" i="8"/>
  <c r="O3647" i="8"/>
  <c r="P3647" i="8"/>
  <c r="S3647" i="8"/>
  <c r="T3647" i="8"/>
  <c r="O3648" i="8"/>
  <c r="P3648" i="8"/>
  <c r="S3648" i="8"/>
  <c r="T3648" i="8"/>
  <c r="O3649" i="8"/>
  <c r="P3649" i="8"/>
  <c r="S3649" i="8"/>
  <c r="T3649" i="8"/>
  <c r="O3650" i="8"/>
  <c r="P3650" i="8"/>
  <c r="S3650" i="8"/>
  <c r="T3650" i="8"/>
  <c r="O3651" i="8"/>
  <c r="P3651" i="8"/>
  <c r="S3651" i="8"/>
  <c r="T3651" i="8"/>
  <c r="O3652" i="8"/>
  <c r="P3652" i="8"/>
  <c r="S3652" i="8"/>
  <c r="T3652" i="8"/>
  <c r="O3653" i="8"/>
  <c r="P3653" i="8"/>
  <c r="S3653" i="8"/>
  <c r="T3653" i="8"/>
  <c r="O3654" i="8"/>
  <c r="P3654" i="8"/>
  <c r="S3654" i="8"/>
  <c r="T3654" i="8"/>
  <c r="O3655" i="8"/>
  <c r="P3655" i="8"/>
  <c r="S3655" i="8"/>
  <c r="T3655" i="8"/>
  <c r="O3656" i="8"/>
  <c r="P3656" i="8"/>
  <c r="S3656" i="8"/>
  <c r="T3656" i="8"/>
  <c r="O3657" i="8"/>
  <c r="P3657" i="8"/>
  <c r="S3657" i="8"/>
  <c r="T3657" i="8"/>
  <c r="O3658" i="8"/>
  <c r="P3658" i="8"/>
  <c r="S3658" i="8"/>
  <c r="T3658" i="8"/>
  <c r="O3659" i="8"/>
  <c r="P3659" i="8"/>
  <c r="S3659" i="8"/>
  <c r="T3659" i="8"/>
  <c r="O3660" i="8"/>
  <c r="P3660" i="8"/>
  <c r="S3660" i="8"/>
  <c r="T3660" i="8"/>
  <c r="O3661" i="8"/>
  <c r="P3661" i="8"/>
  <c r="S3661" i="8"/>
  <c r="T3661" i="8"/>
  <c r="O3662" i="8"/>
  <c r="P3662" i="8"/>
  <c r="S3662" i="8"/>
  <c r="T3662" i="8"/>
  <c r="O3663" i="8"/>
  <c r="P3663" i="8"/>
  <c r="S3663" i="8"/>
  <c r="T3663" i="8"/>
  <c r="O3664" i="8"/>
  <c r="P3664" i="8"/>
  <c r="S3664" i="8"/>
  <c r="T3664" i="8"/>
  <c r="O3665" i="8"/>
  <c r="P3665" i="8"/>
  <c r="S3665" i="8"/>
  <c r="T3665" i="8"/>
  <c r="O3666" i="8"/>
  <c r="P3666" i="8"/>
  <c r="S3666" i="8"/>
  <c r="T3666" i="8"/>
  <c r="O3667" i="8"/>
  <c r="P3667" i="8"/>
  <c r="S3667" i="8"/>
  <c r="T3667" i="8"/>
  <c r="O3668" i="8"/>
  <c r="P3668" i="8"/>
  <c r="S3668" i="8"/>
  <c r="T3668" i="8"/>
  <c r="O3669" i="8"/>
  <c r="P3669" i="8"/>
  <c r="S3669" i="8"/>
  <c r="T3669" i="8"/>
  <c r="O3670" i="8"/>
  <c r="P3670" i="8"/>
  <c r="S3670" i="8"/>
  <c r="T3670" i="8"/>
  <c r="O3671" i="8"/>
  <c r="P3671" i="8"/>
  <c r="S3671" i="8"/>
  <c r="T3671" i="8"/>
  <c r="O3672" i="8"/>
  <c r="P3672" i="8"/>
  <c r="S3672" i="8"/>
  <c r="T3672" i="8"/>
  <c r="O3673" i="8"/>
  <c r="P3673" i="8"/>
  <c r="S3673" i="8"/>
  <c r="T3673" i="8"/>
  <c r="O3674" i="8"/>
  <c r="P3674" i="8"/>
  <c r="S3674" i="8"/>
  <c r="T3674" i="8"/>
  <c r="O3675" i="8"/>
  <c r="P3675" i="8"/>
  <c r="S3675" i="8"/>
  <c r="T3675" i="8"/>
  <c r="O3676" i="8"/>
  <c r="P3676" i="8"/>
  <c r="S3676" i="8"/>
  <c r="T3676" i="8"/>
  <c r="O3677" i="8"/>
  <c r="P3677" i="8"/>
  <c r="S3677" i="8"/>
  <c r="T3677" i="8"/>
  <c r="O3678" i="8"/>
  <c r="P3678" i="8"/>
  <c r="S3678" i="8"/>
  <c r="T3678" i="8"/>
  <c r="O3679" i="8"/>
  <c r="P3679" i="8"/>
  <c r="S3679" i="8"/>
  <c r="T3679" i="8"/>
  <c r="O3680" i="8"/>
  <c r="P3680" i="8"/>
  <c r="S3680" i="8"/>
  <c r="T3680" i="8"/>
  <c r="O3681" i="8"/>
  <c r="P3681" i="8"/>
  <c r="S3681" i="8"/>
  <c r="T3681" i="8"/>
  <c r="O3682" i="8"/>
  <c r="P3682" i="8"/>
  <c r="S3682" i="8"/>
  <c r="T3682" i="8"/>
  <c r="O3683" i="8"/>
  <c r="P3683" i="8"/>
  <c r="S3683" i="8"/>
  <c r="T3683" i="8"/>
  <c r="O3684" i="8"/>
  <c r="P3684" i="8"/>
  <c r="S3684" i="8"/>
  <c r="T3684" i="8"/>
  <c r="O3685" i="8"/>
  <c r="P3685" i="8"/>
  <c r="S3685" i="8"/>
  <c r="T3685" i="8"/>
  <c r="O3686" i="8"/>
  <c r="P3686" i="8"/>
  <c r="S3686" i="8"/>
  <c r="T3686" i="8"/>
  <c r="O3687" i="8"/>
  <c r="P3687" i="8"/>
  <c r="S3687" i="8"/>
  <c r="T3687" i="8"/>
  <c r="O3688" i="8"/>
  <c r="P3688" i="8"/>
  <c r="S3688" i="8"/>
  <c r="T3688" i="8"/>
  <c r="O3689" i="8"/>
  <c r="P3689" i="8"/>
  <c r="S3689" i="8"/>
  <c r="T3689" i="8"/>
  <c r="O3690" i="8"/>
  <c r="P3690" i="8"/>
  <c r="S3690" i="8"/>
  <c r="T3690" i="8"/>
  <c r="O3691" i="8"/>
  <c r="P3691" i="8"/>
  <c r="S3691" i="8"/>
  <c r="T3691" i="8"/>
  <c r="O3692" i="8"/>
  <c r="P3692" i="8"/>
  <c r="S3692" i="8"/>
  <c r="T3692" i="8"/>
  <c r="O3693" i="8"/>
  <c r="P3693" i="8"/>
  <c r="S3693" i="8"/>
  <c r="T3693" i="8"/>
  <c r="O3694" i="8"/>
  <c r="P3694" i="8"/>
  <c r="S3694" i="8"/>
  <c r="T3694" i="8"/>
  <c r="O3695" i="8"/>
  <c r="P3695" i="8"/>
  <c r="S3695" i="8"/>
  <c r="T3695" i="8"/>
  <c r="O3696" i="8"/>
  <c r="P3696" i="8"/>
  <c r="S3696" i="8"/>
  <c r="T3696" i="8"/>
  <c r="O3697" i="8"/>
  <c r="P3697" i="8"/>
  <c r="S3697" i="8"/>
  <c r="T3697" i="8"/>
  <c r="O3698" i="8"/>
  <c r="P3698" i="8"/>
  <c r="S3698" i="8"/>
  <c r="T3698" i="8"/>
  <c r="O3699" i="8"/>
  <c r="P3699" i="8"/>
  <c r="S3699" i="8"/>
  <c r="T3699" i="8"/>
  <c r="O3700" i="8"/>
  <c r="P3700" i="8"/>
  <c r="S3700" i="8"/>
  <c r="T3700" i="8"/>
  <c r="O3701" i="8"/>
  <c r="P3701" i="8"/>
  <c r="S3701" i="8"/>
  <c r="T3701" i="8"/>
  <c r="O3702" i="8"/>
  <c r="P3702" i="8"/>
  <c r="S3702" i="8"/>
  <c r="T3702" i="8"/>
  <c r="O3703" i="8"/>
  <c r="P3703" i="8"/>
  <c r="S3703" i="8"/>
  <c r="T3703" i="8"/>
  <c r="O3704" i="8"/>
  <c r="P3704" i="8"/>
  <c r="S3704" i="8"/>
  <c r="T3704" i="8"/>
  <c r="O3705" i="8"/>
  <c r="P3705" i="8"/>
  <c r="S3705" i="8"/>
  <c r="T3705" i="8"/>
  <c r="O3706" i="8"/>
  <c r="P3706" i="8"/>
  <c r="S3706" i="8"/>
  <c r="T3706" i="8"/>
  <c r="O3707" i="8"/>
  <c r="P3707" i="8"/>
  <c r="S3707" i="8"/>
  <c r="T3707" i="8"/>
  <c r="O3708" i="8"/>
  <c r="P3708" i="8"/>
  <c r="S3708" i="8"/>
  <c r="T3708" i="8"/>
  <c r="O3709" i="8"/>
  <c r="P3709" i="8"/>
  <c r="S3709" i="8"/>
  <c r="T3709" i="8"/>
  <c r="O3710" i="8"/>
  <c r="P3710" i="8"/>
  <c r="S3710" i="8"/>
  <c r="T3710" i="8"/>
  <c r="O3711" i="8"/>
  <c r="P3711" i="8"/>
  <c r="S3711" i="8"/>
  <c r="T3711" i="8"/>
  <c r="O3712" i="8"/>
  <c r="P3712" i="8"/>
  <c r="S3712" i="8"/>
  <c r="T3712" i="8"/>
  <c r="O3713" i="8"/>
  <c r="P3713" i="8"/>
  <c r="S3713" i="8"/>
  <c r="T3713" i="8"/>
  <c r="O3714" i="8"/>
  <c r="P3714" i="8"/>
  <c r="S3714" i="8"/>
  <c r="T3714" i="8"/>
  <c r="O3715" i="8"/>
  <c r="P3715" i="8"/>
  <c r="S3715" i="8"/>
  <c r="T3715" i="8"/>
  <c r="O3716" i="8"/>
  <c r="P3716" i="8"/>
  <c r="S3716" i="8"/>
  <c r="T3716" i="8"/>
  <c r="O3717" i="8"/>
  <c r="P3717" i="8"/>
  <c r="S3717" i="8"/>
  <c r="T3717" i="8"/>
  <c r="O3718" i="8"/>
  <c r="P3718" i="8"/>
  <c r="S3718" i="8"/>
  <c r="T3718" i="8"/>
  <c r="O3719" i="8"/>
  <c r="P3719" i="8"/>
  <c r="S3719" i="8"/>
  <c r="T3719" i="8"/>
  <c r="O3720" i="8"/>
  <c r="P3720" i="8"/>
  <c r="S3720" i="8"/>
  <c r="T3720" i="8"/>
  <c r="O3721" i="8"/>
  <c r="P3721" i="8"/>
  <c r="S3721" i="8"/>
  <c r="T3721" i="8"/>
  <c r="O3722" i="8"/>
  <c r="P3722" i="8"/>
  <c r="S3722" i="8"/>
  <c r="T3722" i="8"/>
  <c r="O3723" i="8"/>
  <c r="P3723" i="8"/>
  <c r="S3723" i="8"/>
  <c r="T3723" i="8"/>
  <c r="O3724" i="8"/>
  <c r="P3724" i="8"/>
  <c r="S3724" i="8"/>
  <c r="T3724" i="8"/>
  <c r="O3725" i="8"/>
  <c r="P3725" i="8"/>
  <c r="S3725" i="8"/>
  <c r="T3725" i="8"/>
  <c r="O3726" i="8"/>
  <c r="P3726" i="8"/>
  <c r="S3726" i="8"/>
  <c r="T3726" i="8"/>
  <c r="O3727" i="8"/>
  <c r="P3727" i="8"/>
  <c r="S3727" i="8"/>
  <c r="T3727" i="8"/>
  <c r="O3728" i="8"/>
  <c r="P3728" i="8"/>
  <c r="S3728" i="8"/>
  <c r="T3728" i="8"/>
  <c r="O3729" i="8"/>
  <c r="P3729" i="8"/>
  <c r="S3729" i="8"/>
  <c r="T3729" i="8"/>
  <c r="O3730" i="8"/>
  <c r="P3730" i="8"/>
  <c r="S3730" i="8"/>
  <c r="T3730" i="8"/>
  <c r="O3731" i="8"/>
  <c r="P3731" i="8"/>
  <c r="S3731" i="8"/>
  <c r="T3731" i="8"/>
  <c r="O3732" i="8"/>
  <c r="P3732" i="8"/>
  <c r="S3732" i="8"/>
  <c r="T3732" i="8"/>
  <c r="O3733" i="8"/>
  <c r="P3733" i="8"/>
  <c r="S3733" i="8"/>
  <c r="T3733" i="8"/>
  <c r="O3734" i="8"/>
  <c r="P3734" i="8"/>
  <c r="S3734" i="8"/>
  <c r="T3734" i="8"/>
  <c r="O3735" i="8"/>
  <c r="P3735" i="8"/>
  <c r="S3735" i="8"/>
  <c r="T3735" i="8"/>
  <c r="O3736" i="8"/>
  <c r="P3736" i="8"/>
  <c r="S3736" i="8"/>
  <c r="T3736" i="8"/>
  <c r="O3737" i="8"/>
  <c r="P3737" i="8"/>
  <c r="S3737" i="8"/>
  <c r="T3737" i="8"/>
  <c r="O3738" i="8"/>
  <c r="P3738" i="8"/>
  <c r="S3738" i="8"/>
  <c r="T3738" i="8"/>
  <c r="O3739" i="8"/>
  <c r="P3739" i="8"/>
  <c r="S3739" i="8"/>
  <c r="T3739" i="8"/>
  <c r="O3740" i="8"/>
  <c r="P3740" i="8"/>
  <c r="S3740" i="8"/>
  <c r="T3740" i="8"/>
  <c r="O3741" i="8"/>
  <c r="P3741" i="8"/>
  <c r="S3741" i="8"/>
  <c r="T3741" i="8"/>
  <c r="O3742" i="8"/>
  <c r="P3742" i="8"/>
  <c r="S3742" i="8"/>
  <c r="T3742" i="8"/>
  <c r="O3743" i="8"/>
  <c r="P3743" i="8"/>
  <c r="S3743" i="8"/>
  <c r="T3743" i="8"/>
  <c r="O3744" i="8"/>
  <c r="P3744" i="8"/>
  <c r="S3744" i="8"/>
  <c r="T3744" i="8"/>
  <c r="O3745" i="8"/>
  <c r="P3745" i="8"/>
  <c r="S3745" i="8"/>
  <c r="T3745" i="8"/>
  <c r="O3746" i="8"/>
  <c r="P3746" i="8"/>
  <c r="S3746" i="8"/>
  <c r="T3746" i="8"/>
  <c r="O3747" i="8"/>
  <c r="P3747" i="8"/>
  <c r="S3747" i="8"/>
  <c r="T3747" i="8"/>
  <c r="O3748" i="8"/>
  <c r="P3748" i="8"/>
  <c r="S3748" i="8"/>
  <c r="T3748" i="8"/>
  <c r="O3749" i="8"/>
  <c r="P3749" i="8"/>
  <c r="S3749" i="8"/>
  <c r="T3749" i="8"/>
  <c r="O3750" i="8"/>
  <c r="P3750" i="8"/>
  <c r="S3750" i="8"/>
  <c r="T3750" i="8"/>
  <c r="O3751" i="8"/>
  <c r="P3751" i="8"/>
  <c r="S3751" i="8"/>
  <c r="T3751" i="8"/>
  <c r="O3752" i="8"/>
  <c r="P3752" i="8"/>
  <c r="S3752" i="8"/>
  <c r="T3752" i="8"/>
  <c r="O3753" i="8"/>
  <c r="P3753" i="8"/>
  <c r="S3753" i="8"/>
  <c r="T3753" i="8"/>
  <c r="O3754" i="8"/>
  <c r="P3754" i="8"/>
  <c r="S3754" i="8"/>
  <c r="T3754" i="8"/>
  <c r="O3755" i="8"/>
  <c r="P3755" i="8"/>
  <c r="S3755" i="8"/>
  <c r="T3755" i="8"/>
  <c r="O3756" i="8"/>
  <c r="P3756" i="8"/>
  <c r="S3756" i="8"/>
  <c r="T3756" i="8"/>
  <c r="O3757" i="8"/>
  <c r="P3757" i="8"/>
  <c r="S3757" i="8"/>
  <c r="T3757" i="8"/>
  <c r="O3758" i="8"/>
  <c r="P3758" i="8"/>
  <c r="S3758" i="8"/>
  <c r="T3758" i="8"/>
  <c r="O3759" i="8"/>
  <c r="P3759" i="8"/>
  <c r="S3759" i="8"/>
  <c r="T3759" i="8"/>
  <c r="O3760" i="8"/>
  <c r="P3760" i="8"/>
  <c r="S3760" i="8"/>
  <c r="T3760" i="8"/>
  <c r="O3761" i="8"/>
  <c r="P3761" i="8"/>
  <c r="S3761" i="8"/>
  <c r="T3761" i="8"/>
  <c r="O3762" i="8"/>
  <c r="P3762" i="8"/>
  <c r="S3762" i="8"/>
  <c r="T3762" i="8"/>
  <c r="O3763" i="8"/>
  <c r="P3763" i="8"/>
  <c r="S3763" i="8"/>
  <c r="T3763" i="8"/>
  <c r="O3764" i="8"/>
  <c r="P3764" i="8"/>
  <c r="S3764" i="8"/>
  <c r="T3764" i="8"/>
  <c r="O3765" i="8"/>
  <c r="P3765" i="8"/>
  <c r="S3765" i="8"/>
  <c r="T3765" i="8"/>
  <c r="O3766" i="8"/>
  <c r="P3766" i="8"/>
  <c r="S3766" i="8"/>
  <c r="T3766" i="8"/>
  <c r="O3767" i="8"/>
  <c r="P3767" i="8"/>
  <c r="S3767" i="8"/>
  <c r="T3767" i="8"/>
  <c r="O3768" i="8"/>
  <c r="P3768" i="8"/>
  <c r="S3768" i="8"/>
  <c r="T3768" i="8"/>
  <c r="O3769" i="8"/>
  <c r="P3769" i="8"/>
  <c r="S3769" i="8"/>
  <c r="T3769" i="8"/>
  <c r="O3770" i="8"/>
  <c r="P3770" i="8"/>
  <c r="S3770" i="8"/>
  <c r="T3770" i="8"/>
  <c r="O3771" i="8"/>
  <c r="P3771" i="8"/>
  <c r="S3771" i="8"/>
  <c r="T3771" i="8"/>
  <c r="O3772" i="8"/>
  <c r="P3772" i="8"/>
  <c r="S3772" i="8"/>
  <c r="T3772" i="8"/>
  <c r="O3773" i="8"/>
  <c r="P3773" i="8"/>
  <c r="S3773" i="8"/>
  <c r="T3773" i="8"/>
  <c r="O3774" i="8"/>
  <c r="P3774" i="8"/>
  <c r="S3774" i="8"/>
  <c r="T3774" i="8"/>
  <c r="O3775" i="8"/>
  <c r="P3775" i="8"/>
  <c r="S3775" i="8"/>
  <c r="T3775" i="8"/>
  <c r="O3776" i="8"/>
  <c r="P3776" i="8"/>
  <c r="S3776" i="8"/>
  <c r="T3776" i="8"/>
  <c r="O3777" i="8"/>
  <c r="P3777" i="8"/>
  <c r="S3777" i="8"/>
  <c r="T3777" i="8"/>
  <c r="O3778" i="8"/>
  <c r="P3778" i="8"/>
  <c r="S3778" i="8"/>
  <c r="T3778" i="8"/>
  <c r="O3779" i="8"/>
  <c r="P3779" i="8"/>
  <c r="S3779" i="8"/>
  <c r="T3779" i="8"/>
  <c r="O3780" i="8"/>
  <c r="P3780" i="8"/>
  <c r="S3780" i="8"/>
  <c r="T3780" i="8"/>
  <c r="O3781" i="8"/>
  <c r="P3781" i="8"/>
  <c r="S3781" i="8"/>
  <c r="T3781" i="8"/>
  <c r="O3782" i="8"/>
  <c r="P3782" i="8"/>
  <c r="S3782" i="8"/>
  <c r="T3782" i="8"/>
  <c r="O3783" i="8"/>
  <c r="P3783" i="8"/>
  <c r="S3783" i="8"/>
  <c r="T3783" i="8"/>
  <c r="O3784" i="8"/>
  <c r="P3784" i="8"/>
  <c r="S3784" i="8"/>
  <c r="T3784" i="8"/>
  <c r="O3785" i="8"/>
  <c r="P3785" i="8"/>
  <c r="S3785" i="8"/>
  <c r="T3785" i="8"/>
  <c r="O3786" i="8"/>
  <c r="P3786" i="8"/>
  <c r="S3786" i="8"/>
  <c r="T3786" i="8"/>
  <c r="O3787" i="8"/>
  <c r="P3787" i="8"/>
  <c r="S3787" i="8"/>
  <c r="T3787" i="8"/>
  <c r="O3788" i="8"/>
  <c r="P3788" i="8"/>
  <c r="S3788" i="8"/>
  <c r="T3788" i="8"/>
  <c r="O3789" i="8"/>
  <c r="P3789" i="8"/>
  <c r="S3789" i="8"/>
  <c r="T3789" i="8"/>
  <c r="O3790" i="8"/>
  <c r="P3790" i="8"/>
  <c r="S3790" i="8"/>
  <c r="T3790" i="8"/>
  <c r="O3791" i="8"/>
  <c r="P3791" i="8"/>
  <c r="S3791" i="8"/>
  <c r="T3791" i="8"/>
  <c r="O3792" i="8"/>
  <c r="P3792" i="8"/>
  <c r="S3792" i="8"/>
  <c r="T3792" i="8"/>
  <c r="O3793" i="8"/>
  <c r="P3793" i="8"/>
  <c r="S3793" i="8"/>
  <c r="T3793" i="8"/>
  <c r="O3794" i="8"/>
  <c r="P3794" i="8"/>
  <c r="S3794" i="8"/>
  <c r="T3794" i="8"/>
  <c r="O3795" i="8"/>
  <c r="P3795" i="8"/>
  <c r="S3795" i="8"/>
  <c r="T3795" i="8"/>
  <c r="O3796" i="8"/>
  <c r="P3796" i="8"/>
  <c r="S3796" i="8"/>
  <c r="T3796" i="8"/>
  <c r="O3797" i="8"/>
  <c r="P3797" i="8"/>
  <c r="S3797" i="8"/>
  <c r="T3797" i="8"/>
  <c r="O3798" i="8"/>
  <c r="P3798" i="8"/>
  <c r="S3798" i="8"/>
  <c r="T3798" i="8"/>
  <c r="O3799" i="8"/>
  <c r="P3799" i="8"/>
  <c r="S3799" i="8"/>
  <c r="T3799" i="8"/>
  <c r="O3800" i="8"/>
  <c r="P3800" i="8"/>
  <c r="S3800" i="8"/>
  <c r="T3800" i="8"/>
  <c r="O3801" i="8"/>
  <c r="P3801" i="8"/>
  <c r="S3801" i="8"/>
  <c r="T3801" i="8"/>
  <c r="O3802" i="8"/>
  <c r="P3802" i="8"/>
  <c r="S3802" i="8"/>
  <c r="T3802" i="8"/>
  <c r="O3803" i="8"/>
  <c r="P3803" i="8"/>
  <c r="S3803" i="8"/>
  <c r="T3803" i="8"/>
  <c r="O3804" i="8"/>
  <c r="P3804" i="8"/>
  <c r="S3804" i="8"/>
  <c r="T3804" i="8"/>
  <c r="O3805" i="8"/>
  <c r="P3805" i="8"/>
  <c r="S3805" i="8"/>
  <c r="T3805" i="8"/>
  <c r="O3806" i="8"/>
  <c r="P3806" i="8"/>
  <c r="S3806" i="8"/>
  <c r="T3806" i="8"/>
  <c r="O3807" i="8"/>
  <c r="P3807" i="8"/>
  <c r="S3807" i="8"/>
  <c r="T3807" i="8"/>
  <c r="O3808" i="8"/>
  <c r="P3808" i="8"/>
  <c r="S3808" i="8"/>
  <c r="T3808" i="8"/>
  <c r="O3809" i="8"/>
  <c r="P3809" i="8"/>
  <c r="S3809" i="8"/>
  <c r="T3809" i="8"/>
  <c r="O3810" i="8"/>
  <c r="P3810" i="8"/>
  <c r="S3810" i="8"/>
  <c r="T3810" i="8"/>
  <c r="O3811" i="8"/>
  <c r="P3811" i="8"/>
  <c r="S3811" i="8"/>
  <c r="T3811" i="8"/>
  <c r="O3812" i="8"/>
  <c r="P3812" i="8"/>
  <c r="S3812" i="8"/>
  <c r="T3812" i="8"/>
  <c r="O3813" i="8"/>
  <c r="P3813" i="8"/>
  <c r="S3813" i="8"/>
  <c r="T3813" i="8"/>
  <c r="O3814" i="8"/>
  <c r="P3814" i="8"/>
  <c r="S3814" i="8"/>
  <c r="T3814" i="8"/>
  <c r="O3815" i="8"/>
  <c r="P3815" i="8"/>
  <c r="S3815" i="8"/>
  <c r="T3815" i="8"/>
  <c r="O3816" i="8"/>
  <c r="P3816" i="8"/>
  <c r="S3816" i="8"/>
  <c r="T3816" i="8"/>
  <c r="O3817" i="8"/>
  <c r="P3817" i="8"/>
  <c r="S3817" i="8"/>
  <c r="T3817" i="8"/>
  <c r="O3818" i="8"/>
  <c r="P3818" i="8"/>
  <c r="S3818" i="8"/>
  <c r="T3818" i="8"/>
  <c r="O3819" i="8"/>
  <c r="P3819" i="8"/>
  <c r="S3819" i="8"/>
  <c r="T3819" i="8"/>
  <c r="O3820" i="8"/>
  <c r="P3820" i="8"/>
  <c r="S3820" i="8"/>
  <c r="T3820" i="8"/>
  <c r="O3821" i="8"/>
  <c r="P3821" i="8"/>
  <c r="S3821" i="8"/>
  <c r="T3821" i="8"/>
  <c r="O3822" i="8"/>
  <c r="P3822" i="8"/>
  <c r="S3822" i="8"/>
  <c r="T3822" i="8"/>
  <c r="O3823" i="8"/>
  <c r="P3823" i="8"/>
  <c r="S3823" i="8"/>
  <c r="T3823" i="8"/>
  <c r="O3824" i="8"/>
  <c r="P3824" i="8"/>
  <c r="S3824" i="8"/>
  <c r="T3824" i="8"/>
  <c r="O3825" i="8"/>
  <c r="P3825" i="8"/>
  <c r="S3825" i="8"/>
  <c r="T3825" i="8"/>
  <c r="O3826" i="8"/>
  <c r="P3826" i="8"/>
  <c r="S3826" i="8"/>
  <c r="T3826" i="8"/>
  <c r="O3827" i="8"/>
  <c r="P3827" i="8"/>
  <c r="S3827" i="8"/>
  <c r="T3827" i="8"/>
  <c r="O3828" i="8"/>
  <c r="P3828" i="8"/>
  <c r="S3828" i="8"/>
  <c r="T3828" i="8"/>
  <c r="O3829" i="8"/>
  <c r="P3829" i="8"/>
  <c r="S3829" i="8"/>
  <c r="T3829" i="8"/>
  <c r="O3830" i="8"/>
  <c r="P3830" i="8"/>
  <c r="S3830" i="8"/>
  <c r="T3830" i="8"/>
  <c r="O3831" i="8"/>
  <c r="P3831" i="8"/>
  <c r="S3831" i="8"/>
  <c r="T3831" i="8"/>
  <c r="O3832" i="8"/>
  <c r="P3832" i="8"/>
  <c r="S3832" i="8"/>
  <c r="T3832" i="8"/>
  <c r="O3833" i="8"/>
  <c r="P3833" i="8"/>
  <c r="S3833" i="8"/>
  <c r="T3833" i="8"/>
  <c r="O3834" i="8"/>
  <c r="P3834" i="8"/>
  <c r="S3834" i="8"/>
  <c r="T3834" i="8"/>
  <c r="O3835" i="8"/>
  <c r="P3835" i="8"/>
  <c r="S3835" i="8"/>
  <c r="T3835" i="8"/>
  <c r="O3836" i="8"/>
  <c r="P3836" i="8"/>
  <c r="S3836" i="8"/>
  <c r="T3836" i="8"/>
  <c r="O3837" i="8"/>
  <c r="P3837" i="8"/>
  <c r="S3837" i="8"/>
  <c r="T3837" i="8"/>
  <c r="O3838" i="8"/>
  <c r="P3838" i="8"/>
  <c r="S3838" i="8"/>
  <c r="T3838" i="8"/>
  <c r="O3839" i="8"/>
  <c r="P3839" i="8"/>
  <c r="S3839" i="8"/>
  <c r="T3839" i="8"/>
  <c r="O3840" i="8"/>
  <c r="P3840" i="8"/>
  <c r="S3840" i="8"/>
  <c r="T3840" i="8"/>
  <c r="O3841" i="8"/>
  <c r="P3841" i="8"/>
  <c r="S3841" i="8"/>
  <c r="T3841" i="8"/>
  <c r="O3842" i="8"/>
  <c r="P3842" i="8"/>
  <c r="S3842" i="8"/>
  <c r="T3842" i="8"/>
  <c r="O3843" i="8"/>
  <c r="P3843" i="8"/>
  <c r="S3843" i="8"/>
  <c r="T3843" i="8"/>
  <c r="O3844" i="8"/>
  <c r="P3844" i="8"/>
  <c r="S3844" i="8"/>
  <c r="T3844" i="8"/>
  <c r="O3845" i="8"/>
  <c r="P3845" i="8"/>
  <c r="S3845" i="8"/>
  <c r="T3845" i="8"/>
  <c r="O3846" i="8"/>
  <c r="P3846" i="8"/>
  <c r="S3846" i="8"/>
  <c r="T3846" i="8"/>
  <c r="O3847" i="8"/>
  <c r="P3847" i="8"/>
  <c r="S3847" i="8"/>
  <c r="T3847" i="8"/>
  <c r="O3848" i="8"/>
  <c r="P3848" i="8"/>
  <c r="S3848" i="8"/>
  <c r="T3848" i="8"/>
  <c r="O3849" i="8"/>
  <c r="P3849" i="8"/>
  <c r="S3849" i="8"/>
  <c r="T3849" i="8"/>
  <c r="O3850" i="8"/>
  <c r="P3850" i="8"/>
  <c r="S3850" i="8"/>
  <c r="T3850" i="8"/>
  <c r="O3851" i="8"/>
  <c r="P3851" i="8"/>
  <c r="S3851" i="8"/>
  <c r="T3851" i="8"/>
  <c r="O3852" i="8"/>
  <c r="P3852" i="8"/>
  <c r="S3852" i="8"/>
  <c r="T3852" i="8"/>
  <c r="O3853" i="8"/>
  <c r="P3853" i="8"/>
  <c r="S3853" i="8"/>
  <c r="T3853" i="8"/>
  <c r="O3854" i="8"/>
  <c r="P3854" i="8"/>
  <c r="S3854" i="8"/>
  <c r="T3854" i="8"/>
  <c r="O3855" i="8"/>
  <c r="P3855" i="8"/>
  <c r="S3855" i="8"/>
  <c r="T3855" i="8"/>
  <c r="O3856" i="8"/>
  <c r="P3856" i="8"/>
  <c r="S3856" i="8"/>
  <c r="T3856" i="8"/>
  <c r="O3857" i="8"/>
  <c r="P3857" i="8"/>
  <c r="S3857" i="8"/>
  <c r="T3857" i="8"/>
  <c r="O3858" i="8"/>
  <c r="P3858" i="8"/>
  <c r="S3858" i="8"/>
  <c r="T3858" i="8"/>
  <c r="O3859" i="8"/>
  <c r="P3859" i="8"/>
  <c r="S3859" i="8"/>
  <c r="T3859" i="8"/>
  <c r="O3860" i="8"/>
  <c r="P3860" i="8"/>
  <c r="S3860" i="8"/>
  <c r="T3860" i="8"/>
  <c r="O3861" i="8"/>
  <c r="P3861" i="8"/>
  <c r="S3861" i="8"/>
  <c r="T3861" i="8"/>
  <c r="O3862" i="8"/>
  <c r="P3862" i="8"/>
  <c r="S3862" i="8"/>
  <c r="T3862" i="8"/>
  <c r="O3863" i="8"/>
  <c r="P3863" i="8"/>
  <c r="S3863" i="8"/>
  <c r="T3863" i="8"/>
  <c r="O3864" i="8"/>
  <c r="P3864" i="8"/>
  <c r="S3864" i="8"/>
  <c r="T3864" i="8"/>
  <c r="O3865" i="8"/>
  <c r="P3865" i="8"/>
  <c r="S3865" i="8"/>
  <c r="T3865" i="8"/>
  <c r="O3866" i="8"/>
  <c r="P3866" i="8"/>
  <c r="S3866" i="8"/>
  <c r="T3866" i="8"/>
  <c r="O3867" i="8"/>
  <c r="P3867" i="8"/>
  <c r="S3867" i="8"/>
  <c r="T3867" i="8"/>
  <c r="O3868" i="8"/>
  <c r="P3868" i="8"/>
  <c r="S3868" i="8"/>
  <c r="T3868" i="8"/>
  <c r="O3869" i="8"/>
  <c r="P3869" i="8"/>
  <c r="S3869" i="8"/>
  <c r="T3869" i="8"/>
  <c r="O3870" i="8"/>
  <c r="P3870" i="8"/>
  <c r="S3870" i="8"/>
  <c r="T3870" i="8"/>
  <c r="O3871" i="8"/>
  <c r="P3871" i="8"/>
  <c r="S3871" i="8"/>
  <c r="T3871" i="8"/>
  <c r="O3872" i="8"/>
  <c r="P3872" i="8"/>
  <c r="S3872" i="8"/>
  <c r="T3872" i="8"/>
  <c r="O3873" i="8"/>
  <c r="P3873" i="8"/>
  <c r="S3873" i="8"/>
  <c r="T3873" i="8"/>
  <c r="O3874" i="8"/>
  <c r="P3874" i="8"/>
  <c r="S3874" i="8"/>
  <c r="T3874" i="8"/>
  <c r="O3875" i="8"/>
  <c r="P3875" i="8"/>
  <c r="S3875" i="8"/>
  <c r="T3875" i="8"/>
  <c r="O3876" i="8"/>
  <c r="P3876" i="8"/>
  <c r="S3876" i="8"/>
  <c r="T3876" i="8"/>
  <c r="O3877" i="8"/>
  <c r="P3877" i="8"/>
  <c r="S3877" i="8"/>
  <c r="T3877" i="8"/>
  <c r="O3878" i="8"/>
  <c r="P3878" i="8"/>
  <c r="S3878" i="8"/>
  <c r="T3878" i="8"/>
  <c r="O3879" i="8"/>
  <c r="P3879" i="8"/>
  <c r="S3879" i="8"/>
  <c r="T3879" i="8"/>
  <c r="O3880" i="8"/>
  <c r="P3880" i="8"/>
  <c r="S3880" i="8"/>
  <c r="T3880" i="8"/>
  <c r="O3881" i="8"/>
  <c r="P3881" i="8"/>
  <c r="S3881" i="8"/>
  <c r="T3881" i="8"/>
  <c r="O3882" i="8"/>
  <c r="P3882" i="8"/>
  <c r="S3882" i="8"/>
  <c r="T3882" i="8"/>
  <c r="O3883" i="8"/>
  <c r="P3883" i="8"/>
  <c r="S3883" i="8"/>
  <c r="T3883" i="8"/>
  <c r="O3884" i="8"/>
  <c r="P3884" i="8"/>
  <c r="S3884" i="8"/>
  <c r="T3884" i="8"/>
  <c r="O3885" i="8"/>
  <c r="P3885" i="8"/>
  <c r="S3885" i="8"/>
  <c r="T3885" i="8"/>
  <c r="O3886" i="8"/>
  <c r="P3886" i="8"/>
  <c r="S3886" i="8"/>
  <c r="T3886" i="8"/>
  <c r="O3887" i="8"/>
  <c r="P3887" i="8"/>
  <c r="S3887" i="8"/>
  <c r="T3887" i="8"/>
  <c r="O3888" i="8"/>
  <c r="P3888" i="8"/>
  <c r="S3888" i="8"/>
  <c r="T3888" i="8"/>
  <c r="O3889" i="8"/>
  <c r="P3889" i="8"/>
  <c r="S3889" i="8"/>
  <c r="T3889" i="8"/>
  <c r="O3890" i="8"/>
  <c r="P3890" i="8"/>
  <c r="S3890" i="8"/>
  <c r="T3890" i="8"/>
  <c r="O3891" i="8"/>
  <c r="P3891" i="8"/>
  <c r="S3891" i="8"/>
  <c r="T3891" i="8"/>
  <c r="O3892" i="8"/>
  <c r="P3892" i="8"/>
  <c r="S3892" i="8"/>
  <c r="T3892" i="8"/>
  <c r="O3893" i="8"/>
  <c r="P3893" i="8"/>
  <c r="S3893" i="8"/>
  <c r="T3893" i="8"/>
  <c r="O3894" i="8"/>
  <c r="P3894" i="8"/>
  <c r="S3894" i="8"/>
  <c r="T3894" i="8"/>
  <c r="O3895" i="8"/>
  <c r="P3895" i="8"/>
  <c r="S3895" i="8"/>
  <c r="T3895" i="8"/>
  <c r="O3896" i="8"/>
  <c r="P3896" i="8"/>
  <c r="S3896" i="8"/>
  <c r="T3896" i="8"/>
  <c r="O3897" i="8"/>
  <c r="P3897" i="8"/>
  <c r="S3897" i="8"/>
  <c r="T3897" i="8"/>
  <c r="O3898" i="8"/>
  <c r="P3898" i="8"/>
  <c r="S3898" i="8"/>
  <c r="T3898" i="8"/>
  <c r="O3899" i="8"/>
  <c r="P3899" i="8"/>
  <c r="S3899" i="8"/>
  <c r="T3899" i="8"/>
  <c r="O3900" i="8"/>
  <c r="P3900" i="8"/>
  <c r="S3900" i="8"/>
  <c r="T3900" i="8"/>
  <c r="O3901" i="8"/>
  <c r="P3901" i="8"/>
  <c r="S3901" i="8"/>
  <c r="T3901" i="8"/>
  <c r="O3902" i="8"/>
  <c r="P3902" i="8"/>
  <c r="S3902" i="8"/>
  <c r="T3902" i="8"/>
  <c r="O3903" i="8"/>
  <c r="P3903" i="8"/>
  <c r="S3903" i="8"/>
  <c r="T3903" i="8"/>
  <c r="O3904" i="8"/>
  <c r="P3904" i="8"/>
  <c r="S3904" i="8"/>
  <c r="T3904" i="8"/>
  <c r="O3905" i="8"/>
  <c r="P3905" i="8"/>
  <c r="S3905" i="8"/>
  <c r="T3905" i="8"/>
  <c r="O3906" i="8"/>
  <c r="P3906" i="8"/>
  <c r="S3906" i="8"/>
  <c r="T3906" i="8"/>
  <c r="O3907" i="8"/>
  <c r="P3907" i="8"/>
  <c r="S3907" i="8"/>
  <c r="T3907" i="8"/>
  <c r="O3908" i="8"/>
  <c r="P3908" i="8"/>
  <c r="S3908" i="8"/>
  <c r="T3908" i="8"/>
  <c r="O3909" i="8"/>
  <c r="P3909" i="8"/>
  <c r="S3909" i="8"/>
  <c r="T3909" i="8"/>
  <c r="O3910" i="8"/>
  <c r="P3910" i="8"/>
  <c r="S3910" i="8"/>
  <c r="T3910" i="8"/>
  <c r="O3911" i="8"/>
  <c r="P3911" i="8"/>
  <c r="S3911" i="8"/>
  <c r="T3911" i="8"/>
  <c r="O3912" i="8"/>
  <c r="P3912" i="8"/>
  <c r="S3912" i="8"/>
  <c r="T3912" i="8"/>
  <c r="O3913" i="8"/>
  <c r="P3913" i="8"/>
  <c r="S3913" i="8"/>
  <c r="T3913" i="8"/>
  <c r="O3914" i="8"/>
  <c r="P3914" i="8"/>
  <c r="S3914" i="8"/>
  <c r="T3914" i="8"/>
  <c r="O3915" i="8"/>
  <c r="P3915" i="8"/>
  <c r="S3915" i="8"/>
  <c r="T3915" i="8"/>
  <c r="O3916" i="8"/>
  <c r="P3916" i="8"/>
  <c r="S3916" i="8"/>
  <c r="T3916" i="8"/>
  <c r="O3917" i="8"/>
  <c r="P3917" i="8"/>
  <c r="S3917" i="8"/>
  <c r="T3917" i="8"/>
  <c r="O3918" i="8"/>
  <c r="P3918" i="8"/>
  <c r="S3918" i="8"/>
  <c r="T3918" i="8"/>
  <c r="O3919" i="8"/>
  <c r="P3919" i="8"/>
  <c r="S3919" i="8"/>
  <c r="T3919" i="8"/>
  <c r="O3920" i="8"/>
  <c r="P3920" i="8"/>
  <c r="S3920" i="8"/>
  <c r="T3920" i="8"/>
  <c r="O3921" i="8"/>
  <c r="P3921" i="8"/>
  <c r="S3921" i="8"/>
  <c r="T3921" i="8"/>
  <c r="O3922" i="8"/>
  <c r="P3922" i="8"/>
  <c r="S3922" i="8"/>
  <c r="T3922" i="8"/>
  <c r="O3923" i="8"/>
  <c r="P3923" i="8"/>
  <c r="S3923" i="8"/>
  <c r="T3923" i="8"/>
  <c r="O3924" i="8"/>
  <c r="P3924" i="8"/>
  <c r="S3924" i="8"/>
  <c r="T3924" i="8"/>
  <c r="O3925" i="8"/>
  <c r="P3925" i="8"/>
  <c r="S3925" i="8"/>
  <c r="T3925" i="8"/>
  <c r="O3926" i="8"/>
  <c r="P3926" i="8"/>
  <c r="S3926" i="8"/>
  <c r="T3926" i="8"/>
  <c r="O3927" i="8"/>
  <c r="P3927" i="8"/>
  <c r="S3927" i="8"/>
  <c r="T3927" i="8"/>
  <c r="O3928" i="8"/>
  <c r="P3928" i="8"/>
  <c r="S3928" i="8"/>
  <c r="T3928" i="8"/>
  <c r="O3929" i="8"/>
  <c r="P3929" i="8"/>
  <c r="S3929" i="8"/>
  <c r="T3929" i="8"/>
  <c r="O3930" i="8"/>
  <c r="P3930" i="8"/>
  <c r="S3930" i="8"/>
  <c r="T3930" i="8"/>
  <c r="O3931" i="8"/>
  <c r="P3931" i="8"/>
  <c r="S3931" i="8"/>
  <c r="T3931" i="8"/>
  <c r="O3932" i="8"/>
  <c r="P3932" i="8"/>
  <c r="S3932" i="8"/>
  <c r="T3932" i="8"/>
  <c r="O3933" i="8"/>
  <c r="P3933" i="8"/>
  <c r="S3933" i="8"/>
  <c r="T3933" i="8"/>
  <c r="O3934" i="8"/>
  <c r="P3934" i="8"/>
  <c r="S3934" i="8"/>
  <c r="T3934" i="8"/>
  <c r="O3935" i="8"/>
  <c r="P3935" i="8"/>
  <c r="S3935" i="8"/>
  <c r="T3935" i="8"/>
  <c r="O3936" i="8"/>
  <c r="P3936" i="8"/>
  <c r="S3936" i="8"/>
  <c r="T3936" i="8"/>
  <c r="O3937" i="8"/>
  <c r="P3937" i="8"/>
  <c r="S3937" i="8"/>
  <c r="T3937" i="8"/>
  <c r="O3938" i="8"/>
  <c r="P3938" i="8"/>
  <c r="S3938" i="8"/>
  <c r="T3938" i="8"/>
  <c r="O3939" i="8"/>
  <c r="P3939" i="8"/>
  <c r="S3939" i="8"/>
  <c r="T3939" i="8"/>
  <c r="O3940" i="8"/>
  <c r="P3940" i="8"/>
  <c r="S3940" i="8"/>
  <c r="T3940" i="8"/>
  <c r="O3941" i="8"/>
  <c r="P3941" i="8"/>
  <c r="S3941" i="8"/>
  <c r="T3941" i="8"/>
  <c r="O3942" i="8"/>
  <c r="P3942" i="8"/>
  <c r="S3942" i="8"/>
  <c r="T3942" i="8"/>
  <c r="O3943" i="8"/>
  <c r="P3943" i="8"/>
  <c r="S3943" i="8"/>
  <c r="T3943" i="8"/>
  <c r="O3944" i="8"/>
  <c r="P3944" i="8"/>
  <c r="S3944" i="8"/>
  <c r="T3944" i="8"/>
  <c r="O3945" i="8"/>
  <c r="P3945" i="8"/>
  <c r="S3945" i="8"/>
  <c r="T3945" i="8"/>
  <c r="O3946" i="8"/>
  <c r="P3946" i="8"/>
  <c r="S3946" i="8"/>
  <c r="T3946" i="8"/>
  <c r="O3947" i="8"/>
  <c r="P3947" i="8"/>
  <c r="S3947" i="8"/>
  <c r="T3947" i="8"/>
  <c r="O3948" i="8"/>
  <c r="P3948" i="8"/>
  <c r="S3948" i="8"/>
  <c r="T3948" i="8"/>
  <c r="O3949" i="8"/>
  <c r="P3949" i="8"/>
  <c r="S3949" i="8"/>
  <c r="T3949" i="8"/>
  <c r="O3950" i="8"/>
  <c r="P3950" i="8"/>
  <c r="S3950" i="8"/>
  <c r="T3950" i="8"/>
  <c r="O3951" i="8"/>
  <c r="P3951" i="8"/>
  <c r="S3951" i="8"/>
  <c r="T3951" i="8"/>
  <c r="O3952" i="8"/>
  <c r="P3952" i="8"/>
  <c r="S3952" i="8"/>
  <c r="T3952" i="8"/>
  <c r="O3953" i="8"/>
  <c r="P3953" i="8"/>
  <c r="S3953" i="8"/>
  <c r="T3953" i="8"/>
  <c r="O3954" i="8"/>
  <c r="P3954" i="8"/>
  <c r="S3954" i="8"/>
  <c r="T3954" i="8"/>
  <c r="O3955" i="8"/>
  <c r="P3955" i="8"/>
  <c r="S3955" i="8"/>
  <c r="T3955" i="8"/>
  <c r="O3956" i="8"/>
  <c r="P3956" i="8"/>
  <c r="S3956" i="8"/>
  <c r="T3956" i="8"/>
  <c r="O3957" i="8"/>
  <c r="P3957" i="8"/>
  <c r="S3957" i="8"/>
  <c r="T3957" i="8"/>
  <c r="O3958" i="8"/>
  <c r="P3958" i="8"/>
  <c r="S3958" i="8"/>
  <c r="T3958" i="8"/>
  <c r="O3959" i="8"/>
  <c r="P3959" i="8"/>
  <c r="S3959" i="8"/>
  <c r="T3959" i="8"/>
  <c r="O3960" i="8"/>
  <c r="P3960" i="8"/>
  <c r="S3960" i="8"/>
  <c r="T3960" i="8"/>
  <c r="O3961" i="8"/>
  <c r="P3961" i="8"/>
  <c r="S3961" i="8"/>
  <c r="T3961" i="8"/>
  <c r="O3962" i="8"/>
  <c r="P3962" i="8"/>
  <c r="S3962" i="8"/>
  <c r="T3962" i="8"/>
  <c r="O3963" i="8"/>
  <c r="P3963" i="8"/>
  <c r="S3963" i="8"/>
  <c r="T3963" i="8"/>
  <c r="O3964" i="8"/>
  <c r="P3964" i="8"/>
  <c r="S3964" i="8"/>
  <c r="T3964" i="8"/>
  <c r="O3965" i="8"/>
  <c r="P3965" i="8"/>
  <c r="S3965" i="8"/>
  <c r="T3965" i="8"/>
  <c r="O3966" i="8"/>
  <c r="P3966" i="8"/>
  <c r="S3966" i="8"/>
  <c r="T3966" i="8"/>
  <c r="O3967" i="8"/>
  <c r="P3967" i="8"/>
  <c r="S3967" i="8"/>
  <c r="T3967" i="8"/>
  <c r="O3968" i="8"/>
  <c r="P3968" i="8"/>
  <c r="S3968" i="8"/>
  <c r="T3968" i="8"/>
  <c r="O3969" i="8"/>
  <c r="P3969" i="8"/>
  <c r="S3969" i="8"/>
  <c r="T3969" i="8"/>
  <c r="O3970" i="8"/>
  <c r="P3970" i="8"/>
  <c r="S3970" i="8"/>
  <c r="T3970" i="8"/>
  <c r="O3971" i="8"/>
  <c r="P3971" i="8"/>
  <c r="S3971" i="8"/>
  <c r="T3971" i="8"/>
  <c r="O3972" i="8"/>
  <c r="P3972" i="8"/>
  <c r="S3972" i="8"/>
  <c r="T3972" i="8"/>
  <c r="O3973" i="8"/>
  <c r="P3973" i="8"/>
  <c r="S3973" i="8"/>
  <c r="T3973" i="8"/>
  <c r="O3974" i="8"/>
  <c r="P3974" i="8"/>
  <c r="S3974" i="8"/>
  <c r="T3974" i="8"/>
  <c r="O3975" i="8"/>
  <c r="P3975" i="8"/>
  <c r="S3975" i="8"/>
  <c r="T3975" i="8"/>
  <c r="O3976" i="8"/>
  <c r="P3976" i="8"/>
  <c r="S3976" i="8"/>
  <c r="T3976" i="8"/>
  <c r="O3977" i="8"/>
  <c r="P3977" i="8"/>
  <c r="S3977" i="8"/>
  <c r="T3977" i="8"/>
  <c r="O3978" i="8"/>
  <c r="P3978" i="8"/>
  <c r="S3978" i="8"/>
  <c r="T3978" i="8"/>
  <c r="O3979" i="8"/>
  <c r="P3979" i="8"/>
  <c r="S3979" i="8"/>
  <c r="T3979" i="8"/>
  <c r="O3980" i="8"/>
  <c r="P3980" i="8"/>
  <c r="S3980" i="8"/>
  <c r="T3980" i="8"/>
  <c r="O3981" i="8"/>
  <c r="P3981" i="8"/>
  <c r="S3981" i="8"/>
  <c r="T3981" i="8"/>
  <c r="O3982" i="8"/>
  <c r="P3982" i="8"/>
  <c r="S3982" i="8"/>
  <c r="T3982" i="8"/>
  <c r="O3983" i="8"/>
  <c r="P3983" i="8"/>
  <c r="S3983" i="8"/>
  <c r="T3983" i="8"/>
  <c r="O3984" i="8"/>
  <c r="P3984" i="8"/>
  <c r="S3984" i="8"/>
  <c r="T3984" i="8"/>
  <c r="O3985" i="8"/>
  <c r="P3985" i="8"/>
  <c r="S3985" i="8"/>
  <c r="T3985" i="8"/>
  <c r="O3986" i="8"/>
  <c r="P3986" i="8"/>
  <c r="S3986" i="8"/>
  <c r="T3986" i="8"/>
  <c r="O3987" i="8"/>
  <c r="P3987" i="8"/>
  <c r="S3987" i="8"/>
  <c r="T3987" i="8"/>
  <c r="O3988" i="8"/>
  <c r="P3988" i="8"/>
  <c r="S3988" i="8"/>
  <c r="T3988" i="8"/>
  <c r="O3989" i="8"/>
  <c r="P3989" i="8"/>
  <c r="S3989" i="8"/>
  <c r="T3989" i="8"/>
  <c r="O3990" i="8"/>
  <c r="P3990" i="8"/>
  <c r="S3990" i="8"/>
  <c r="T3990" i="8"/>
  <c r="O3991" i="8"/>
  <c r="P3991" i="8"/>
  <c r="S3991" i="8"/>
  <c r="T3991" i="8"/>
  <c r="O3992" i="8"/>
  <c r="P3992" i="8"/>
  <c r="S3992" i="8"/>
  <c r="T3992" i="8"/>
  <c r="O3993" i="8"/>
  <c r="P3993" i="8"/>
  <c r="S3993" i="8"/>
  <c r="T3993" i="8"/>
  <c r="O3994" i="8"/>
  <c r="P3994" i="8"/>
  <c r="S3994" i="8"/>
  <c r="T3994" i="8"/>
  <c r="O3995" i="8"/>
  <c r="P3995" i="8"/>
  <c r="S3995" i="8"/>
  <c r="T3995" i="8"/>
  <c r="O3996" i="8"/>
  <c r="P3996" i="8"/>
  <c r="S3996" i="8"/>
  <c r="T3996" i="8"/>
  <c r="O3997" i="8"/>
  <c r="P3997" i="8"/>
  <c r="S3997" i="8"/>
  <c r="T3997" i="8"/>
  <c r="O3998" i="8"/>
  <c r="P3998" i="8"/>
  <c r="S3998" i="8"/>
  <c r="T3998" i="8"/>
  <c r="O3999" i="8"/>
  <c r="P3999" i="8"/>
  <c r="S3999" i="8"/>
  <c r="T3999" i="8"/>
  <c r="O4000" i="8"/>
  <c r="P4000" i="8"/>
  <c r="S4000" i="8"/>
  <c r="T4000" i="8"/>
  <c r="O4001" i="8"/>
  <c r="P4001" i="8"/>
  <c r="S4001" i="8"/>
  <c r="T4001" i="8"/>
  <c r="O4002" i="8"/>
  <c r="P4002" i="8"/>
  <c r="S4002" i="8"/>
  <c r="T4002" i="8"/>
  <c r="O4003" i="8"/>
  <c r="P4003" i="8"/>
  <c r="S4003" i="8"/>
  <c r="T4003" i="8"/>
  <c r="O4004" i="8"/>
  <c r="P4004" i="8"/>
  <c r="S4004" i="8"/>
  <c r="T4004" i="8"/>
  <c r="O4005" i="8"/>
  <c r="P4005" i="8"/>
  <c r="S4005" i="8"/>
  <c r="T4005" i="8"/>
  <c r="O4006" i="8"/>
  <c r="P4006" i="8"/>
  <c r="S4006" i="8"/>
  <c r="T4006" i="8"/>
  <c r="O4007" i="8"/>
  <c r="P4007" i="8"/>
  <c r="S4007" i="8"/>
  <c r="T4007" i="8"/>
  <c r="O4008" i="8"/>
  <c r="P4008" i="8"/>
  <c r="S4008" i="8"/>
  <c r="T4008" i="8"/>
  <c r="O4009" i="8"/>
  <c r="P4009" i="8"/>
  <c r="S4009" i="8"/>
  <c r="T4009" i="8"/>
  <c r="O4010" i="8"/>
  <c r="P4010" i="8"/>
  <c r="S4010" i="8"/>
  <c r="T4010" i="8"/>
  <c r="O4011" i="8"/>
  <c r="P4011" i="8"/>
  <c r="S4011" i="8"/>
  <c r="T4011" i="8"/>
  <c r="O4012" i="8"/>
  <c r="P4012" i="8"/>
  <c r="S4012" i="8"/>
  <c r="T4012" i="8"/>
  <c r="O4013" i="8"/>
  <c r="P4013" i="8"/>
  <c r="S4013" i="8"/>
  <c r="T4013" i="8"/>
  <c r="O4014" i="8"/>
  <c r="P4014" i="8"/>
  <c r="S4014" i="8"/>
  <c r="T4014" i="8"/>
  <c r="O4015" i="8"/>
  <c r="P4015" i="8"/>
  <c r="S4015" i="8"/>
  <c r="T4015" i="8"/>
  <c r="O4016" i="8"/>
  <c r="P4016" i="8"/>
  <c r="S4016" i="8"/>
  <c r="T4016" i="8"/>
  <c r="O4017" i="8"/>
  <c r="P4017" i="8"/>
  <c r="S4017" i="8"/>
  <c r="T4017" i="8"/>
  <c r="O4018" i="8"/>
  <c r="P4018" i="8"/>
  <c r="S4018" i="8"/>
  <c r="T4018" i="8"/>
  <c r="O4019" i="8"/>
  <c r="P4019" i="8"/>
  <c r="S4019" i="8"/>
  <c r="T4019" i="8"/>
  <c r="O4020" i="8"/>
  <c r="P4020" i="8"/>
  <c r="S4020" i="8"/>
  <c r="T4020" i="8"/>
  <c r="O4021" i="8"/>
  <c r="P4021" i="8"/>
  <c r="S4021" i="8"/>
  <c r="T4021" i="8"/>
  <c r="O4022" i="8"/>
  <c r="P4022" i="8"/>
  <c r="S4022" i="8"/>
  <c r="T4022" i="8"/>
  <c r="O4023" i="8"/>
  <c r="P4023" i="8"/>
  <c r="S4023" i="8"/>
  <c r="T4023" i="8"/>
  <c r="O4024" i="8"/>
  <c r="P4024" i="8"/>
  <c r="S4024" i="8"/>
  <c r="T4024" i="8"/>
  <c r="O4025" i="8"/>
  <c r="P4025" i="8"/>
  <c r="S4025" i="8"/>
  <c r="T4025" i="8"/>
  <c r="O4026" i="8"/>
  <c r="P4026" i="8"/>
  <c r="S4026" i="8"/>
  <c r="T4026" i="8"/>
  <c r="O4027" i="8"/>
  <c r="P4027" i="8"/>
  <c r="S4027" i="8"/>
  <c r="T4027" i="8"/>
  <c r="O4028" i="8"/>
  <c r="P4028" i="8"/>
  <c r="S4028" i="8"/>
  <c r="T4028" i="8"/>
  <c r="O4029" i="8"/>
  <c r="P4029" i="8"/>
  <c r="S4029" i="8"/>
  <c r="T4029" i="8"/>
  <c r="O4030" i="8"/>
  <c r="P4030" i="8"/>
  <c r="S4030" i="8"/>
  <c r="T4030" i="8"/>
  <c r="O4031" i="8"/>
  <c r="P4031" i="8"/>
  <c r="S4031" i="8"/>
  <c r="T4031" i="8"/>
  <c r="O4032" i="8"/>
  <c r="P4032" i="8"/>
  <c r="S4032" i="8"/>
  <c r="T4032" i="8"/>
  <c r="O4033" i="8"/>
  <c r="P4033" i="8"/>
  <c r="S4033" i="8"/>
  <c r="T4033" i="8"/>
  <c r="O4034" i="8"/>
  <c r="P4034" i="8"/>
  <c r="S4034" i="8"/>
  <c r="T4034" i="8"/>
  <c r="O4035" i="8"/>
  <c r="P4035" i="8"/>
  <c r="S4035" i="8"/>
  <c r="T4035" i="8"/>
  <c r="O4036" i="8"/>
  <c r="P4036" i="8"/>
  <c r="S4036" i="8"/>
  <c r="T4036" i="8"/>
  <c r="O4037" i="8"/>
  <c r="P4037" i="8"/>
  <c r="S4037" i="8"/>
  <c r="T4037" i="8"/>
  <c r="O4038" i="8"/>
  <c r="P4038" i="8"/>
  <c r="S4038" i="8"/>
  <c r="T4038" i="8"/>
  <c r="O4039" i="8"/>
  <c r="P4039" i="8"/>
  <c r="S4039" i="8"/>
  <c r="T4039" i="8"/>
  <c r="O4040" i="8"/>
  <c r="P4040" i="8"/>
  <c r="S4040" i="8"/>
  <c r="T4040" i="8"/>
  <c r="O4041" i="8"/>
  <c r="P4041" i="8"/>
  <c r="S4041" i="8"/>
  <c r="T4041" i="8"/>
  <c r="O4042" i="8"/>
  <c r="P4042" i="8"/>
  <c r="S4042" i="8"/>
  <c r="T4042" i="8"/>
  <c r="O4043" i="8"/>
  <c r="P4043" i="8"/>
  <c r="S4043" i="8"/>
  <c r="T4043" i="8"/>
  <c r="O4044" i="8"/>
  <c r="P4044" i="8"/>
  <c r="S4044" i="8"/>
  <c r="T4044" i="8"/>
  <c r="O4045" i="8"/>
  <c r="P4045" i="8"/>
  <c r="S4045" i="8"/>
  <c r="T4045" i="8"/>
  <c r="O4046" i="8"/>
  <c r="P4046" i="8"/>
  <c r="S4046" i="8"/>
  <c r="T4046" i="8"/>
  <c r="O4047" i="8"/>
  <c r="P4047" i="8"/>
  <c r="S4047" i="8"/>
  <c r="T4047" i="8"/>
  <c r="O4048" i="8"/>
  <c r="P4048" i="8"/>
  <c r="S4048" i="8"/>
  <c r="T4048" i="8"/>
  <c r="O4049" i="8"/>
  <c r="P4049" i="8"/>
  <c r="S4049" i="8"/>
  <c r="T4049" i="8"/>
  <c r="O4050" i="8"/>
  <c r="P4050" i="8"/>
  <c r="S4050" i="8"/>
  <c r="T4050" i="8"/>
  <c r="O4051" i="8"/>
  <c r="P4051" i="8"/>
  <c r="S4051" i="8"/>
  <c r="T4051" i="8"/>
  <c r="O4052" i="8"/>
  <c r="P4052" i="8"/>
  <c r="S4052" i="8"/>
  <c r="T4052" i="8"/>
  <c r="O4053" i="8"/>
  <c r="P4053" i="8"/>
  <c r="S4053" i="8"/>
  <c r="T4053" i="8"/>
  <c r="O4054" i="8"/>
  <c r="P4054" i="8"/>
  <c r="S4054" i="8"/>
  <c r="T4054" i="8"/>
  <c r="O4055" i="8"/>
  <c r="P4055" i="8"/>
  <c r="S4055" i="8"/>
  <c r="T4055" i="8"/>
  <c r="O4056" i="8"/>
  <c r="P4056" i="8"/>
  <c r="S4056" i="8"/>
  <c r="T4056" i="8"/>
  <c r="O4057" i="8"/>
  <c r="P4057" i="8"/>
  <c r="S4057" i="8"/>
  <c r="T4057" i="8"/>
  <c r="O4058" i="8"/>
  <c r="P4058" i="8"/>
  <c r="S4058" i="8"/>
  <c r="T4058" i="8"/>
  <c r="O4059" i="8"/>
  <c r="P4059" i="8"/>
  <c r="S4059" i="8"/>
  <c r="T4059" i="8"/>
  <c r="O4060" i="8"/>
  <c r="P4060" i="8"/>
  <c r="S4060" i="8"/>
  <c r="T4060" i="8"/>
  <c r="O4061" i="8"/>
  <c r="P4061" i="8"/>
  <c r="S4061" i="8"/>
  <c r="T4061" i="8"/>
  <c r="O4062" i="8"/>
  <c r="P4062" i="8"/>
  <c r="S4062" i="8"/>
  <c r="T4062" i="8"/>
  <c r="O4063" i="8"/>
  <c r="P4063" i="8"/>
  <c r="S4063" i="8"/>
  <c r="T4063" i="8"/>
  <c r="O4064" i="8"/>
  <c r="P4064" i="8"/>
  <c r="S4064" i="8"/>
  <c r="T4064" i="8"/>
  <c r="O4065" i="8"/>
  <c r="P4065" i="8"/>
  <c r="S4065" i="8"/>
  <c r="T4065" i="8"/>
  <c r="O4066" i="8"/>
  <c r="P4066" i="8"/>
  <c r="S4066" i="8"/>
  <c r="T4066" i="8"/>
  <c r="O4067" i="8"/>
  <c r="P4067" i="8"/>
  <c r="S4067" i="8"/>
  <c r="T4067" i="8"/>
  <c r="O4068" i="8"/>
  <c r="P4068" i="8"/>
  <c r="S4068" i="8"/>
  <c r="T4068" i="8"/>
  <c r="O4069" i="8"/>
  <c r="P4069" i="8"/>
  <c r="S4069" i="8"/>
  <c r="T4069" i="8"/>
  <c r="O4070" i="8"/>
  <c r="P4070" i="8"/>
  <c r="S4070" i="8"/>
  <c r="T4070" i="8"/>
  <c r="O4071" i="8"/>
  <c r="P4071" i="8"/>
  <c r="S4071" i="8"/>
  <c r="T4071" i="8"/>
  <c r="O4072" i="8"/>
  <c r="P4072" i="8"/>
  <c r="S4072" i="8"/>
  <c r="T4072" i="8"/>
  <c r="O4073" i="8"/>
  <c r="P4073" i="8"/>
  <c r="S4073" i="8"/>
  <c r="T4073" i="8"/>
  <c r="O4074" i="8"/>
  <c r="P4074" i="8"/>
  <c r="S4074" i="8"/>
  <c r="T4074" i="8"/>
  <c r="O4075" i="8"/>
  <c r="P4075" i="8"/>
  <c r="S4075" i="8"/>
  <c r="T4075" i="8"/>
  <c r="O4076" i="8"/>
  <c r="P4076" i="8"/>
  <c r="S4076" i="8"/>
  <c r="T4076" i="8"/>
  <c r="O4077" i="8"/>
  <c r="P4077" i="8"/>
  <c r="S4077" i="8"/>
  <c r="T4077" i="8"/>
  <c r="O4078" i="8"/>
  <c r="P4078" i="8"/>
  <c r="S4078" i="8"/>
  <c r="T4078" i="8"/>
  <c r="O4079" i="8"/>
  <c r="P4079" i="8"/>
  <c r="S4079" i="8"/>
  <c r="T4079" i="8"/>
  <c r="O4080" i="8"/>
  <c r="P4080" i="8"/>
  <c r="S4080" i="8"/>
  <c r="T4080" i="8"/>
  <c r="O4081" i="8"/>
  <c r="P4081" i="8"/>
  <c r="S4081" i="8"/>
  <c r="T4081" i="8"/>
  <c r="O4082" i="8"/>
  <c r="P4082" i="8"/>
  <c r="S4082" i="8"/>
  <c r="T4082" i="8"/>
  <c r="O4083" i="8"/>
  <c r="P4083" i="8"/>
  <c r="S4083" i="8"/>
  <c r="T4083" i="8"/>
  <c r="O4084" i="8"/>
  <c r="P4084" i="8"/>
  <c r="S4084" i="8"/>
  <c r="T4084" i="8"/>
  <c r="O4085" i="8"/>
  <c r="P4085" i="8"/>
  <c r="S4085" i="8"/>
  <c r="T4085" i="8"/>
  <c r="O4086" i="8"/>
  <c r="P4086" i="8"/>
  <c r="S4086" i="8"/>
  <c r="T4086" i="8"/>
  <c r="O4087" i="8"/>
  <c r="P4087" i="8"/>
  <c r="S4087" i="8"/>
  <c r="T4087" i="8"/>
  <c r="O4088" i="8"/>
  <c r="P4088" i="8"/>
  <c r="S4088" i="8"/>
  <c r="T4088" i="8"/>
  <c r="O4089" i="8"/>
  <c r="P4089" i="8"/>
  <c r="S4089" i="8"/>
  <c r="T4089" i="8"/>
  <c r="O4090" i="8"/>
  <c r="P4090" i="8"/>
  <c r="S4090" i="8"/>
  <c r="T4090" i="8"/>
  <c r="O4091" i="8"/>
  <c r="P4091" i="8"/>
  <c r="S4091" i="8"/>
  <c r="T4091" i="8"/>
  <c r="O4092" i="8"/>
  <c r="P4092" i="8"/>
  <c r="S4092" i="8"/>
  <c r="T4092" i="8"/>
  <c r="O4093" i="8"/>
  <c r="P4093" i="8"/>
  <c r="S4093" i="8"/>
  <c r="T4093" i="8"/>
  <c r="O4094" i="8"/>
  <c r="P4094" i="8"/>
  <c r="S4094" i="8"/>
  <c r="T4094" i="8"/>
  <c r="O4095" i="8"/>
  <c r="P4095" i="8"/>
  <c r="S4095" i="8"/>
  <c r="T4095" i="8"/>
  <c r="O4096" i="8"/>
  <c r="P4096" i="8"/>
  <c r="S4096" i="8"/>
  <c r="T4096" i="8"/>
  <c r="O4097" i="8"/>
  <c r="P4097" i="8"/>
  <c r="S4097" i="8"/>
  <c r="T4097" i="8"/>
  <c r="O4098" i="8"/>
  <c r="P4098" i="8"/>
  <c r="S4098" i="8"/>
  <c r="T4098" i="8"/>
  <c r="O4099" i="8"/>
  <c r="P4099" i="8"/>
  <c r="S4099" i="8"/>
  <c r="T4099" i="8"/>
  <c r="O4100" i="8"/>
  <c r="P4100" i="8"/>
  <c r="S4100" i="8"/>
  <c r="T4100" i="8"/>
  <c r="O4101" i="8"/>
  <c r="P4101" i="8"/>
  <c r="S4101" i="8"/>
  <c r="T4101" i="8"/>
  <c r="O4102" i="8"/>
  <c r="P4102" i="8"/>
  <c r="S4102" i="8"/>
  <c r="T4102" i="8"/>
  <c r="O4103" i="8"/>
  <c r="P4103" i="8"/>
  <c r="S4103" i="8"/>
  <c r="T4103" i="8"/>
  <c r="O4104" i="8"/>
  <c r="P4104" i="8"/>
  <c r="S4104" i="8"/>
  <c r="T4104" i="8"/>
  <c r="O4105" i="8"/>
  <c r="P4105" i="8"/>
  <c r="S4105" i="8"/>
  <c r="T4105" i="8"/>
  <c r="O4106" i="8"/>
  <c r="P4106" i="8"/>
  <c r="S4106" i="8"/>
  <c r="T4106" i="8"/>
  <c r="O4107" i="8"/>
  <c r="P4107" i="8"/>
  <c r="S4107" i="8"/>
  <c r="T4107" i="8"/>
  <c r="O4108" i="8"/>
  <c r="P4108" i="8"/>
  <c r="S4108" i="8"/>
  <c r="T4108" i="8"/>
  <c r="O4109" i="8"/>
  <c r="P4109" i="8"/>
  <c r="S4109" i="8"/>
  <c r="T4109" i="8"/>
  <c r="O4110" i="8"/>
  <c r="P4110" i="8"/>
  <c r="S4110" i="8"/>
  <c r="T4110" i="8"/>
  <c r="O4111" i="8"/>
  <c r="P4111" i="8"/>
  <c r="S4111" i="8"/>
  <c r="T4111" i="8"/>
  <c r="O4112" i="8"/>
  <c r="P4112" i="8"/>
  <c r="S4112" i="8"/>
  <c r="T4112" i="8"/>
  <c r="O4113" i="8"/>
  <c r="P4113" i="8"/>
  <c r="S4113" i="8"/>
  <c r="T4113" i="8"/>
  <c r="O4114" i="8"/>
  <c r="P4114" i="8"/>
  <c r="S4114" i="8"/>
  <c r="T4114" i="8"/>
  <c r="O4115" i="8"/>
  <c r="P4115" i="8"/>
  <c r="S4115" i="8"/>
  <c r="T4115" i="8"/>
  <c r="C2" i="6"/>
  <c r="D2" i="6"/>
  <c r="E2" i="6"/>
  <c r="F2" i="6"/>
  <c r="G2" i="6"/>
  <c r="H2" i="6"/>
  <c r="B3" i="6"/>
  <c r="C3" i="6"/>
  <c r="D3" i="6"/>
  <c r="E3" i="6"/>
  <c r="F3" i="6"/>
  <c r="G3" i="6"/>
  <c r="H3" i="6"/>
  <c r="B4" i="6"/>
  <c r="C4" i="6"/>
  <c r="D4" i="6"/>
  <c r="E4" i="6"/>
  <c r="F4" i="6"/>
  <c r="G4" i="6"/>
  <c r="H4" i="6"/>
  <c r="B5" i="6"/>
  <c r="C5" i="6"/>
  <c r="D5" i="6"/>
  <c r="E5" i="6"/>
  <c r="F5" i="6"/>
  <c r="G5" i="6"/>
  <c r="H5" i="6"/>
  <c r="B6" i="6"/>
  <c r="C6" i="6"/>
  <c r="D6" i="6"/>
  <c r="E6" i="6"/>
  <c r="F6" i="6"/>
  <c r="G6" i="6"/>
  <c r="H6" i="6"/>
  <c r="B7" i="6"/>
  <c r="C7" i="6"/>
  <c r="D7" i="6"/>
  <c r="E7" i="6"/>
  <c r="F7" i="6"/>
  <c r="G7" i="6"/>
  <c r="H7" i="6"/>
  <c r="B8" i="6"/>
  <c r="C8" i="6"/>
  <c r="D8" i="6"/>
  <c r="E8" i="6"/>
  <c r="F8" i="6"/>
  <c r="G8" i="6"/>
  <c r="H8" i="6"/>
  <c r="B9" i="6"/>
  <c r="C9" i="6"/>
  <c r="D9" i="6"/>
  <c r="E9" i="6"/>
  <c r="F9" i="6"/>
  <c r="G9" i="6"/>
  <c r="H9" i="6"/>
  <c r="B10" i="6"/>
  <c r="C10" i="6"/>
  <c r="D10" i="6"/>
  <c r="E10" i="6"/>
  <c r="F10" i="6"/>
  <c r="G10" i="6"/>
  <c r="H10" i="6"/>
  <c r="B11" i="6"/>
  <c r="C11" i="6"/>
  <c r="D11" i="6"/>
  <c r="E11" i="6"/>
  <c r="F11" i="6"/>
  <c r="G11" i="6"/>
  <c r="H11" i="6"/>
  <c r="B12" i="6"/>
  <c r="C12" i="6"/>
  <c r="D12" i="6"/>
  <c r="E12" i="6"/>
  <c r="F12" i="6"/>
  <c r="G12" i="6"/>
  <c r="H12" i="6"/>
  <c r="B13" i="6"/>
  <c r="C13" i="6"/>
  <c r="D13" i="6"/>
  <c r="E13" i="6"/>
  <c r="F13" i="6"/>
  <c r="G13" i="6"/>
  <c r="H13" i="6"/>
</calcChain>
</file>

<file path=xl/sharedStrings.xml><?xml version="1.0" encoding="utf-8"?>
<sst xmlns="http://schemas.openxmlformats.org/spreadsheetml/2006/main" count="33039" uniqueCount="8405">
  <si>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</si>
  <si>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</si>
  <si>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</si>
  <si>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</si>
  <si>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</si>
  <si>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</si>
  <si>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</si>
  <si>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</si>
  <si>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</si>
  <si>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</si>
  <si>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</si>
  <si>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</si>
  <si>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</si>
  <si>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</si>
  <si>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</si>
  <si>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</si>
  <si>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</si>
  <si>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</si>
  <si>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</si>
  <si>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</si>
  <si>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Sub-Category</t>
  </si>
  <si>
    <t>(All)</t>
  </si>
  <si>
    <t>country</t>
  </si>
  <si>
    <t>Count of outcome</t>
  </si>
  <si>
    <t>Column Labels</t>
  </si>
  <si>
    <t>Row Labels</t>
  </si>
  <si>
    <t>journalism</t>
  </si>
  <si>
    <t>food</t>
  </si>
  <si>
    <t>photography</t>
  </si>
  <si>
    <t>games</t>
  </si>
  <si>
    <t>publishing</t>
  </si>
  <si>
    <t>film &amp; video</t>
  </si>
  <si>
    <t>technology</t>
  </si>
  <si>
    <t>music</t>
  </si>
  <si>
    <t>theater</t>
  </si>
  <si>
    <t>Grand Total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</si>
  <si>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</si>
  <si>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</si>
  <si>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</si>
  <si>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</si>
  <si>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</si>
  <si>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</si>
  <si>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</si>
  <si>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</si>
  <si>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</si>
  <si>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staff_pick</t>
  </si>
  <si>
    <t>outcome</t>
  </si>
  <si>
    <t>staff_pick</t>
  </si>
  <si>
    <t>canceled</t>
  </si>
  <si>
    <t>failed</t>
  </si>
  <si>
    <t>live</t>
  </si>
  <si>
    <t>successful</t>
  </si>
  <si>
    <t>FALSE</t>
  </si>
  <si>
    <t>TRUE</t>
  </si>
  <si>
    <t>Count of country</t>
  </si>
  <si>
    <t>US</t>
  </si>
  <si>
    <t>GB</t>
  </si>
  <si>
    <t>CA</t>
  </si>
  <si>
    <t>AU</t>
  </si>
  <si>
    <t>DE</t>
  </si>
  <si>
    <t>IT</t>
  </si>
  <si>
    <t>FR</t>
  </si>
  <si>
    <t>NL</t>
  </si>
  <si>
    <t>ES</t>
  </si>
  <si>
    <t>SE</t>
  </si>
  <si>
    <t>IE</t>
  </si>
  <si>
    <t>DK</t>
  </si>
  <si>
    <t>MX</t>
  </si>
  <si>
    <t>NZ</t>
  </si>
  <si>
    <t>NO</t>
  </si>
  <si>
    <t>CH</t>
  </si>
  <si>
    <t>AT</t>
  </si>
  <si>
    <t>HK</t>
  </si>
  <si>
    <t>BE</t>
  </si>
  <si>
    <t>LU</t>
  </si>
  <si>
    <t>SG</t>
  </si>
  <si>
    <t>(blank)</t>
  </si>
  <si>
    <t>Sum of Percentage Failed</t>
  </si>
  <si>
    <t>Sum of Percentage Successful</t>
  </si>
  <si>
    <t>Sum of Percentage Canceled</t>
  </si>
  <si>
    <t>plays</t>
  </si>
  <si>
    <t>theater/plays</t>
  </si>
  <si>
    <t>USD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</si>
  <si>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</si>
  <si>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</si>
  <si>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</si>
  <si>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</si>
  <si>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</si>
  <si>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</si>
  <si>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</si>
  <si>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</si>
  <si>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</si>
  <si>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</si>
  <si>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</si>
  <si>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</si>
  <si>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</si>
  <si>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</si>
  <si>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</si>
  <si>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</si>
  <si>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</si>
  <si>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</si>
  <si>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</si>
  <si>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Buscamos finalizar el proceso de producciÃ³n de un espectÃ¡culo de payaso y con Ã©l, activar espacios pÃºblicos para la escena clown.</t>
  </si>
  <si>
    <t>Â¡LlÃ©vame!</t>
  </si>
  <si>
    <t>AUD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</si>
  <si>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</si>
  <si>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</si>
  <si>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</si>
  <si>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</si>
  <si>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</si>
  <si>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</si>
  <si>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</si>
  <si>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</si>
  <si>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</si>
  <si>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</si>
  <si>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</si>
  <si>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</si>
  <si>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</si>
  <si>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</si>
  <si>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</si>
  <si>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</si>
  <si>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</si>
  <si>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</si>
  <si>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</si>
  <si>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</si>
  <si>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</si>
  <si>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</si>
  <si>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</si>
  <si>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</si>
  <si>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</si>
  <si>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</si>
  <si>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</si>
  <si>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</si>
  <si>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</si>
  <si>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</si>
  <si>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</si>
  <si>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</si>
  <si>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</si>
  <si>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</si>
  <si>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</si>
  <si>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</si>
  <si>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</si>
  <si>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</si>
  <si>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</si>
  <si>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</si>
  <si>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</si>
  <si>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</si>
  <si>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</si>
  <si>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</si>
  <si>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</si>
  <si>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</si>
  <si>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</si>
  <si>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</si>
  <si>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</si>
  <si>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</si>
  <si>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</si>
  <si>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</si>
  <si>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</si>
  <si>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</si>
  <si>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</si>
  <si>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</si>
  <si>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</si>
  <si>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</si>
  <si>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</si>
  <si>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</si>
  <si>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</si>
  <si>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</si>
  <si>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</si>
  <si>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</si>
  <si>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</si>
  <si>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</si>
  <si>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</si>
  <si>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</si>
  <si>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</si>
  <si>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</si>
  <si>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</si>
  <si>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</si>
  <si>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</si>
  <si>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</si>
  <si>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</si>
  <si>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</si>
  <si>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</si>
  <si>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</si>
  <si>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</si>
  <si>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</si>
  <si>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</si>
  <si>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</si>
  <si>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</si>
  <si>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</si>
  <si>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</si>
  <si>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</si>
  <si>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</si>
  <si>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</si>
  <si>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</si>
  <si>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</si>
  <si>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</si>
  <si>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</si>
  <si>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</si>
  <si>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</si>
  <si>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</si>
  <si>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</si>
  <si>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</si>
  <si>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</si>
  <si>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</si>
  <si>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</si>
  <si>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</si>
  <si>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</si>
  <si>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</si>
  <si>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</si>
  <si>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</si>
  <si>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</si>
  <si>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</si>
  <si>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</si>
  <si>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</si>
  <si>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</si>
  <si>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</si>
  <si>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</si>
  <si>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</si>
  <si>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</si>
  <si>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</si>
  <si>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</si>
  <si>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</si>
  <si>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</si>
  <si>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</si>
  <si>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</si>
  <si>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</si>
  <si>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</si>
  <si>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</si>
  <si>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</si>
  <si>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</si>
  <si>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</si>
  <si>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</si>
  <si>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</si>
  <si>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</si>
  <si>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</si>
  <si>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</si>
  <si>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</si>
  <si>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</si>
  <si>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</si>
  <si>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</si>
  <si>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</si>
  <si>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</si>
  <si>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</si>
  <si>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</si>
  <si>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</si>
  <si>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</si>
  <si>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</si>
  <si>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</si>
  <si>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</si>
  <si>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</si>
  <si>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</si>
  <si>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</si>
  <si>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</si>
  <si>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</si>
  <si>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</si>
  <si>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</si>
  <si>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</si>
  <si>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</si>
  <si>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</si>
  <si>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</si>
  <si>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</si>
  <si>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</si>
  <si>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</si>
  <si>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</si>
  <si>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</si>
  <si>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</si>
  <si>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</si>
  <si>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</si>
  <si>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</si>
  <si>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</si>
  <si>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</si>
  <si>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</si>
  <si>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</si>
  <si>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</si>
  <si>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</si>
  <si>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</si>
  <si>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</si>
  <si>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</si>
  <si>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</si>
  <si>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</si>
  <si>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</si>
  <si>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</si>
  <si>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</si>
  <si>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</si>
  <si>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</si>
  <si>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</si>
  <si>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</si>
  <si>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</si>
  <si>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</si>
  <si>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</si>
  <si>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</si>
  <si>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</si>
  <si>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</si>
  <si>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</si>
  <si>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</si>
  <si>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</si>
  <si>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</si>
  <si>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</si>
  <si>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</si>
  <si>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</si>
  <si>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</si>
  <si>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</si>
  <si>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</si>
  <si>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</si>
  <si>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</si>
  <si>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</si>
  <si>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</si>
  <si>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</si>
  <si>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</si>
  <si>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</si>
  <si>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</si>
  <si>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</si>
  <si>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</si>
  <si>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</si>
  <si>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</si>
  <si>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</si>
  <si>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</si>
  <si>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</si>
  <si>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</si>
  <si>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</si>
  <si>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</si>
  <si>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</si>
  <si>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</si>
  <si>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</si>
  <si>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</si>
  <si>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</si>
  <si>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</si>
  <si>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</si>
  <si>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</si>
  <si>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</si>
  <si>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</si>
  <si>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</si>
  <si>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</si>
  <si>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</si>
  <si>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</si>
  <si>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</si>
  <si>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</si>
  <si>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</si>
  <si>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</si>
  <si>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</si>
  <si>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</si>
  <si>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</si>
  <si>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</si>
  <si>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</si>
  <si>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</si>
  <si>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</si>
  <si>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</si>
  <si>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</si>
  <si>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</si>
  <si>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</si>
  <si>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</si>
  <si>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</si>
  <si>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</si>
  <si>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</si>
  <si>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</si>
  <si>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</si>
  <si>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</si>
  <si>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</si>
  <si>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</si>
  <si>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</si>
  <si>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</si>
  <si>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</si>
  <si>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</si>
  <si>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</si>
  <si>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</si>
  <si>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</si>
  <si>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</si>
  <si>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</si>
  <si>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</si>
  <si>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</si>
  <si>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</si>
  <si>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</si>
  <si>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</si>
  <si>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</si>
  <si>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</si>
  <si>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</si>
  <si>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</si>
  <si>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</si>
  <si>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</si>
  <si>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</si>
  <si>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</si>
  <si>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</si>
  <si>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</si>
  <si>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</si>
  <si>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</si>
  <si>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</si>
  <si>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</si>
  <si>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</si>
  <si>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</si>
  <si>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</si>
  <si>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</si>
  <si>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</si>
  <si>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</si>
  <si>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</si>
  <si>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</si>
  <si>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</si>
  <si>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</si>
  <si>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</si>
  <si>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</si>
  <si>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</si>
  <si>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</si>
  <si>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</si>
  <si>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</si>
  <si>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</si>
  <si>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</si>
  <si>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</si>
  <si>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</si>
  <si>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</si>
  <si>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</si>
  <si>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</si>
  <si>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</si>
  <si>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</si>
  <si>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</si>
  <si>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</si>
  <si>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</si>
  <si>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</si>
  <si>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</si>
  <si>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</si>
  <si>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</si>
  <si>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</si>
  <si>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</si>
  <si>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</si>
  <si>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</si>
  <si>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</si>
  <si>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</si>
  <si>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</si>
  <si>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</si>
  <si>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</si>
  <si>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</si>
  <si>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</si>
  <si>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</si>
  <si>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</si>
  <si>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</si>
  <si>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</si>
  <si>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</si>
  <si>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</si>
  <si>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</si>
  <si>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</si>
  <si>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</si>
  <si>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</si>
  <si>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</si>
  <si>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</si>
  <si>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</si>
  <si>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</si>
  <si>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</si>
  <si>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</si>
  <si>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</si>
  <si>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</si>
  <si>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</si>
  <si>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</si>
  <si>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</si>
  <si>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</si>
  <si>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</si>
  <si>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</si>
  <si>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</si>
  <si>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</si>
  <si>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</si>
  <si>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</si>
  <si>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</si>
  <si>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</si>
  <si>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</si>
  <si>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</si>
  <si>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</si>
  <si>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</si>
  <si>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</si>
  <si>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</si>
  <si>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</si>
  <si>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</si>
  <si>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</si>
  <si>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</si>
  <si>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</si>
  <si>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</si>
  <si>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</si>
  <si>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</si>
  <si>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</si>
  <si>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</si>
  <si>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</si>
  <si>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</si>
  <si>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</si>
  <si>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</si>
  <si>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</si>
  <si>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</si>
  <si>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</si>
  <si>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</si>
  <si>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</si>
  <si>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</si>
  <si>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</si>
  <si>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</si>
  <si>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</si>
  <si>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</si>
  <si>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</si>
  <si>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</si>
  <si>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</si>
  <si>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</si>
  <si>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</si>
  <si>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</si>
  <si>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</si>
  <si>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</si>
  <si>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</si>
  <si>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</si>
  <si>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</si>
  <si>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</si>
  <si>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</si>
  <si>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</si>
  <si>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</si>
  <si>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</si>
  <si>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</si>
  <si>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</si>
  <si>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</si>
  <si>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</si>
  <si>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</si>
  <si>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</si>
  <si>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</si>
  <si>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</si>
  <si>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</si>
  <si>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</si>
  <si>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</si>
  <si>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</si>
  <si>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</si>
  <si>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</si>
  <si>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</si>
  <si>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</si>
  <si>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</si>
  <si>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</si>
  <si>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</si>
  <si>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</si>
  <si>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</si>
  <si>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</si>
  <si>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</si>
  <si>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</si>
  <si>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</si>
  <si>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</si>
  <si>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</si>
  <si>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</si>
  <si>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</si>
  <si>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</si>
  <si>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</si>
  <si>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</si>
  <si>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</si>
  <si>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musical</t>
  </si>
  <si>
    <t>theater/musical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</si>
  <si>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</si>
  <si>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</si>
  <si>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</si>
  <si>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</si>
  <si>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</si>
  <si>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</si>
  <si>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</si>
  <si>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</si>
  <si>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</si>
  <si>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</si>
  <si>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</si>
  <si>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</si>
  <si>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</si>
  <si>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</si>
  <si>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</si>
  <si>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</si>
  <si>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</si>
  <si>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</si>
  <si>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</si>
  <si>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</si>
  <si>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</si>
  <si>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</si>
  <si>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</si>
  <si>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</si>
  <si>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</si>
  <si>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</si>
  <si>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</si>
  <si>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</si>
  <si>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</si>
  <si>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</si>
  <si>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</si>
  <si>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</si>
  <si>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</si>
  <si>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</si>
  <si>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</si>
  <si>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</si>
  <si>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</si>
  <si>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</si>
  <si>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</si>
  <si>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</si>
  <si>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</si>
  <si>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</si>
  <si>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</si>
  <si>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</si>
  <si>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</si>
  <si>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</si>
  <si>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</si>
  <si>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</si>
  <si>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</si>
  <si>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</si>
  <si>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</si>
  <si>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</si>
  <si>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</si>
  <si>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</si>
  <si>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</si>
  <si>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</si>
  <si>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</si>
  <si>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</si>
  <si>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</si>
  <si>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</si>
  <si>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</si>
  <si>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</si>
  <si>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</si>
  <si>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</si>
  <si>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</si>
  <si>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</si>
  <si>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</si>
  <si>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</si>
  <si>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</si>
  <si>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</si>
  <si>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</si>
  <si>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</si>
  <si>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</si>
  <si>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</si>
  <si>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</si>
  <si>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</si>
  <si>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</si>
  <si>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</si>
  <si>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</si>
  <si>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</si>
  <si>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</si>
  <si>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</si>
  <si>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</si>
  <si>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</si>
  <si>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</si>
  <si>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</si>
  <si>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</si>
  <si>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</si>
  <si>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</si>
  <si>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</si>
  <si>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</si>
  <si>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</si>
  <si>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</si>
  <si>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</si>
  <si>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</si>
  <si>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</si>
  <si>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</si>
  <si>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</si>
  <si>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</si>
  <si>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</si>
  <si>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</si>
  <si>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</si>
  <si>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</si>
  <si>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</si>
  <si>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</si>
  <si>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</si>
  <si>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</si>
  <si>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</si>
  <si>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</si>
  <si>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</si>
  <si>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</si>
  <si>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</si>
  <si>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</si>
  <si>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</si>
  <si>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</si>
  <si>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</si>
  <si>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</si>
  <si>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</si>
  <si>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</si>
  <si>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</si>
  <si>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</si>
  <si>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</si>
  <si>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</si>
  <si>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</si>
  <si>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</si>
  <si>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</si>
  <si>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</si>
  <si>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</si>
  <si>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</si>
  <si>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</si>
  <si>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</si>
  <si>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</si>
  <si>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</si>
  <si>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</si>
  <si>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</si>
  <si>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</si>
  <si>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</si>
  <si>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</si>
  <si>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</si>
  <si>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</si>
  <si>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</si>
  <si>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</si>
  <si>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</si>
  <si>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</si>
  <si>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</si>
  <si>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</si>
  <si>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</si>
  <si>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</si>
  <si>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</si>
  <si>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</si>
  <si>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</si>
  <si>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</si>
  <si>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</si>
  <si>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</si>
  <si>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</si>
  <si>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</si>
  <si>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</si>
  <si>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</si>
  <si>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</si>
  <si>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</si>
  <si>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</si>
  <si>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</si>
  <si>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</si>
  <si>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</si>
  <si>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</si>
  <si>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</si>
  <si>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</si>
  <si>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</si>
  <si>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</si>
  <si>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</si>
  <si>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</si>
  <si>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</si>
  <si>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</si>
  <si>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</si>
  <si>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</si>
  <si>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</si>
  <si>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</si>
  <si>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</si>
  <si>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</si>
  <si>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</si>
  <si>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</si>
  <si>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</si>
  <si>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</si>
  <si>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</si>
  <si>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</si>
  <si>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</si>
  <si>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</si>
  <si>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</si>
  <si>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</si>
  <si>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</si>
  <si>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</si>
  <si>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</si>
  <si>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</si>
  <si>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</si>
  <si>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</si>
  <si>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</si>
  <si>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</si>
  <si>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</si>
  <si>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</si>
  <si>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</si>
  <si>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</si>
  <si>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</si>
  <si>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</si>
  <si>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</si>
  <si>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</si>
  <si>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</si>
  <si>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</si>
  <si>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</si>
  <si>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</si>
  <si>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</si>
  <si>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</si>
  <si>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</si>
  <si>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</si>
  <si>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</si>
  <si>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</si>
  <si>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</si>
  <si>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</si>
  <si>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</si>
  <si>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</si>
  <si>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</si>
  <si>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</si>
  <si>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</si>
  <si>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</si>
  <si>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</si>
  <si>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</si>
  <si>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</si>
  <si>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</si>
  <si>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</si>
  <si>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</si>
  <si>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</si>
  <si>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</si>
  <si>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</si>
  <si>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</si>
  <si>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</si>
  <si>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</si>
  <si>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</si>
  <si>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</si>
  <si>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</si>
  <si>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</si>
  <si>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</si>
  <si>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</si>
  <si>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</si>
  <si>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</si>
  <si>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</si>
  <si>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</si>
  <si>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</si>
  <si>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</si>
  <si>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</si>
  <si>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</si>
  <si>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</si>
  <si>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</si>
  <si>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</si>
  <si>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</si>
  <si>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</si>
  <si>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</si>
  <si>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</si>
  <si>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</si>
  <si>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</si>
  <si>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</si>
  <si>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</si>
  <si>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</si>
  <si>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</si>
  <si>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</si>
  <si>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</si>
  <si>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</si>
  <si>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</si>
  <si>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</si>
  <si>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</si>
  <si>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</si>
  <si>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</si>
  <si>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</si>
  <si>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</si>
  <si>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</si>
  <si>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</si>
  <si>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</si>
  <si>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</si>
  <si>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</si>
  <si>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</si>
  <si>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</si>
  <si>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</si>
  <si>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</si>
  <si>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</si>
  <si>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</si>
  <si>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</si>
  <si>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</si>
  <si>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</si>
  <si>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</si>
  <si>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</si>
  <si>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</si>
  <si>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</si>
  <si>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</si>
  <si>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</si>
  <si>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</si>
  <si>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</si>
  <si>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</si>
  <si>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</si>
  <si>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</si>
  <si>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</si>
  <si>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</si>
  <si>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</si>
  <si>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</si>
  <si>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</si>
  <si>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</si>
  <si>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</si>
  <si>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</si>
  <si>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</si>
  <si>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</si>
  <si>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</si>
  <si>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</si>
  <si>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</si>
  <si>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</si>
  <si>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</si>
  <si>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</si>
  <si>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</si>
  <si>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</si>
  <si>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</si>
  <si>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</si>
  <si>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</si>
  <si>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</si>
  <si>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</si>
  <si>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</si>
  <si>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</si>
  <si>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</si>
  <si>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</si>
  <si>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</si>
  <si>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</si>
  <si>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</si>
  <si>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</si>
  <si>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</si>
  <si>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</si>
  <si>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</si>
  <si>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</si>
  <si>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</si>
  <si>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</si>
  <si>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</si>
  <si>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</si>
  <si>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</si>
  <si>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</si>
  <si>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</si>
  <si>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</si>
  <si>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</si>
  <si>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</si>
  <si>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</si>
  <si>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</si>
  <si>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</si>
  <si>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</si>
  <si>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</si>
  <si>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</si>
  <si>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</si>
  <si>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</si>
  <si>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</si>
  <si>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</si>
  <si>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</si>
  <si>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</si>
  <si>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</si>
  <si>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</si>
  <si>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</si>
  <si>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</si>
  <si>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</si>
  <si>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</si>
  <si>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</si>
  <si>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</si>
  <si>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</si>
  <si>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</si>
  <si>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</si>
  <si>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</si>
  <si>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</si>
  <si>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</si>
  <si>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</si>
  <si>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</si>
  <si>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</si>
  <si>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</si>
  <si>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</si>
  <si>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</si>
  <si>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</si>
  <si>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</si>
  <si>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</si>
  <si>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</si>
  <si>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</si>
  <si>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</si>
  <si>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</si>
  <si>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</si>
  <si>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</si>
  <si>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</si>
  <si>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</si>
  <si>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</si>
  <si>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</si>
  <si>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</si>
  <si>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</si>
  <si>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</si>
  <si>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</si>
  <si>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</si>
  <si>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</si>
  <si>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</si>
  <si>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</si>
  <si>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</si>
  <si>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</si>
  <si>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</si>
  <si>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</si>
  <si>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</si>
  <si>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</si>
  <si>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</si>
  <si>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</si>
  <si>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</si>
  <si>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</si>
  <si>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</si>
  <si>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</si>
  <si>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</si>
  <si>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</si>
  <si>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</si>
  <si>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</si>
  <si>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</si>
  <si>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</si>
  <si>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</si>
  <si>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</si>
  <si>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</si>
  <si>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</si>
  <si>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</si>
  <si>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</si>
  <si>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</si>
  <si>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</si>
  <si>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</si>
  <si>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</si>
  <si>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</si>
  <si>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</si>
  <si>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</si>
  <si>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</si>
  <si>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</si>
  <si>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</si>
  <si>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</si>
  <si>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</si>
  <si>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</si>
  <si>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</si>
  <si>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</si>
  <si>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</si>
  <si>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</si>
  <si>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</si>
  <si>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</si>
  <si>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</si>
  <si>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</si>
  <si>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</si>
  <si>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</si>
  <si>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</si>
  <si>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</si>
  <si>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</si>
  <si>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</si>
  <si>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</si>
  <si>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</si>
  <si>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</si>
  <si>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</si>
  <si>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</si>
  <si>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</si>
  <si>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</si>
  <si>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</si>
  <si>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</si>
  <si>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</si>
  <si>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</si>
  <si>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</si>
  <si>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</si>
  <si>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</si>
  <si>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</si>
  <si>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</si>
  <si>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</si>
  <si>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</si>
  <si>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</si>
  <si>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</si>
  <si>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</si>
  <si>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</si>
  <si>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</si>
  <si>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</si>
  <si>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</si>
  <si>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</si>
  <si>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</si>
  <si>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</si>
  <si>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</si>
  <si>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</si>
  <si>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</si>
  <si>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</si>
  <si>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</si>
  <si>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</si>
  <si>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</si>
  <si>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</si>
  <si>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</si>
  <si>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</si>
  <si>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</si>
  <si>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</si>
  <si>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</si>
  <si>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</si>
  <si>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</si>
  <si>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</si>
  <si>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</si>
  <si>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</si>
  <si>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</si>
  <si>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</si>
  <si>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</si>
  <si>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</si>
  <si>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</si>
  <si>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</si>
  <si>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</si>
  <si>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</si>
  <si>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</si>
  <si>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</si>
  <si>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</si>
  <si>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</si>
  <si>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</si>
  <si>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</si>
  <si>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</si>
  <si>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</si>
  <si>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</si>
  <si>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</si>
  <si>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</si>
  <si>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</si>
  <si>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</si>
  <si>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</si>
  <si>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</si>
  <si>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</si>
  <si>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</si>
  <si>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</si>
  <si>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</si>
  <si>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</si>
  <si>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</si>
  <si>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</si>
  <si>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</si>
  <si>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</si>
  <si>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</si>
  <si>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</si>
  <si>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</si>
  <si>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</si>
  <si>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</si>
  <si>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</si>
  <si>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</si>
  <si>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</si>
  <si>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</si>
  <si>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</si>
  <si>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</si>
  <si>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</si>
  <si>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</si>
  <si>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</si>
  <si>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</si>
  <si>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</si>
  <si>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</si>
  <si>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</si>
  <si>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</si>
  <si>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</si>
  <si>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</si>
  <si>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</si>
  <si>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</si>
  <si>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</si>
  <si>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</si>
  <si>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</si>
  <si>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</si>
  <si>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</si>
  <si>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</si>
  <si>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</si>
  <si>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</si>
  <si>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</si>
  <si>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</si>
  <si>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</si>
  <si>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</si>
  <si>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</si>
  <si>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</si>
  <si>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</si>
  <si>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</si>
  <si>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</si>
  <si>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</si>
  <si>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</si>
  <si>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</si>
  <si>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</si>
  <si>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</si>
  <si>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</si>
  <si>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</si>
  <si>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</si>
  <si>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</si>
  <si>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</si>
  <si>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</si>
  <si>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</si>
  <si>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</si>
  <si>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</si>
  <si>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</si>
  <si>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</si>
  <si>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</si>
  <si>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</si>
  <si>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</si>
  <si>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</si>
  <si>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</si>
  <si>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</si>
  <si>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</si>
  <si>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</si>
  <si>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</si>
  <si>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</si>
  <si>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</si>
  <si>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</si>
  <si>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</si>
  <si>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</si>
  <si>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</si>
  <si>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</si>
  <si>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</si>
  <si>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</si>
  <si>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</si>
  <si>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</si>
  <si>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</si>
  <si>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</si>
  <si>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</si>
  <si>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</si>
  <si>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</si>
  <si>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</si>
  <si>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</si>
  <si>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</si>
  <si>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</si>
  <si>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</si>
  <si>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</si>
  <si>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</si>
  <si>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</si>
  <si>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</si>
  <si>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</si>
  <si>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</si>
  <si>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</si>
  <si>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</si>
  <si>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</si>
  <si>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</si>
  <si>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</si>
  <si>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</si>
  <si>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</si>
  <si>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</si>
  <si>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</si>
  <si>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</si>
  <si>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</si>
  <si>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</si>
  <si>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</si>
  <si>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</si>
  <si>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</si>
  <si>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</si>
  <si>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</si>
  <si>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</si>
  <si>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</si>
  <si>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</si>
  <si>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</si>
  <si>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</si>
  <si>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</si>
  <si>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</si>
  <si>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</si>
  <si>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</si>
  <si>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</si>
  <si>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</si>
  <si>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</si>
  <si>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</si>
  <si>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</si>
  <si>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</si>
  <si>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</si>
  <si>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</si>
  <si>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</si>
  <si>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</si>
  <si>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</si>
  <si>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</si>
  <si>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</si>
  <si>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</si>
  <si>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</si>
  <si>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</si>
  <si>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</si>
  <si>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</si>
  <si>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</si>
  <si>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</si>
  <si>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</si>
  <si>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</si>
  <si>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</si>
  <si>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</si>
  <si>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</si>
  <si>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</si>
  <si>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</si>
  <si>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</si>
  <si>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</si>
  <si>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</si>
  <si>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</si>
  <si>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</si>
  <si>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</si>
  <si>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</si>
  <si>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</si>
  <si>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</si>
  <si>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</si>
  <si>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</si>
  <si>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</si>
  <si>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</si>
  <si>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</si>
  <si>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</si>
  <si>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</si>
  <si>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</si>
  <si>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</si>
  <si>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</si>
  <si>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</si>
  <si>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</si>
  <si>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</si>
  <si>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</si>
  <si>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</si>
  <si>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</si>
  <si>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</si>
  <si>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</si>
  <si>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</si>
  <si>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</si>
  <si>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</si>
  <si>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</si>
  <si>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</si>
  <si>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</si>
  <si>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</si>
  <si>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</si>
  <si>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</si>
  <si>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</si>
  <si>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</si>
  <si>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</si>
  <si>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</si>
  <si>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</si>
  <si>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</si>
  <si>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</si>
  <si>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</si>
  <si>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</si>
  <si>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</si>
  <si>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</si>
  <si>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</si>
  <si>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</si>
  <si>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</si>
  <si>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</si>
  <si>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</si>
  <si>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</si>
  <si>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</si>
  <si>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</si>
  <si>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</si>
  <si>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</si>
  <si>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</si>
  <si>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</si>
  <si>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</si>
  <si>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</si>
  <si>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</si>
  <si>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</si>
  <si>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</si>
  <si>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</si>
  <si>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</si>
  <si>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</si>
  <si>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</si>
  <si>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</si>
  <si>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</si>
  <si>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</si>
  <si>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</si>
  <si>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</si>
  <si>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</si>
  <si>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</si>
  <si>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</si>
  <si>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</si>
  <si>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</si>
  <si>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</si>
  <si>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</si>
  <si>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</si>
  <si>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</si>
  <si>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</si>
  <si>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</si>
  <si>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</si>
  <si>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</si>
  <si>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</si>
  <si>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</si>
  <si>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</si>
  <si>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</si>
  <si>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</si>
  <si>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</si>
  <si>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</si>
  <si>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</si>
  <si>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</si>
  <si>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</si>
  <si>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</si>
  <si>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</si>
  <si>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</si>
  <si>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</si>
  <si>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</si>
  <si>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</si>
  <si>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</si>
  <si>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</si>
  <si>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</si>
  <si>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</si>
  <si>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</si>
  <si>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</si>
  <si>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</si>
  <si>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</si>
  <si>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</si>
  <si>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</si>
  <si>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</si>
  <si>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</si>
  <si>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</si>
  <si>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</si>
  <si>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</si>
  <si>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</si>
  <si>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</si>
  <si>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</si>
  <si>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</si>
  <si>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</si>
  <si>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</si>
  <si>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</si>
  <si>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</si>
  <si>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</si>
  <si>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</si>
  <si>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</si>
  <si>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</si>
  <si>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</si>
  <si>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</si>
  <si>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</si>
  <si>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</si>
  <si>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</si>
  <si>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</si>
  <si>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</si>
  <si>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</si>
  <si>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</si>
  <si>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</si>
  <si>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</si>
  <si>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</si>
  <si>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</si>
  <si>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</si>
  <si>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</si>
  <si>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</si>
  <si>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</si>
  <si>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</si>
  <si>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</si>
  <si>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</si>
  <si>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</si>
  <si>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</si>
  <si>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</si>
  <si>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</si>
  <si>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</si>
  <si>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</si>
  <si>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</si>
  <si>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</si>
  <si>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</si>
  <si>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</si>
  <si>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</si>
  <si>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</si>
  <si>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</si>
  <si>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</si>
  <si>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</si>
  <si>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</si>
  <si>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</si>
  <si>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</si>
  <si>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</si>
  <si>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</si>
  <si>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</si>
  <si>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</si>
  <si>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</si>
  <si>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</si>
  <si>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</si>
  <si>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</si>
  <si>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</si>
  <si>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</si>
  <si>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</si>
  <si>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</si>
  <si>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</si>
  <si>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</si>
  <si>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</si>
  <si>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</si>
  <si>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</si>
  <si>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</si>
  <si>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</si>
  <si>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</si>
  <si>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</si>
  <si>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</si>
  <si>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</si>
  <si>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</si>
  <si>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</si>
  <si>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</si>
  <si>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</si>
  <si>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</si>
  <si>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</si>
  <si>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</si>
  <si>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</si>
  <si>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</si>
  <si>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</si>
  <si>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</si>
  <si>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</si>
  <si>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</si>
  <si>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</si>
  <si>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</si>
  <si>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</si>
  <si>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</si>
  <si>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</si>
  <si>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</si>
  <si>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</si>
  <si>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</si>
  <si>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</si>
  <si>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</si>
  <si>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</si>
  <si>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</si>
  <si>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</si>
  <si>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</si>
  <si>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</si>
  <si>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</si>
  <si>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</si>
  <si>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</si>
  <si>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</si>
  <si>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</si>
  <si>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</si>
  <si>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</si>
  <si>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</si>
  <si>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</si>
  <si>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</si>
  <si>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</si>
  <si>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</si>
  <si>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</si>
  <si>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</si>
  <si>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</si>
  <si>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</si>
  <si>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</si>
  <si>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</si>
  <si>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</si>
  <si>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</si>
  <si>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</si>
  <si>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</si>
  <si>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</si>
  <si>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</si>
  <si>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</si>
  <si>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</si>
  <si>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</si>
  <si>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</si>
  <si>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</si>
  <si>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</si>
  <si>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</si>
  <si>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</si>
  <si>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</si>
  <si>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</si>
  <si>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</si>
  <si>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</si>
  <si>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</si>
  <si>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</si>
  <si>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</si>
  <si>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</si>
  <si>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</si>
  <si>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</si>
  <si>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</si>
  <si>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</si>
  <si>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</si>
  <si>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</si>
  <si>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</si>
  <si>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</si>
  <si>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</si>
  <si>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</si>
  <si>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</si>
  <si>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</si>
  <si>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</si>
  <si>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</si>
  <si>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</si>
  <si>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</si>
  <si>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</si>
  <si>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</si>
  <si>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</si>
  <si>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</si>
  <si>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</si>
  <si>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</si>
  <si>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</si>
  <si>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</si>
  <si>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</si>
  <si>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</si>
  <si>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</si>
  <si>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</si>
  <si>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</si>
  <si>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</si>
  <si>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</si>
  <si>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</si>
  <si>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</si>
  <si>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</si>
  <si>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</si>
  <si>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</si>
  <si>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</si>
  <si>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</si>
  <si>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</si>
  <si>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</si>
  <si>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</si>
  <si>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</si>
  <si>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</si>
  <si>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</si>
  <si>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</si>
  <si>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</si>
  <si>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</si>
  <si>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</si>
  <si>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</si>
  <si>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</si>
  <si>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</si>
  <si>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</si>
  <si>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</si>
  <si>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</si>
  <si>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</si>
  <si>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</si>
  <si>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</si>
  <si>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</si>
  <si>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</si>
  <si>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</si>
  <si>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</si>
  <si>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</si>
  <si>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</si>
  <si>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</si>
  <si>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</si>
  <si>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</si>
  <si>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</si>
  <si>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</si>
  <si>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</si>
  <si>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</si>
  <si>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</si>
  <si>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</si>
  <si>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</si>
  <si>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</si>
  <si>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</si>
  <si>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</si>
  <si>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</si>
  <si>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</si>
  <si>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</si>
  <si>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</si>
  <si>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</si>
  <si>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</si>
  <si>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</si>
  <si>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</si>
  <si>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</si>
  <si>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</si>
  <si>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</si>
  <si>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</si>
  <si>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</si>
  <si>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</si>
  <si>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</si>
  <si>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</si>
  <si>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</si>
  <si>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</si>
  <si>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</si>
  <si>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</si>
  <si>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</si>
  <si>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</si>
  <si>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</si>
  <si>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</si>
  <si>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</si>
  <si>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</si>
  <si>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</si>
  <si>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</si>
  <si>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</si>
  <si>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</si>
  <si>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</si>
  <si>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</si>
  <si>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</si>
  <si>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</si>
  <si>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</si>
  <si>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</si>
  <si>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</si>
  <si>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</si>
  <si>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</si>
  <si>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</si>
  <si>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</si>
  <si>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</si>
  <si>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</si>
  <si>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</si>
  <si>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</si>
  <si>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</si>
  <si>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</si>
  <si>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</si>
  <si>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</si>
  <si>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</si>
  <si>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</si>
  <si>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</si>
  <si>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</si>
  <si>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</si>
  <si>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</si>
  <si>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</si>
  <si>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</si>
  <si>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</si>
  <si>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</si>
  <si>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</si>
  <si>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</si>
  <si>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</si>
  <si>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</si>
  <si>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</si>
  <si>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</si>
  <si>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</si>
  <si>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</si>
  <si>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</si>
  <si>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</si>
  <si>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</si>
  <si>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</si>
  <si>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</si>
  <si>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</si>
  <si>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</si>
  <si>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</si>
  <si>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</si>
  <si>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</si>
  <si>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</si>
  <si>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</si>
  <si>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</si>
  <si>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</si>
  <si>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</si>
  <si>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</si>
  <si>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</si>
  <si>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</si>
  <si>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</si>
  <si>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</si>
  <si>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</si>
  <si>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</si>
  <si>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</si>
  <si>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</si>
  <si>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</si>
  <si>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</si>
  <si>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</si>
  <si>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</si>
  <si>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</si>
  <si>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</si>
  <si>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</si>
  <si>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</si>
  <si>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</si>
  <si>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</si>
  <si>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</si>
  <si>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</si>
  <si>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</si>
  <si>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</si>
  <si>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</si>
  <si>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</si>
  <si>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</si>
  <si>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</si>
  <si>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</si>
  <si>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</si>
  <si>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</si>
  <si>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</si>
  <si>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</si>
  <si>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</si>
  <si>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</si>
  <si>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</si>
  <si>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</si>
  <si>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</si>
  <si>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</si>
  <si>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</si>
  <si>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</si>
  <si>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</si>
  <si>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</si>
  <si>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</si>
  <si>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</si>
  <si>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</si>
  <si>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</si>
  <si>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</si>
  <si>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</si>
  <si>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</si>
  <si>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</si>
  <si>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</si>
  <si>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</si>
  <si>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</si>
  <si>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</si>
  <si>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</si>
  <si>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</si>
  <si>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</si>
  <si>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</si>
  <si>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</si>
  <si>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</si>
  <si>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</si>
  <si>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</si>
  <si>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</si>
  <si>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</si>
  <si>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</si>
  <si>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</si>
  <si>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</si>
  <si>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</si>
  <si>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</si>
  <si>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</si>
  <si>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</si>
  <si>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</si>
  <si>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</si>
  <si>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</si>
  <si>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</si>
  <si>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</si>
  <si>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</si>
  <si>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</si>
  <si>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</si>
  <si>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</si>
  <si>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</si>
  <si>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</si>
  <si>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</si>
  <si>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</si>
  <si>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</si>
  <si>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</si>
  <si>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</si>
  <si>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</si>
  <si>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</si>
  <si>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</si>
  <si>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</si>
  <si>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</si>
  <si>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</si>
  <si>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</si>
  <si>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</si>
  <si>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</si>
  <si>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</si>
  <si>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</si>
  <si>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</si>
  <si>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</si>
  <si>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</si>
  <si>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</si>
  <si>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</si>
  <si>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</si>
  <si>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</si>
  <si>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</si>
  <si>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</si>
  <si>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</si>
  <si>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</si>
  <si>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</si>
  <si>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</si>
  <si>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</si>
  <si>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</si>
  <si>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</si>
  <si>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</si>
  <si>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</si>
  <si>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</si>
  <si>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</si>
  <si>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</si>
  <si>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</si>
  <si>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</si>
  <si>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</si>
  <si>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</si>
  <si>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</si>
  <si>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</si>
  <si>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</si>
  <si>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</si>
  <si>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</si>
  <si>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</si>
  <si>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</si>
  <si>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</si>
  <si>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</si>
  <si>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</si>
  <si>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</si>
  <si>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</si>
  <si>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</si>
  <si>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</si>
  <si>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</si>
  <si>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</si>
  <si>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</si>
  <si>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</si>
  <si>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</si>
  <si>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</si>
  <si>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</si>
  <si>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</si>
  <si>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</si>
  <si>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</si>
  <si>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</si>
  <si>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</si>
  <si>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</si>
  <si>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</si>
  <si>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</si>
  <si>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</si>
  <si>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</si>
  <si>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</si>
  <si>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</si>
  <si>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</si>
  <si>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</si>
  <si>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</si>
  <si>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</si>
  <si>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</si>
  <si>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</si>
  <si>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</si>
  <si>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</si>
  <si>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</si>
  <si>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</si>
  <si>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</si>
  <si>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</si>
  <si>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</si>
  <si>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</si>
  <si>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</si>
  <si>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</si>
  <si>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</si>
  <si>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</si>
  <si>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</si>
  <si>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</si>
  <si>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</si>
  <si>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</si>
  <si>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</si>
  <si>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</si>
  <si>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</si>
  <si>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</si>
  <si>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</si>
  <si>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</si>
  <si>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</si>
  <si>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</si>
  <si>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</si>
  <si>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</si>
  <si>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</si>
  <si>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</si>
  <si>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</si>
  <si>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</si>
  <si>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</si>
  <si>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</si>
  <si>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</si>
  <si>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</si>
  <si>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</si>
  <si>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</si>
  <si>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</si>
  <si>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</si>
  <si>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</si>
  <si>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</si>
  <si>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</si>
  <si>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</si>
  <si>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</si>
  <si>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</si>
  <si>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</si>
  <si>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</si>
  <si>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</si>
  <si>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</si>
  <si>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</si>
  <si>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</si>
  <si>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</si>
  <si>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</si>
  <si>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</si>
  <si>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</si>
  <si>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</si>
  <si>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</si>
  <si>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</si>
  <si>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</si>
  <si>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</si>
  <si>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</si>
  <si>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</si>
  <si>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</si>
  <si>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</si>
  <si>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</si>
  <si>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</si>
  <si>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</si>
  <si>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</si>
  <si>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</si>
  <si>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</si>
  <si>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</si>
  <si>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</si>
  <si>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</si>
  <si>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</si>
  <si>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</si>
  <si>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</si>
  <si>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</si>
  <si>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</si>
  <si>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</si>
  <si>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</si>
  <si>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</si>
  <si>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</si>
  <si>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</si>
  <si>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</si>
  <si>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</si>
  <si>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</si>
  <si>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</si>
  <si>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</si>
  <si>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</si>
  <si>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</si>
  <si>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</si>
  <si>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</si>
  <si>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</si>
  <si>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</si>
  <si>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</si>
  <si>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</si>
  <si>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</si>
  <si>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</si>
  <si>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</si>
  <si>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</si>
  <si>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</si>
  <si>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</si>
  <si>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</si>
  <si>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</si>
  <si>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</si>
  <si>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</si>
  <si>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</si>
  <si>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</si>
  <si>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</si>
  <si>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</si>
  <si>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</si>
  <si>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</si>
  <si>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</si>
  <si>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</si>
  <si>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</si>
  <si>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</si>
  <si>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</si>
  <si>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</si>
  <si>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</si>
  <si>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</si>
  <si>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</si>
  <si>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</si>
  <si>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</si>
  <si>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</si>
  <si>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</si>
  <si>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</si>
  <si>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</si>
  <si>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</si>
  <si>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</si>
  <si>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</si>
  <si>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</si>
  <si>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</si>
  <si>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</si>
  <si>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</si>
  <si>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</si>
  <si>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</si>
  <si>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</si>
  <si>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</si>
  <si>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</si>
  <si>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</si>
  <si>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</si>
  <si>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</si>
  <si>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</si>
  <si>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</si>
  <si>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</si>
  <si>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</si>
  <si>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</si>
  <si>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</si>
  <si>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</si>
  <si>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</si>
  <si>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</si>
  <si>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</si>
  <si>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</si>
  <si>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</si>
  <si>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</si>
  <si>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</si>
  <si>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</si>
  <si>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</si>
  <si>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</si>
  <si>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</si>
  <si>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</si>
  <si>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</si>
  <si>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</si>
  <si>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</si>
  <si>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</si>
  <si>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</si>
  <si>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</si>
  <si>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</si>
  <si>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</si>
  <si>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</si>
  <si>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</si>
  <si>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</si>
  <si>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</si>
  <si>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</si>
  <si>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</si>
  <si>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</si>
  <si>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</si>
  <si>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</si>
  <si>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</si>
  <si>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</si>
  <si>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</si>
  <si>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</si>
  <si>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</si>
  <si>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</si>
  <si>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</si>
  <si>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</si>
  <si>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</si>
  <si>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</si>
  <si>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</si>
  <si>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</si>
  <si>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</si>
  <si>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</si>
  <si>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</si>
  <si>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</si>
  <si>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</si>
  <si>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</si>
  <si>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</si>
  <si>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</si>
  <si>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</si>
  <si>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</si>
  <si>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</si>
  <si>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</si>
  <si>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</si>
  <si>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</si>
  <si>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</si>
  <si>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</si>
  <si>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</si>
  <si>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</si>
  <si>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</si>
  <si>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</si>
  <si>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</si>
  <si>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</si>
  <si>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</si>
  <si>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</si>
  <si>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</si>
  <si>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</si>
  <si>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</si>
  <si>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</si>
  <si>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</si>
  <si>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</si>
  <si>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</si>
  <si>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</si>
  <si>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</si>
  <si>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</si>
  <si>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</si>
  <si>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</si>
  <si>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</si>
  <si>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</si>
  <si>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</si>
  <si>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</si>
  <si>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</si>
  <si>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</si>
  <si>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</si>
  <si>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</si>
  <si>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</si>
  <si>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</si>
  <si>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</si>
  <si>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</si>
  <si>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</si>
  <si>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</si>
  <si>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</si>
  <si>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</si>
  <si>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</si>
  <si>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</si>
  <si>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</si>
  <si>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</si>
  <si>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</si>
  <si>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</si>
  <si>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</si>
  <si>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</si>
  <si>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</si>
  <si>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</si>
  <si>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</si>
  <si>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</si>
  <si>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</si>
  <si>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</si>
  <si>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</si>
  <si>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</si>
  <si>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</si>
  <si>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</si>
  <si>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</si>
  <si>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</si>
  <si>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</si>
  <si>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</si>
  <si>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</si>
  <si>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</si>
  <si>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</si>
  <si>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</si>
  <si>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</si>
  <si>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</si>
  <si>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</si>
  <si>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</si>
  <si>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</si>
  <si>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</si>
  <si>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</si>
  <si>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</si>
  <si>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</si>
  <si>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</si>
  <si>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</si>
  <si>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</si>
  <si>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</si>
  <si>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</si>
  <si>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</si>
  <si>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</si>
  <si>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</si>
  <si>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</si>
  <si>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</si>
  <si>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</si>
  <si>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</si>
  <si>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</si>
  <si>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</si>
  <si>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</si>
  <si>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</si>
  <si>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</si>
  <si>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</si>
  <si>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</si>
  <si>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</si>
  <si>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</si>
  <si>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</si>
  <si>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</si>
  <si>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</si>
  <si>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</si>
  <si>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</si>
  <si>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</si>
  <si>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</si>
  <si>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</si>
  <si>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</si>
  <si>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</si>
  <si>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</si>
  <si>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</si>
  <si>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</si>
  <si>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</si>
  <si>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</si>
  <si>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</si>
  <si>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</si>
  <si>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</si>
  <si>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</si>
  <si>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</si>
  <si>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</si>
  <si>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</si>
  <si>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</si>
  <si>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</si>
  <si>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</si>
  <si>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</si>
  <si>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</si>
  <si>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</si>
  <si>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</si>
  <si>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</si>
  <si>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</si>
  <si>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</si>
  <si>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</si>
  <si>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</si>
  <si>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</si>
  <si>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</si>
  <si>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</si>
  <si>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</si>
  <si>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</si>
  <si>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</si>
  <si>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</si>
  <si>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</si>
  <si>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</si>
  <si>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</si>
  <si>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</si>
  <si>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</si>
  <si>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</si>
  <si>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</si>
  <si>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</si>
  <si>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</si>
  <si>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</si>
  <si>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</si>
  <si>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</si>
  <si>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</si>
  <si>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</si>
  <si>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</si>
  <si>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</si>
  <si>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</si>
  <si>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</si>
  <si>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</si>
  <si>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</si>
  <si>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</si>
  <si>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</si>
  <si>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</si>
  <si>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</si>
  <si>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</si>
  <si>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</si>
  <si>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</si>
  <si>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</si>
  <si>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</si>
  <si>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</si>
  <si>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</si>
  <si>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</si>
  <si>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</si>
  <si>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</si>
  <si>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</si>
  <si>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</si>
  <si>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</si>
  <si>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</si>
  <si>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</si>
  <si>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</si>
  <si>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</si>
  <si>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</si>
  <si>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</si>
  <si>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</si>
  <si>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</si>
  <si>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</si>
  <si>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</si>
  <si>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</si>
  <si>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</si>
  <si>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</si>
  <si>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</si>
  <si>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</si>
  <si>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</si>
  <si>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</si>
  <si>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</si>
  <si>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</si>
  <si>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</si>
  <si>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</si>
  <si>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</si>
  <si>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</si>
  <si>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</si>
  <si>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</si>
  <si>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</si>
  <si>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</si>
  <si>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</si>
  <si>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</si>
  <si>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</si>
  <si>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</si>
  <si>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</si>
  <si>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</si>
  <si>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</si>
  <si>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</si>
  <si>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</si>
  <si>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</si>
  <si>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</si>
  <si>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</si>
  <si>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</si>
  <si>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</si>
  <si>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</si>
  <si>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</si>
  <si>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</si>
  <si>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</si>
  <si>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</si>
  <si>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</si>
  <si>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</si>
  <si>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</si>
  <si>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</si>
  <si>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</si>
  <si>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</si>
  <si>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</si>
  <si>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</si>
  <si>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</si>
  <si>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</si>
  <si>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</si>
  <si>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</si>
  <si>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</si>
  <si>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</si>
  <si>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</si>
  <si>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</si>
  <si>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</si>
  <si>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</si>
  <si>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</si>
  <si>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</si>
  <si>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</si>
  <si>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</si>
  <si>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</si>
  <si>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</si>
  <si>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</si>
  <si>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</si>
  <si>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</si>
  <si>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</si>
  <si>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</si>
  <si>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</si>
  <si>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</si>
  <si>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</si>
  <si>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</si>
  <si>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</si>
  <si>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</si>
  <si>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</si>
  <si>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</si>
  <si>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</si>
  <si>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</si>
  <si>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</si>
  <si>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</si>
  <si>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</si>
  <si>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</si>
  <si>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</si>
  <si>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</si>
  <si>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</si>
  <si>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</si>
  <si>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</si>
  <si>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</si>
  <si>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</si>
  <si>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</si>
  <si>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</si>
  <si>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</si>
  <si>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</si>
  <si>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</si>
  <si>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</si>
  <si>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</si>
  <si>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</si>
  <si>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</si>
  <si>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</si>
  <si>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</si>
  <si>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</si>
  <si>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</si>
  <si>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</si>
  <si>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</si>
  <si>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</si>
  <si>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</si>
  <si>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</si>
  <si>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</si>
  <si>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</si>
  <si>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</si>
  <si>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</si>
  <si>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</si>
  <si>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</si>
  <si>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</si>
  <si>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</si>
  <si>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</si>
  <si>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</si>
  <si>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</si>
  <si>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</si>
  <si>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</si>
  <si>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</si>
  <si>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</si>
  <si>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</si>
  <si>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</si>
  <si>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</si>
  <si>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</si>
  <si>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</si>
  <si>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</si>
  <si>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</si>
  <si>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</si>
  <si>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</si>
  <si>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</si>
  <si>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</si>
  <si>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</si>
  <si>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</si>
  <si>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</si>
  <si>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</si>
  <si>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</si>
  <si>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</si>
  <si>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</si>
  <si>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</si>
  <si>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</si>
  <si>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</si>
  <si>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</si>
  <si>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</si>
  <si>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</si>
  <si>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</si>
  <si>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</si>
  <si>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</si>
  <si>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</si>
  <si>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</si>
  <si>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</si>
  <si>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</si>
  <si>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</si>
  <si>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</si>
  <si>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</si>
  <si>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</si>
  <si>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</si>
  <si>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</si>
  <si>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</si>
  <si>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</si>
  <si>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</si>
  <si>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</si>
  <si>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</si>
  <si>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</si>
  <si>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</si>
  <si>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</si>
  <si>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</si>
  <si>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</si>
  <si>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</si>
  <si>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</si>
  <si>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</si>
  <si>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</si>
  <si>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</si>
  <si>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</si>
  <si>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</si>
  <si>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</si>
  <si>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</si>
  <si>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</si>
  <si>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</si>
  <si>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</si>
  <si>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</si>
  <si>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</si>
  <si>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</si>
  <si>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</si>
  <si>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</si>
  <si>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</si>
  <si>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</si>
  <si>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</si>
  <si>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</si>
  <si>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</si>
  <si>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</si>
  <si>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</si>
  <si>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</si>
  <si>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</si>
  <si>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</si>
  <si>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</si>
  <si>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</si>
  <si>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</si>
  <si>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</si>
  <si>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</si>
  <si>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</si>
  <si>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</si>
  <si>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</si>
  <si>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</si>
  <si>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</si>
  <si>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</si>
  <si>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</si>
  <si>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</si>
  <si>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</si>
  <si>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</si>
  <si>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</si>
  <si>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</si>
  <si>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</si>
  <si>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</si>
  <si>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</si>
  <si>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</si>
  <si>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</si>
  <si>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</si>
  <si>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</si>
  <si>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</si>
  <si>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</si>
  <si>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</si>
  <si>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</si>
  <si>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</si>
  <si>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</si>
  <si>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</si>
  <si>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</si>
  <si>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</si>
  <si>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</si>
  <si>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</si>
  <si>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</si>
  <si>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</si>
  <si>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</si>
  <si>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</si>
  <si>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</si>
  <si>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</si>
  <si>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</si>
  <si>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</si>
  <si>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</si>
  <si>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</si>
  <si>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</si>
  <si>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</si>
  <si>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</si>
  <si>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</si>
  <si>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</si>
  <si>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</si>
  <si>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</si>
  <si>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</si>
  <si>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</si>
  <si>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</si>
  <si>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</si>
  <si>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</si>
  <si>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</si>
  <si>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</si>
  <si>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</si>
  <si>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</si>
  <si>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</si>
  <si>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</si>
  <si>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</si>
  <si>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</si>
  <si>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</si>
  <si>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</si>
  <si>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</si>
  <si>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</si>
  <si>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</si>
  <si>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</si>
  <si>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</si>
  <si>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</si>
  <si>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</si>
  <si>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</si>
  <si>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</si>
  <si>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</si>
  <si>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</si>
  <si>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</si>
  <si>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</si>
  <si>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</si>
  <si>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</si>
  <si>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</si>
  <si>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</si>
  <si>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</si>
  <si>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</si>
  <si>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</si>
  <si>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</si>
  <si>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</si>
  <si>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</si>
  <si>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</si>
  <si>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</si>
  <si>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</si>
  <si>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</si>
  <si>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</si>
  <si>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</si>
  <si>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</si>
  <si>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</si>
  <si>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</si>
  <si>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</si>
  <si>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</si>
  <si>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</si>
  <si>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</si>
  <si>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</si>
  <si>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</si>
  <si>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</si>
  <si>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</si>
  <si>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</si>
  <si>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</si>
  <si>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</si>
  <si>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</si>
  <si>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</si>
  <si>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</si>
  <si>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</si>
  <si>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</si>
  <si>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</si>
  <si>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</si>
  <si>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</si>
  <si>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</si>
  <si>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</si>
  <si>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</si>
  <si>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</si>
  <si>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</si>
  <si>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</si>
  <si>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</si>
  <si>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</si>
  <si>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</si>
  <si>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</si>
  <si>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</si>
  <si>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</si>
  <si>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</si>
  <si>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</si>
  <si>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</si>
  <si>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</si>
  <si>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</si>
  <si>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</si>
  <si>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</si>
  <si>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</si>
  <si>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</si>
  <si>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</si>
  <si>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</si>
  <si>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</si>
  <si>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</si>
  <si>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</si>
  <si>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</si>
  <si>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</si>
  <si>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</si>
  <si>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</si>
  <si>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</si>
  <si>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</si>
  <si>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</si>
  <si>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</si>
  <si>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</si>
  <si>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</si>
  <si>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</si>
  <si>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</si>
  <si>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</si>
  <si>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</si>
  <si>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</si>
  <si>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</si>
  <si>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</si>
  <si>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</si>
  <si>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</si>
  <si>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</si>
  <si>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</si>
  <si>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</si>
  <si>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</si>
  <si>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</si>
  <si>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</si>
  <si>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</si>
  <si>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</si>
  <si>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</si>
  <si>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</si>
  <si>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</si>
  <si>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</si>
  <si>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</si>
  <si>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</si>
  <si>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</si>
  <si>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</si>
  <si>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</si>
  <si>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</si>
  <si>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</si>
  <si>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</si>
  <si>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</si>
  <si>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</si>
  <si>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</si>
  <si>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</si>
  <si>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</si>
  <si>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</si>
  <si>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</si>
  <si>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</si>
  <si>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</si>
  <si>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</si>
  <si>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</si>
  <si>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</si>
  <si>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</si>
  <si>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</si>
  <si>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</si>
  <si>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</si>
  <si>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</si>
  <si>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</si>
  <si>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</si>
  <si>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</si>
  <si>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</si>
  <si>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</si>
  <si>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</si>
  <si>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</si>
  <si>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</si>
  <si>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</si>
  <si>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</si>
  <si>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</si>
  <si>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</si>
  <si>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</si>
  <si>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</si>
  <si>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</si>
  <si>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</si>
  <si>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</si>
  <si>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</si>
  <si>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</si>
  <si>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</si>
  <si>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</si>
  <si>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</si>
  <si>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</si>
  <si>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</si>
  <si>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</si>
  <si>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</si>
  <si>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</si>
  <si>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</si>
  <si>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</si>
  <si>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</si>
  <si>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</si>
  <si>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</si>
  <si>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</si>
  <si>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</si>
  <si>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</si>
  <si>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</si>
  <si>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</si>
  <si>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</si>
  <si>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</si>
  <si>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</si>
  <si>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</si>
  <si>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</si>
  <si>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</si>
  <si>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</si>
  <si>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</si>
  <si>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</si>
  <si>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</si>
  <si>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</si>
  <si>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</si>
  <si>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</si>
  <si>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</si>
  <si>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</si>
  <si>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</si>
  <si>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</si>
  <si>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</si>
  <si>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</si>
  <si>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</si>
  <si>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</si>
  <si>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</si>
  <si>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</si>
  <si>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</si>
  <si>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</si>
  <si>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</si>
  <si>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</si>
  <si>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</si>
  <si>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</si>
  <si>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</si>
  <si>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</si>
  <si>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</si>
  <si>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</si>
  <si>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</si>
  <si>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</si>
  <si>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</si>
  <si>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</si>
  <si>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</si>
  <si>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</si>
  <si>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</si>
  <si>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</si>
  <si>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</si>
  <si>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</si>
  <si>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</si>
  <si>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</si>
  <si>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</si>
  <si>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</si>
  <si>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</si>
  <si>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</si>
  <si>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</si>
  <si>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</si>
  <si>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</si>
  <si>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</si>
  <si>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</si>
  <si>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</si>
  <si>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</si>
  <si>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</si>
  <si>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</si>
  <si>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</si>
  <si>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</si>
  <si>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</si>
  <si>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</si>
  <si>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</si>
  <si>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</si>
  <si>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</si>
  <si>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</si>
  <si>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</si>
  <si>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</si>
  <si>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</si>
  <si>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</si>
  <si>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</si>
  <si>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</si>
  <si>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</si>
  <si>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</si>
  <si>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</si>
  <si>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</si>
  <si>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</si>
  <si>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</si>
  <si>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</si>
  <si>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</si>
  <si>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</si>
  <si>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</si>
  <si>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</si>
  <si>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</si>
  <si>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</si>
  <si>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</si>
  <si>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</si>
  <si>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</si>
  <si>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</si>
  <si>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</si>
  <si>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</si>
  <si>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</si>
  <si>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</si>
  <si>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</si>
  <si>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</si>
  <si>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</si>
  <si>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</si>
  <si>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</si>
  <si>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</si>
  <si>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</si>
  <si>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</si>
  <si>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</si>
  <si>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</si>
  <si>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</si>
  <si>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</si>
  <si>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</si>
  <si>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</si>
  <si>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</si>
  <si>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</si>
  <si>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</si>
  <si>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</si>
  <si>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</si>
  <si>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</si>
  <si>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</si>
  <si>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</si>
  <si>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</si>
  <si>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</si>
  <si>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</si>
  <si>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</si>
  <si>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</si>
  <si>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</si>
  <si>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</si>
  <si>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</si>
  <si>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</si>
  <si>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</si>
  <si>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</si>
  <si>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</si>
  <si>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</si>
  <si>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</si>
  <si>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</si>
  <si>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</si>
  <si>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</si>
  <si>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</si>
  <si>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</si>
  <si>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</si>
  <si>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</si>
  <si>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</si>
  <si>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</si>
  <si>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</si>
  <si>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</si>
  <si>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</si>
  <si>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</si>
  <si>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</si>
  <si>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</si>
  <si>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</si>
  <si>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</si>
  <si>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</si>
  <si>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</si>
  <si>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</si>
  <si>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children's books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</si>
  <si>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</si>
  <si>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</si>
  <si>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</si>
  <si>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</si>
  <si>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</si>
  <si>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</si>
  <si>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</si>
  <si>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</si>
  <si>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</si>
  <si>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</si>
  <si>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</si>
  <si>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</si>
  <si>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</si>
  <si>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</si>
  <si>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</si>
  <si>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</si>
  <si>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</si>
  <si>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</si>
  <si>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</si>
  <si>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</si>
  <si>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</si>
  <si>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</si>
  <si>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</si>
  <si>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</si>
  <si>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</si>
  <si>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</si>
  <si>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</si>
  <si>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</si>
  <si>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</si>
  <si>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</si>
  <si>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</si>
  <si>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</si>
  <si>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</si>
  <si>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</si>
  <si>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</si>
  <si>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</si>
  <si>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</si>
  <si>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</si>
  <si>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</si>
  <si>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</si>
  <si>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</si>
  <si>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</si>
  <si>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</si>
  <si>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</si>
  <si>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</si>
  <si>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</si>
  <si>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</si>
  <si>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</si>
  <si>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</si>
  <si>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</si>
  <si>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</si>
  <si>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</si>
  <si>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</si>
  <si>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</si>
  <si>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</si>
  <si>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</si>
  <si>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</si>
  <si>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</si>
  <si>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</si>
  <si>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</si>
  <si>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</si>
  <si>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</si>
  <si>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</si>
  <si>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</si>
  <si>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</si>
  <si>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</si>
  <si>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</si>
  <si>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</si>
  <si>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</si>
  <si>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</si>
  <si>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</si>
  <si>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</si>
  <si>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</si>
  <si>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</si>
  <si>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</si>
  <si>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</si>
  <si>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</si>
  <si>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</si>
  <si>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</si>
  <si>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</si>
  <si>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</si>
  <si>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</si>
  <si>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</si>
  <si>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</si>
  <si>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</si>
  <si>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</si>
  <si>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</si>
  <si>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</si>
  <si>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</si>
  <si>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</si>
  <si>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</si>
  <si>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</si>
  <si>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</si>
  <si>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</si>
  <si>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</si>
  <si>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</si>
  <si>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</si>
  <si>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</si>
  <si>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</si>
  <si>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</si>
  <si>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</si>
  <si>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</si>
  <si>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</si>
  <si>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</si>
  <si>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</si>
  <si>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</si>
  <si>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</si>
  <si>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</si>
  <si>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</si>
  <si>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</si>
  <si>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</si>
  <si>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</si>
  <si>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</si>
  <si>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</si>
  <si>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</si>
  <si>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</si>
  <si>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</si>
  <si>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</si>
  <si>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</si>
  <si>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</si>
  <si>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</si>
  <si>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</si>
  <si>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</si>
  <si>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</si>
  <si>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</si>
  <si>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</si>
  <si>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</si>
  <si>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</si>
  <si>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</si>
  <si>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</si>
  <si>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</si>
  <si>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</si>
  <si>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</si>
  <si>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</si>
  <si>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</si>
  <si>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</si>
  <si>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</si>
  <si>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</si>
  <si>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</si>
  <si>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</si>
  <si>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</si>
  <si>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</si>
  <si>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</si>
  <si>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</si>
  <si>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</si>
  <si>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</si>
  <si>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</si>
  <si>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</si>
  <si>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</si>
  <si>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</si>
  <si>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</si>
  <si>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</si>
  <si>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</si>
  <si>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</si>
  <si>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</si>
  <si>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</si>
  <si>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</si>
  <si>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</si>
  <si>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</si>
  <si>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</si>
  <si>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</si>
  <si>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</si>
  <si>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</si>
  <si>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</si>
  <si>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</si>
  <si>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</si>
  <si>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</si>
  <si>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</si>
  <si>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</si>
  <si>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</si>
  <si>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</si>
  <si>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</si>
  <si>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</si>
  <si>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</si>
  <si>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</si>
  <si>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</si>
  <si>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</si>
  <si>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</si>
  <si>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</si>
  <si>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</si>
  <si>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</si>
  <si>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</si>
  <si>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</si>
  <si>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</si>
  <si>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</si>
  <si>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</si>
  <si>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</si>
  <si>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</si>
  <si>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</si>
  <si>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</si>
  <si>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</si>
  <si>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</si>
  <si>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</si>
  <si>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</si>
  <si>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</si>
  <si>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</si>
  <si>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</si>
  <si>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</si>
  <si>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</si>
  <si>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</si>
  <si>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</si>
  <si>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</si>
  <si>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</si>
  <si>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</si>
  <si>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</si>
  <si>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</si>
  <si>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</si>
  <si>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</si>
  <si>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</si>
  <si>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</si>
  <si>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</si>
  <si>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</si>
  <si>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</si>
  <si>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</si>
  <si>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</si>
  <si>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</si>
  <si>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</si>
  <si>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</si>
  <si>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</si>
  <si>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</si>
  <si>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</si>
  <si>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</si>
  <si>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</si>
  <si>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</si>
  <si>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</si>
  <si>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</si>
  <si>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</si>
  <si>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</si>
  <si>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</si>
  <si>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</si>
  <si>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</si>
  <si>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</si>
  <si>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</si>
  <si>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</si>
  <si>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</si>
  <si>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</si>
  <si>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</si>
  <si>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</si>
  <si>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</si>
  <si>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</si>
  <si>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</si>
  <si>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</si>
  <si>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</si>
  <si>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</si>
  <si>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</si>
  <si>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</si>
  <si>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</si>
  <si>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</si>
  <si>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</si>
  <si>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</si>
  <si>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</si>
  <si>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</si>
  <si>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</si>
  <si>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</si>
  <si>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</si>
  <si>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</si>
  <si>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</si>
  <si>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</si>
  <si>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</si>
  <si>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</si>
  <si>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</si>
  <si>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</si>
  <si>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</si>
  <si>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</si>
  <si>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</si>
  <si>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</si>
  <si>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</si>
  <si>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</si>
  <si>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</si>
  <si>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</si>
  <si>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</si>
  <si>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</si>
  <si>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</si>
  <si>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</si>
  <si>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</si>
  <si>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</si>
  <si>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</si>
  <si>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</si>
  <si>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</si>
  <si>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</si>
  <si>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</si>
  <si>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</si>
  <si>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</si>
  <si>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</si>
  <si>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</si>
  <si>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</si>
  <si>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</si>
  <si>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</si>
  <si>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</si>
  <si>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</si>
  <si>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</si>
  <si>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</si>
  <si>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</si>
  <si>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</si>
  <si>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</si>
  <si>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</si>
  <si>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</si>
  <si>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</si>
  <si>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</si>
  <si>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</si>
  <si>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</si>
  <si>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</si>
  <si>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</si>
  <si>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</si>
  <si>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</si>
  <si>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</si>
  <si>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</si>
  <si>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</si>
  <si>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</si>
  <si>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</si>
  <si>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</si>
  <si>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</si>
  <si>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</si>
  <si>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</si>
  <si>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</si>
  <si>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</si>
  <si>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</si>
  <si>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</si>
  <si>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</si>
  <si>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</si>
  <si>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</si>
  <si>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</si>
  <si>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</si>
  <si>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</si>
  <si>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</si>
  <si>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</si>
  <si>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</si>
  <si>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</si>
  <si>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</si>
  <si>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</si>
  <si>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</si>
  <si>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</si>
  <si>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</si>
  <si>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</si>
  <si>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</si>
  <si>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</si>
  <si>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</si>
  <si>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</si>
  <si>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</si>
  <si>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</si>
  <si>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</si>
  <si>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</si>
  <si>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</si>
  <si>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</si>
  <si>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</si>
  <si>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</si>
  <si>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</si>
  <si>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</si>
  <si>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</si>
  <si>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</si>
  <si>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</si>
  <si>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</si>
  <si>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</si>
  <si>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</si>
  <si>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</si>
  <si>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</si>
  <si>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</si>
  <si>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</si>
  <si>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</si>
  <si>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</si>
  <si>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</si>
  <si>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</si>
  <si>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</si>
  <si>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</si>
  <si>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</si>
  <si>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</si>
  <si>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</si>
  <si>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</si>
  <si>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</si>
  <si>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</si>
  <si>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</si>
  <si>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</si>
  <si>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</si>
  <si>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</si>
  <si>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</si>
  <si>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</si>
  <si>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</si>
  <si>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</si>
  <si>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</si>
  <si>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</si>
  <si>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</si>
  <si>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</si>
  <si>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</si>
  <si>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</si>
  <si>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</si>
  <si>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</si>
  <si>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</si>
  <si>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</si>
  <si>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</si>
  <si>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</si>
  <si>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</si>
  <si>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</si>
  <si>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</si>
  <si>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</si>
  <si>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</si>
  <si>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</si>
  <si>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</si>
  <si>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</si>
  <si>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</si>
  <si>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</si>
  <si>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</si>
  <si>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</si>
  <si>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</si>
  <si>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</si>
  <si>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</si>
  <si>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</si>
  <si>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</si>
  <si>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</si>
  <si>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</si>
  <si>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</si>
  <si>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</si>
  <si>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</si>
  <si>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</si>
  <si>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</si>
  <si>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</si>
  <si>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</si>
  <si>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</si>
  <si>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</si>
  <si>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</si>
  <si>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</si>
  <si>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</si>
  <si>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</si>
  <si>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</si>
  <si>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</si>
  <si>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</si>
  <si>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</si>
  <si>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</si>
  <si>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</si>
  <si>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</si>
  <si>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</si>
  <si>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</si>
  <si>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</si>
  <si>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</si>
  <si>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</si>
  <si>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</si>
  <si>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</si>
  <si>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</si>
  <si>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</si>
  <si>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</si>
  <si>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</si>
  <si>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</si>
  <si>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</si>
  <si>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</si>
  <si>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</si>
  <si>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</si>
  <si>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</si>
  <si>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</si>
  <si>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</si>
  <si>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</si>
  <si>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</si>
  <si>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</si>
  <si>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</si>
  <si>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</si>
  <si>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</si>
  <si>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</si>
  <si>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</si>
  <si>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</si>
  <si>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</si>
  <si>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</si>
  <si>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</si>
  <si>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</si>
  <si>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</si>
  <si>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</si>
  <si>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</si>
  <si>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</si>
  <si>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</si>
  <si>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</si>
  <si>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</si>
  <si>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</si>
  <si>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</si>
  <si>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</si>
  <si>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</si>
  <si>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</si>
  <si>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</si>
  <si>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</si>
  <si>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</si>
  <si>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</si>
  <si>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</si>
  <si>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</si>
  <si>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</si>
  <si>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</si>
  <si>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</si>
  <si>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</si>
  <si>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</si>
  <si>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</si>
  <si>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</si>
  <si>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</si>
  <si>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</si>
  <si>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</si>
  <si>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</si>
  <si>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</si>
  <si>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</si>
  <si>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</si>
  <si>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</si>
  <si>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</si>
  <si>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</si>
  <si>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</si>
  <si>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</si>
  <si>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</si>
  <si>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</si>
  <si>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</si>
  <si>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</si>
  <si>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</si>
  <si>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</si>
  <si>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</si>
  <si>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</si>
  <si>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</si>
  <si>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</si>
  <si>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</si>
  <si>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</si>
  <si>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</si>
  <si>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</si>
  <si>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</si>
  <si>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</si>
  <si>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</si>
  <si>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</si>
  <si>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</si>
  <si>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</si>
  <si>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</si>
  <si>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</si>
  <si>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</si>
  <si>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</si>
  <si>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</si>
  <si>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</si>
  <si>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</si>
  <si>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</si>
  <si>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</si>
  <si>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</si>
  <si>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</si>
  <si>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</si>
  <si>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</si>
  <si>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</si>
  <si>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</si>
  <si>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</si>
  <si>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</si>
  <si>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</si>
  <si>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</si>
  <si>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</si>
  <si>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</si>
  <si>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</si>
  <si>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</si>
  <si>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</si>
  <si>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</si>
  <si>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</si>
  <si>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</si>
  <si>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</si>
  <si>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</si>
  <si>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</si>
  <si>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</si>
  <si>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</si>
  <si>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</si>
  <si>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</si>
  <si>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</si>
  <si>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</si>
  <si>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</si>
  <si>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</si>
  <si>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</si>
  <si>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</si>
  <si>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</si>
  <si>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</si>
  <si>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</si>
  <si>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</si>
  <si>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</si>
  <si>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</si>
  <si>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</si>
  <si>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</si>
  <si>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</si>
  <si>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</si>
  <si>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</si>
  <si>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</si>
  <si>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</si>
  <si>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</si>
  <si>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</si>
  <si>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</si>
  <si>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</si>
  <si>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</si>
  <si>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</si>
  <si>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</si>
  <si>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</si>
  <si>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</si>
  <si>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</si>
  <si>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</si>
  <si>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</si>
  <si>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</si>
  <si>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</si>
  <si>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</si>
  <si>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</si>
  <si>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</si>
  <si>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</si>
  <si>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</si>
  <si>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</si>
  <si>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</si>
  <si>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</si>
  <si>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</si>
  <si>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</si>
  <si>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</si>
  <si>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</si>
  <si>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</si>
  <si>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</si>
  <si>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</si>
  <si>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</si>
  <si>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</si>
  <si>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</si>
  <si>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</si>
  <si>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</si>
  <si>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</si>
  <si>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</si>
  <si>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</si>
  <si>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</si>
  <si>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</si>
  <si>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</si>
  <si>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</si>
  <si>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</si>
  <si>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</si>
  <si>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</si>
  <si>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</si>
  <si>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</si>
  <si>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</si>
  <si>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</si>
  <si>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</si>
  <si>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</si>
  <si>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</si>
  <si>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</si>
  <si>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</si>
  <si>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</si>
  <si>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</si>
  <si>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</si>
  <si>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</si>
  <si>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</si>
  <si>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</si>
  <si>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</si>
  <si>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</si>
  <si>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</si>
  <si>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</si>
  <si>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</si>
  <si>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</si>
  <si>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</si>
  <si>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</si>
  <si>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</si>
  <si>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</si>
  <si>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</si>
  <si>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</si>
  <si>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</si>
  <si>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</si>
  <si>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</si>
  <si>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</si>
  <si>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</si>
  <si>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</si>
  <si>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</si>
  <si>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</si>
  <si>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</si>
  <si>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</si>
  <si>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</si>
  <si>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</si>
  <si>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</si>
  <si>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</si>
  <si>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</si>
  <si>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</si>
  <si>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</si>
  <si>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</si>
  <si>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</si>
  <si>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</si>
  <si>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</si>
  <si>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</si>
  <si>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</si>
  <si>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</si>
  <si>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</si>
  <si>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</si>
  <si>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</si>
  <si>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</si>
  <si>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</si>
  <si>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</si>
  <si>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</si>
  <si>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</si>
  <si>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</si>
  <si>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</si>
  <si>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</si>
  <si>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</si>
  <si>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</si>
  <si>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</si>
  <si>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</si>
  <si>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</si>
  <si>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</si>
  <si>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</si>
  <si>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</si>
  <si>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</si>
  <si>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</si>
  <si>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</si>
  <si>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</si>
  <si>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</si>
  <si>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</si>
  <si>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</si>
  <si>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</si>
  <si>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</si>
  <si>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</si>
  <si>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</si>
  <si>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</si>
  <si>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</si>
  <si>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</si>
  <si>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</si>
  <si>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</si>
  <si>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</si>
  <si>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</si>
  <si>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</si>
  <si>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</si>
  <si>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</si>
  <si>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</si>
  <si>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</si>
  <si>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</si>
  <si>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</si>
  <si>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</si>
  <si>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</si>
  <si>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</si>
  <si>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</si>
  <si>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</si>
  <si>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</si>
  <si>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</si>
  <si>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</si>
  <si>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</si>
  <si>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</si>
  <si>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</si>
  <si>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</si>
  <si>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</si>
  <si>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</si>
  <si>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</si>
  <si>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</si>
  <si>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</si>
  <si>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</si>
  <si>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</si>
  <si>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</si>
  <si>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</si>
  <si>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</si>
  <si>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</si>
  <si>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</si>
  <si>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</si>
  <si>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</si>
  <si>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</si>
  <si>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</si>
  <si>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</si>
  <si>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</si>
  <si>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</si>
  <si>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</si>
  <si>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</si>
  <si>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</si>
  <si>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</si>
  <si>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</si>
  <si>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</si>
  <si>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</si>
  <si>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</si>
  <si>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</si>
  <si>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</si>
  <si>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</si>
  <si>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</si>
  <si>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</si>
  <si>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</si>
  <si>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</si>
  <si>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</si>
  <si>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</si>
  <si>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</si>
  <si>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</si>
  <si>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</si>
  <si>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</si>
  <si>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</si>
  <si>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</si>
  <si>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</si>
  <si>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</si>
  <si>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</si>
  <si>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</si>
  <si>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</si>
  <si>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</si>
  <si>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</si>
  <si>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</si>
  <si>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</si>
  <si>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</si>
  <si>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</si>
  <si>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</si>
  <si>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</si>
  <si>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</si>
  <si>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</si>
  <si>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</si>
  <si>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</si>
  <si>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</si>
  <si>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</si>
  <si>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</si>
  <si>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</si>
  <si>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</si>
  <si>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</si>
  <si>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</si>
  <si>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</si>
  <si>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</si>
  <si>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</si>
  <si>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</si>
  <si>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</si>
  <si>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</si>
  <si>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</si>
  <si>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</si>
  <si>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</si>
  <si>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</si>
  <si>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</si>
  <si>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</si>
  <si>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</si>
  <si>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</si>
  <si>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</si>
  <si>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</si>
  <si>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</si>
  <si>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</si>
  <si>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</si>
  <si>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</si>
  <si>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</si>
  <si>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</si>
  <si>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</si>
  <si>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</si>
  <si>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</si>
  <si>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</si>
  <si>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</si>
  <si>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</si>
  <si>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</si>
  <si>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</si>
  <si>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</si>
  <si>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</si>
  <si>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</si>
  <si>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</si>
  <si>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</si>
  <si>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</si>
  <si>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</si>
  <si>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</si>
  <si>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</si>
  <si>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</si>
  <si>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</si>
  <si>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</si>
  <si>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</si>
  <si>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</si>
  <si>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</si>
  <si>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</si>
  <si>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</si>
  <si>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</si>
  <si>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</si>
  <si>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</si>
  <si>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</si>
  <si>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</si>
  <si>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</si>
  <si>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</si>
  <si>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</si>
  <si>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</si>
  <si>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</si>
  <si>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</si>
  <si>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</si>
  <si>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</si>
  <si>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</si>
  <si>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</si>
  <si>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</si>
  <si>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</si>
  <si>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</si>
  <si>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</si>
  <si>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</si>
  <si>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</si>
  <si>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</si>
  <si>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</si>
  <si>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</si>
  <si>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</si>
  <si>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</si>
  <si>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</si>
  <si>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</si>
  <si>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</si>
  <si>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</si>
  <si>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</si>
  <si>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</si>
  <si>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</si>
  <si>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</si>
  <si>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</si>
  <si>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</si>
  <si>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</si>
  <si>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</si>
  <si>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</si>
  <si>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</si>
  <si>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</si>
  <si>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</si>
  <si>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</si>
  <si>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</si>
  <si>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</si>
  <si>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</si>
  <si>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</si>
  <si>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</si>
  <si>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</si>
  <si>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</si>
  <si>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</si>
  <si>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</si>
  <si>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</si>
  <si>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</si>
  <si>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</si>
  <si>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</si>
  <si>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</si>
  <si>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</si>
  <si>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</si>
  <si>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</si>
  <si>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</si>
  <si>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</si>
  <si>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</si>
  <si>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</si>
  <si>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</si>
  <si>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</si>
  <si>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</si>
  <si>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</si>
  <si>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</si>
  <si>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</si>
  <si>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</si>
  <si>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</si>
  <si>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</si>
  <si>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</si>
  <si>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</si>
  <si>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</si>
  <si>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</si>
  <si>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</si>
  <si>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</si>
  <si>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</si>
  <si>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</si>
  <si>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</si>
  <si>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</si>
  <si>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</si>
  <si>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</si>
  <si>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</si>
  <si>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</si>
  <si>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</si>
  <si>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</si>
  <si>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</si>
  <si>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</si>
  <si>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</si>
  <si>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</si>
  <si>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</si>
  <si>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</si>
  <si>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</si>
  <si>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</si>
  <si>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</si>
  <si>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</si>
  <si>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</si>
  <si>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</si>
  <si>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</si>
  <si>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</si>
  <si>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</si>
  <si>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</si>
  <si>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</si>
  <si>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</si>
  <si>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</si>
  <si>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</si>
  <si>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</si>
  <si>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</si>
  <si>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</si>
  <si>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</si>
  <si>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</si>
  <si>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</si>
  <si>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</si>
  <si>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</si>
  <si>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</si>
  <si>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</si>
  <si>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</si>
  <si>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</si>
  <si>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</si>
  <si>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</si>
  <si>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</si>
  <si>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</si>
  <si>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</si>
  <si>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</si>
  <si>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</si>
  <si>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</si>
  <si>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</si>
  <si>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</si>
  <si>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</si>
  <si>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</si>
  <si>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</si>
  <si>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</si>
  <si>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</si>
  <si>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</si>
  <si>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</si>
  <si>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</si>
  <si>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</si>
  <si>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</si>
  <si>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</si>
  <si>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</si>
  <si>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</si>
  <si>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</si>
  <si>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</si>
  <si>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</si>
  <si>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</si>
  <si>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</si>
  <si>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</si>
  <si>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</si>
  <si>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</si>
  <si>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</si>
  <si>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</si>
  <si>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</si>
  <si>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</si>
  <si>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</si>
  <si>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</si>
  <si>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</si>
  <si>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</si>
  <si>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</si>
  <si>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</si>
  <si>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</si>
  <si>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</si>
  <si>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</si>
  <si>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</si>
  <si>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</si>
  <si>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</si>
  <si>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</si>
  <si>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</si>
  <si>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</si>
  <si>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</si>
  <si>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</si>
  <si>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</si>
  <si>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</si>
  <si>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</si>
  <si>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</si>
  <si>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</si>
  <si>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</si>
  <si>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</si>
  <si>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</si>
  <si>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</si>
  <si>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</si>
  <si>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</si>
  <si>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</si>
  <si>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</si>
  <si>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</si>
  <si>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</si>
  <si>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</si>
  <si>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</si>
  <si>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</si>
  <si>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</si>
  <si>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</si>
  <si>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</si>
  <si>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</si>
  <si>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</si>
  <si>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</si>
  <si>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</si>
  <si>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</si>
  <si>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</si>
  <si>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</si>
  <si>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</si>
  <si>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</si>
  <si>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</si>
  <si>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</si>
  <si>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</si>
  <si>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</si>
  <si>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</si>
  <si>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</si>
  <si>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</si>
  <si>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</si>
  <si>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</si>
  <si>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</si>
  <si>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</si>
  <si>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</si>
  <si>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</si>
  <si>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</si>
  <si>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</si>
  <si>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</si>
  <si>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</si>
  <si>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</si>
  <si>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</si>
  <si>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</si>
  <si>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</si>
  <si>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</si>
  <si>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</si>
  <si>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</si>
  <si>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</si>
  <si>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</si>
  <si>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</si>
  <si>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</si>
  <si>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</si>
  <si>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</si>
  <si>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</si>
  <si>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</si>
  <si>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</si>
  <si>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</si>
  <si>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</si>
  <si>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</si>
  <si>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</si>
  <si>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</si>
  <si>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</si>
  <si>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</si>
  <si>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</si>
  <si>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</si>
  <si>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</si>
  <si>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</si>
  <si>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</si>
  <si>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</si>
  <si>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</si>
  <si>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</si>
  <si>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</si>
  <si>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</si>
  <si>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</si>
  <si>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</si>
  <si>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</si>
  <si>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</si>
  <si>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</si>
  <si>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</si>
  <si>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</si>
  <si>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</si>
  <si>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</si>
  <si>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</si>
  <si>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</si>
  <si>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</si>
  <si>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</si>
  <si>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</si>
  <si>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</si>
  <si>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</si>
  <si>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</si>
  <si>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</si>
  <si>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</si>
  <si>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</si>
  <si>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</si>
  <si>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</si>
  <si>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</si>
  <si>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</si>
  <si>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</si>
  <si>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</si>
  <si>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</si>
  <si>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</si>
  <si>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</si>
  <si>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</si>
  <si>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</si>
  <si>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</si>
  <si>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</si>
  <si>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</si>
  <si>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</si>
  <si>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</si>
  <si>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</si>
  <si>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</si>
  <si>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</si>
  <si>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</si>
  <si>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</si>
  <si>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</si>
  <si>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</si>
  <si>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</si>
  <si>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</si>
  <si>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</si>
  <si>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</si>
  <si>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</si>
  <si>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</si>
  <si>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</si>
  <si>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</si>
  <si>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</si>
  <si>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</si>
  <si>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</si>
  <si>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</si>
  <si>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</si>
  <si>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</si>
  <si>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</si>
  <si>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</si>
  <si>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</si>
  <si>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</si>
  <si>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</si>
  <si>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</si>
  <si>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</si>
  <si>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</si>
  <si>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</si>
  <si>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</si>
  <si>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</si>
  <si>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</si>
  <si>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</si>
  <si>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</si>
  <si>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</si>
  <si>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</si>
  <si>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</si>
  <si>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</si>
  <si>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</si>
  <si>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</si>
  <si>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</si>
  <si>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</si>
  <si>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</si>
  <si>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</si>
  <si>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</si>
  <si>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</si>
  <si>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</si>
  <si>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</si>
  <si>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</si>
  <si>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</si>
  <si>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</si>
  <si>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</si>
  <si>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</si>
  <si>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</si>
  <si>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</si>
  <si>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</si>
  <si>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</si>
  <si>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</si>
  <si>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</si>
  <si>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</si>
  <si>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</si>
  <si>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</si>
  <si>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</si>
  <si>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</si>
  <si>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</si>
  <si>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</si>
  <si>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</si>
  <si>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</si>
  <si>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</si>
  <si>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</si>
  <si>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</si>
  <si>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</si>
  <si>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</si>
  <si>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</si>
  <si>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</si>
  <si>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</si>
  <si>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</si>
  <si>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</si>
  <si>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</si>
  <si>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</si>
  <si>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</si>
  <si>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</si>
  <si>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</si>
  <si>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</si>
  <si>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</si>
  <si>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</si>
  <si>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</si>
  <si>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</si>
  <si>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</si>
  <si>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</si>
  <si>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</si>
  <si>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</si>
  <si>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</si>
  <si>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</si>
  <si>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</si>
  <si>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</si>
  <si>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</si>
  <si>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</si>
  <si>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</si>
  <si>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</si>
  <si>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</si>
  <si>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</si>
  <si>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</si>
  <si>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</si>
  <si>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</si>
  <si>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</si>
  <si>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</si>
  <si>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</si>
  <si>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</si>
  <si>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</si>
  <si>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</si>
  <si>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</si>
  <si>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</si>
  <si>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</si>
  <si>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</si>
  <si>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</si>
  <si>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</si>
  <si>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</si>
  <si>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</si>
  <si>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</si>
  <si>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</si>
  <si>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</si>
  <si>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</si>
  <si>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</si>
  <si>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</si>
  <si>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</si>
  <si>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</si>
  <si>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</si>
  <si>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</si>
  <si>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</si>
  <si>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</si>
  <si>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</si>
  <si>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</si>
  <si>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</si>
  <si>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</si>
  <si>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</si>
  <si>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</si>
  <si>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</si>
  <si>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</si>
  <si>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</si>
  <si>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</si>
  <si>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</si>
  <si>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</si>
  <si>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</si>
  <si>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</si>
  <si>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</si>
  <si>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</si>
  <si>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</si>
  <si>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</si>
  <si>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</si>
  <si>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</si>
  <si>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</si>
  <si>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</si>
  <si>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</si>
  <si>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</si>
  <si>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</si>
  <si>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</si>
  <si>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</si>
  <si>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</si>
  <si>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</si>
  <si>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</si>
  <si>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</si>
  <si>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</si>
  <si>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</si>
  <si>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</si>
  <si>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</si>
  <si>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</si>
  <si>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</si>
  <si>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</si>
  <si>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</si>
  <si>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</si>
  <si>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</si>
  <si>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</si>
  <si>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</si>
  <si>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</si>
  <si>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</si>
  <si>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</si>
  <si>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</si>
  <si>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</si>
  <si>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</si>
  <si>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</si>
  <si>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</si>
  <si>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</si>
  <si>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</si>
  <si>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</si>
  <si>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</si>
  <si>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</si>
  <si>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</si>
  <si>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</si>
  <si>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</si>
  <si>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</si>
  <si>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</si>
  <si>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</si>
  <si>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</si>
  <si>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</si>
  <si>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</si>
  <si>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</si>
  <si>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</si>
  <si>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</si>
  <si>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</si>
  <si>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</si>
  <si>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</si>
  <si>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</si>
  <si>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</si>
  <si>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</si>
  <si>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</si>
  <si>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</si>
  <si>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</si>
  <si>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</si>
  <si>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</si>
  <si>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</si>
  <si>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</si>
  <si>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</si>
  <si>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</si>
  <si>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</si>
  <si>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</si>
  <si>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</si>
  <si>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</si>
  <si>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</si>
  <si>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</si>
  <si>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</si>
  <si>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</si>
  <si>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</si>
  <si>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</si>
  <si>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</si>
  <si>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</si>
  <si>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</si>
  <si>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</si>
  <si>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</si>
  <si>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</si>
  <si>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</si>
  <si>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</si>
  <si>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</si>
  <si>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</si>
  <si>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</si>
  <si>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</si>
  <si>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</si>
  <si>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</si>
  <si>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</si>
  <si>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</si>
  <si>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</si>
  <si>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</si>
  <si>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</si>
  <si>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</si>
  <si>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</si>
  <si>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</si>
  <si>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</si>
  <si>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</si>
  <si>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</si>
  <si>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</si>
  <si>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</si>
  <si>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</si>
  <si>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</si>
  <si>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</si>
  <si>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</si>
  <si>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</si>
  <si>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</si>
  <si>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</si>
  <si>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</si>
  <si>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</si>
  <si>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</si>
  <si>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</si>
  <si>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</si>
  <si>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</si>
  <si>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</si>
  <si>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</si>
  <si>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</si>
  <si>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</si>
  <si>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</si>
  <si>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</si>
  <si>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</si>
  <si>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</si>
  <si>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</si>
  <si>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</si>
  <si>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</si>
  <si>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</si>
  <si>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</si>
  <si>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</si>
  <si>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</si>
  <si>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</si>
  <si>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</si>
  <si>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</si>
  <si>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</si>
  <si>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</si>
  <si>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</si>
  <si>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</si>
  <si>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</si>
  <si>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</si>
  <si>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</si>
  <si>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</si>
  <si>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</si>
  <si>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</si>
  <si>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</si>
  <si>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</si>
  <si>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</si>
  <si>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</si>
  <si>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</si>
  <si>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</si>
  <si>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</si>
  <si>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</si>
  <si>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</si>
  <si>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</si>
  <si>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</si>
  <si>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</si>
  <si>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</si>
  <si>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</si>
  <si>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</si>
  <si>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</si>
  <si>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</si>
  <si>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</si>
  <si>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</si>
  <si>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</si>
  <si>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</si>
  <si>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</si>
  <si>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</si>
  <si>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</si>
  <si>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</si>
  <si>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</si>
  <si>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</si>
  <si>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</si>
  <si>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</si>
  <si>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</si>
  <si>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</si>
  <si>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</si>
  <si>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</si>
  <si>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</si>
  <si>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</si>
  <si>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</si>
  <si>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</si>
  <si>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</si>
  <si>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</si>
  <si>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</si>
  <si>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</si>
  <si>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</si>
  <si>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</si>
  <si>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</si>
  <si>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</si>
  <si>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</si>
  <si>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</si>
  <si>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</si>
  <si>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</si>
  <si>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</si>
  <si>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</si>
  <si>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</si>
  <si>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</si>
  <si>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</si>
  <si>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</si>
  <si>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</si>
  <si>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</si>
  <si>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</si>
  <si>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</si>
  <si>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</si>
  <si>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</si>
  <si>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</si>
  <si>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</si>
  <si>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</si>
  <si>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</si>
  <si>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</si>
  <si>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</si>
  <si>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</si>
  <si>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</si>
  <si>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</si>
  <si>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</si>
  <si>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</si>
  <si>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</si>
  <si>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</si>
  <si>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</si>
  <si>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</si>
  <si>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</si>
  <si>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</si>
  <si>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</si>
  <si>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</si>
  <si>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</si>
  <si>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</si>
  <si>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</si>
  <si>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</si>
  <si>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</si>
  <si>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</si>
  <si>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</si>
  <si>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</si>
  <si>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</si>
  <si>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</si>
  <si>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</si>
  <si>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</si>
  <si>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</si>
  <si>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</si>
  <si>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</si>
  <si>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</si>
  <si>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</si>
  <si>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</si>
  <si>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</si>
  <si>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</si>
  <si>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</si>
  <si>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</si>
  <si>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</si>
  <si>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</si>
  <si>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</si>
  <si>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</si>
  <si>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</si>
  <si>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</si>
  <si>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</si>
  <si>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</si>
  <si>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</si>
  <si>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</si>
  <si>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</si>
  <si>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</si>
  <si>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</si>
  <si>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</si>
  <si>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</si>
  <si>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</si>
  <si>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</si>
  <si>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</si>
  <si>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</si>
  <si>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</si>
  <si>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</si>
  <si>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</si>
  <si>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</si>
  <si>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</si>
  <si>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</si>
  <si>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</si>
  <si>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</si>
  <si>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</si>
  <si>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</si>
  <si>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</si>
  <si>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</si>
  <si>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</si>
  <si>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</si>
  <si>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</si>
  <si>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</si>
  <si>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</si>
  <si>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</si>
  <si>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</si>
  <si>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</si>
  <si>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</si>
  <si>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</si>
  <si>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</si>
  <si>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</si>
  <si>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</si>
  <si>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</si>
  <si>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</si>
  <si>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</si>
  <si>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</si>
  <si>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</si>
  <si>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</si>
  <si>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</si>
  <si>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</si>
  <si>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</si>
  <si>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</si>
  <si>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</si>
  <si>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</si>
  <si>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</si>
  <si>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</si>
  <si>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</si>
  <si>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</si>
  <si>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</si>
  <si>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</si>
  <si>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</si>
  <si>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</si>
  <si>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</si>
  <si>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</si>
  <si>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</si>
  <si>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</si>
  <si>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</si>
  <si>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</si>
  <si>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</si>
  <si>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</si>
  <si>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</si>
  <si>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</si>
  <si>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</si>
  <si>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</si>
  <si>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</si>
  <si>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</si>
  <si>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</si>
  <si>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</si>
  <si>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</si>
  <si>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</si>
  <si>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</si>
  <si>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</si>
  <si>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</si>
  <si>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</si>
  <si>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</si>
  <si>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</si>
  <si>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</si>
  <si>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</si>
  <si>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</si>
  <si>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</si>
  <si>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</si>
  <si>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</si>
  <si>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</si>
  <si>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</si>
  <si>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</si>
  <si>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</si>
  <si>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</si>
  <si>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</si>
  <si>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</si>
  <si>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</si>
  <si>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</si>
  <si>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</si>
  <si>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</si>
  <si>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</si>
  <si>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</si>
  <si>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</si>
  <si>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</si>
  <si>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</si>
  <si>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</si>
  <si>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</si>
  <si>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</si>
  <si>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</si>
  <si>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</si>
  <si>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</si>
  <si>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</si>
  <si>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</si>
  <si>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</si>
  <si>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</si>
  <si>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</si>
  <si>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</si>
  <si>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</si>
  <si>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</si>
  <si>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</si>
  <si>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</si>
  <si>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</si>
  <si>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</si>
  <si>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</si>
  <si>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</si>
  <si>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</si>
  <si>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</si>
  <si>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</si>
  <si>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</si>
  <si>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</si>
  <si>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</si>
  <si>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</si>
  <si>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</si>
  <si>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</si>
  <si>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</si>
  <si>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</si>
  <si>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</si>
  <si>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</si>
  <si>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</si>
  <si>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</si>
  <si>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</si>
  <si>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</si>
  <si>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</si>
  <si>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</si>
  <si>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</si>
  <si>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</si>
  <si>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</si>
  <si>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</si>
  <si>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</si>
  <si>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</si>
  <si>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</si>
  <si>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</si>
  <si>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</si>
  <si>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</si>
  <si>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</si>
  <si>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</si>
  <si>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</si>
  <si>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</si>
  <si>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</si>
  <si>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</si>
  <si>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</si>
  <si>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</si>
  <si>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</si>
  <si>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</si>
  <si>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</si>
  <si>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</si>
  <si>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</si>
  <si>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</si>
  <si>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</si>
  <si>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</si>
  <si>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</si>
  <si>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</si>
  <si>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</si>
  <si>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</si>
  <si>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</si>
  <si>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</si>
  <si>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</si>
  <si>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</si>
  <si>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</si>
  <si>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</si>
  <si>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</si>
  <si>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</si>
  <si>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</si>
  <si>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</si>
  <si>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</si>
  <si>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</si>
  <si>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</si>
  <si>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</si>
  <si>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</si>
  <si>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</si>
  <si>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</si>
  <si>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</si>
  <si>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</si>
  <si>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</si>
  <si>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</si>
  <si>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</si>
  <si>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</si>
  <si>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</si>
  <si>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</si>
  <si>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</si>
  <si>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</si>
  <si>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</si>
  <si>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</si>
  <si>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</si>
  <si>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</si>
  <si>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</si>
  <si>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</si>
  <si>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</si>
  <si>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</si>
  <si>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</si>
  <si>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</si>
  <si>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</si>
  <si>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</si>
  <si>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</si>
  <si>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</si>
  <si>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</si>
  <si>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</si>
  <si>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</si>
  <si>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</si>
  <si>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</si>
  <si>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</si>
  <si>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</si>
  <si>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</si>
  <si>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</si>
  <si>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</si>
  <si>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</si>
  <si>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</si>
  <si>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</si>
  <si>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</si>
  <si>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</si>
  <si>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</si>
  <si>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</si>
  <si>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</si>
  <si>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</si>
  <si>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</si>
  <si>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</si>
  <si>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</si>
  <si>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</si>
  <si>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</si>
  <si>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</si>
  <si>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</si>
  <si>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</si>
  <si>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</si>
  <si>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</si>
  <si>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</si>
  <si>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</si>
  <si>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</si>
  <si>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</si>
  <si>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</si>
  <si>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</si>
  <si>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</si>
  <si>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</si>
  <si>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</si>
  <si>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</si>
  <si>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</si>
  <si>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</si>
  <si>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</si>
  <si>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</si>
  <si>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</si>
  <si>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</si>
  <si>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</si>
  <si>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</si>
  <si>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</si>
  <si>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</si>
  <si>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</si>
  <si>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</si>
  <si>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</si>
  <si>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</si>
  <si>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</si>
  <si>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</si>
  <si>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</si>
  <si>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</si>
  <si>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</si>
  <si>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</si>
  <si>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</si>
  <si>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</si>
  <si>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</si>
  <si>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</si>
  <si>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</si>
  <si>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</si>
  <si>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</si>
  <si>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</si>
  <si>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</si>
  <si>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</si>
  <si>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</si>
  <si>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</si>
  <si>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</si>
  <si>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</si>
  <si>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</si>
  <si>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</si>
  <si>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</si>
  <si>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</si>
  <si>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</si>
  <si>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</si>
  <si>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</si>
  <si>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</si>
  <si>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</si>
  <si>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</si>
  <si>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</si>
  <si>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</si>
  <si>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</si>
  <si>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</si>
  <si>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</si>
  <si>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</si>
  <si>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</si>
  <si>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</si>
  <si>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</si>
  <si>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</si>
  <si>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</si>
  <si>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</si>
  <si>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</si>
  <si>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</si>
  <si>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</si>
  <si>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</si>
  <si>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</si>
  <si>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</si>
  <si>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</si>
  <si>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</si>
  <si>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</si>
  <si>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</si>
  <si>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</si>
  <si>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</si>
  <si>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</si>
  <si>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</si>
  <si>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</si>
  <si>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</si>
  <si>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</si>
  <si>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</si>
  <si>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</si>
  <si>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</si>
  <si>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</si>
  <si>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</si>
  <si>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</si>
  <si>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</si>
  <si>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</si>
  <si>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</si>
  <si>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</si>
  <si>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</si>
  <si>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</si>
  <si>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</si>
  <si>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</si>
  <si>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</si>
  <si>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</si>
  <si>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</si>
  <si>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</si>
  <si>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</si>
  <si>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</si>
  <si>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</si>
  <si>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</si>
  <si>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</si>
  <si>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</si>
  <si>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</si>
  <si>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</si>
  <si>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</si>
  <si>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</si>
  <si>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</si>
  <si>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</si>
  <si>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</si>
  <si>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</si>
  <si>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</si>
  <si>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</si>
  <si>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</si>
  <si>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</si>
  <si>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</si>
  <si>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</si>
  <si>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</si>
  <si>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</si>
  <si>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</si>
  <si>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</si>
  <si>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</si>
  <si>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</si>
  <si>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</si>
  <si>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</si>
  <si>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</si>
  <si>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</si>
  <si>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</si>
  <si>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</si>
  <si>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</si>
  <si>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</si>
  <si>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</si>
  <si>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</si>
  <si>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</si>
  <si>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</si>
  <si>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</si>
  <si>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</si>
  <si>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</si>
  <si>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</si>
  <si>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</si>
  <si>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</si>
  <si>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</si>
  <si>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</si>
  <si>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</si>
  <si>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</si>
  <si>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</si>
  <si>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</si>
  <si>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</si>
  <si>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</si>
  <si>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</si>
  <si>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</si>
  <si>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</si>
  <si>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</si>
  <si>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</si>
  <si>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</si>
  <si>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</si>
  <si>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</si>
  <si>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</si>
  <si>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</si>
  <si>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</si>
  <si>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</si>
  <si>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</si>
  <si>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</si>
  <si>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</si>
  <si>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</si>
  <si>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</si>
  <si>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</si>
  <si>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</si>
  <si>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</si>
  <si>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</si>
  <si>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</si>
  <si>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</si>
  <si>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</si>
  <si>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</si>
  <si>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</si>
  <si>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</si>
  <si>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</si>
  <si>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</si>
  <si>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</si>
  <si>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</si>
  <si>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</si>
  <si>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</si>
  <si>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</si>
  <si>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</si>
  <si>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</si>
  <si>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</si>
  <si>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</si>
  <si>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</si>
  <si>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</si>
  <si>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</si>
  <si>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</si>
  <si>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</si>
  <si>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</si>
  <si>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</si>
  <si>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</si>
  <si>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</si>
  <si>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</si>
  <si>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</si>
  <si>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</si>
  <si>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</si>
  <si>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</si>
  <si>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</si>
  <si>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</si>
  <si>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</si>
  <si>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</si>
  <si>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</si>
  <si>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</si>
  <si>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</si>
  <si>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</si>
  <si>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</si>
  <si>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</si>
  <si>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</si>
  <si>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</si>
  <si>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</si>
  <si>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</si>
  <si>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</si>
  <si>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</si>
  <si>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</si>
  <si>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</si>
  <si>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</si>
  <si>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</si>
  <si>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</si>
  <si>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</si>
  <si>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</si>
  <si>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</si>
  <si>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</si>
  <si>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</si>
  <si>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</si>
  <si>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</si>
  <si>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</si>
  <si>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</si>
  <si>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</si>
  <si>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</si>
  <si>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</si>
  <si>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</si>
  <si>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</si>
  <si>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</si>
  <si>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</si>
  <si>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</si>
  <si>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</si>
  <si>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</si>
  <si>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</si>
  <si>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</si>
  <si>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</si>
  <si>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</si>
  <si>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</si>
  <si>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</si>
  <si>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</si>
  <si>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</si>
  <si>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</si>
  <si>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</si>
  <si>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</si>
  <si>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</si>
  <si>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</si>
  <si>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</si>
  <si>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</si>
  <si>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</si>
  <si>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</si>
  <si>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</si>
  <si>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</si>
  <si>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</si>
  <si>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</si>
  <si>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</si>
  <si>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</si>
  <si>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</si>
  <si>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</si>
  <si>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</si>
  <si>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</si>
  <si>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</si>
  <si>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</si>
  <si>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</si>
  <si>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</si>
  <si>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</si>
  <si>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</si>
  <si>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</si>
  <si>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</si>
  <si>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</si>
  <si>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</si>
  <si>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</si>
  <si>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</si>
  <si>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</si>
  <si>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</si>
  <si>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</si>
  <si>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</si>
  <si>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</si>
  <si>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</si>
  <si>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</si>
  <si>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</si>
  <si>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</si>
  <si>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</si>
  <si>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</si>
  <si>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</si>
  <si>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</si>
  <si>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</si>
  <si>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</si>
  <si>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</si>
  <si>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</si>
  <si>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</si>
  <si>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</si>
  <si>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</si>
  <si>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</si>
  <si>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</si>
  <si>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</si>
  <si>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</si>
  <si>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</si>
  <si>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</si>
  <si>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</si>
  <si>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</si>
  <si>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</si>
  <si>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</si>
  <si>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</si>
  <si>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</si>
  <si>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</si>
  <si>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</si>
  <si>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</si>
  <si>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</si>
  <si>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</si>
  <si>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</si>
  <si>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</si>
  <si>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</si>
  <si>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</si>
  <si>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</si>
  <si>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</si>
  <si>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</si>
  <si>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</si>
  <si>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</si>
  <si>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</si>
  <si>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</si>
  <si>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</si>
  <si>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</si>
  <si>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</si>
  <si>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</si>
  <si>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</si>
  <si>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</si>
  <si>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</si>
  <si>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</si>
  <si>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</si>
  <si>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</si>
  <si>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</si>
  <si>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</si>
  <si>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</si>
  <si>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</si>
  <si>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</si>
  <si>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</si>
  <si>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</si>
  <si>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</si>
  <si>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</si>
  <si>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</si>
  <si>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</si>
  <si>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</si>
  <si>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</si>
  <si>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</si>
  <si>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</si>
  <si>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</si>
  <si>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</si>
  <si>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</si>
  <si>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</si>
  <si>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</si>
  <si>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</si>
  <si>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</si>
  <si>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</si>
  <si>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</si>
  <si>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</si>
  <si>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</si>
  <si>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</si>
  <si>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</si>
  <si>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</si>
  <si>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</si>
  <si>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</si>
  <si>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</si>
  <si>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</si>
  <si>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</si>
  <si>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</si>
  <si>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</si>
  <si>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</si>
  <si>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</si>
  <si>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</si>
  <si>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</si>
  <si>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</si>
  <si>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</si>
  <si>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</si>
  <si>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</si>
  <si>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</si>
  <si>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</si>
  <si>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</si>
  <si>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</si>
  <si>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</si>
  <si>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</si>
  <si>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</si>
  <si>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</si>
  <si>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</si>
  <si>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</si>
  <si>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</si>
  <si>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</si>
  <si>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</si>
  <si>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</si>
  <si>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</si>
  <si>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</si>
  <si>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</si>
  <si>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</si>
  <si>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</si>
  <si>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</si>
  <si>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</si>
  <si>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</si>
  <si>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</si>
  <si>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</si>
  <si>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</si>
  <si>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</si>
  <si>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</si>
  <si>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</si>
  <si>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</si>
  <si>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</si>
  <si>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</si>
  <si>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</si>
  <si>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</si>
  <si>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</si>
  <si>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</si>
  <si>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</si>
  <si>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</si>
  <si>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</si>
  <si>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</si>
  <si>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</si>
  <si>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</si>
  <si>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</si>
  <si>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</si>
  <si>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</si>
  <si>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</si>
  <si>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</si>
  <si>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</si>
  <si>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</si>
  <si>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</si>
  <si>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</si>
  <si>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</si>
  <si>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</si>
  <si>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</si>
  <si>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</si>
  <si>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</si>
  <si>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</si>
  <si>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</si>
  <si>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</si>
  <si>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</si>
  <si>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</si>
  <si>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</si>
  <si>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</si>
  <si>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</si>
  <si>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</si>
  <si>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</si>
  <si>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</si>
  <si>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</si>
  <si>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</si>
  <si>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</si>
  <si>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</si>
  <si>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</si>
  <si>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</si>
  <si>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</si>
  <si>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</si>
  <si>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</si>
  <si>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</si>
  <si>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</si>
  <si>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</si>
  <si>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</si>
  <si>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</si>
  <si>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</si>
  <si>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</si>
  <si>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</si>
  <si>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</si>
  <si>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</si>
  <si>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</si>
  <si>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</si>
  <si>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</si>
  <si>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</si>
  <si>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</si>
  <si>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</si>
  <si>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</si>
  <si>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</si>
  <si>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</si>
  <si>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</si>
  <si>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</si>
  <si>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</si>
  <si>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</si>
  <si>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</si>
  <si>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</si>
  <si>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</si>
  <si>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</si>
  <si>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</si>
  <si>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</si>
  <si>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</si>
  <si>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</si>
  <si>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</si>
  <si>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</si>
  <si>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</si>
  <si>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</si>
  <si>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</si>
  <si>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</si>
  <si>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</si>
  <si>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</si>
  <si>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</si>
  <si>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</si>
  <si>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</si>
  <si>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</si>
  <si>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</si>
  <si>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</si>
  <si>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</si>
  <si>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</si>
  <si>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</si>
  <si>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</si>
  <si>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</si>
  <si>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</si>
  <si>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</si>
  <si>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</si>
  <si>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</si>
  <si>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</si>
  <si>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</si>
  <si>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</si>
  <si>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</si>
  <si>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</si>
  <si>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</si>
  <si>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</si>
  <si>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</si>
  <si>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</si>
  <si>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</si>
  <si>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</si>
  <si>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</si>
  <si>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</si>
  <si>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</si>
  <si>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</si>
  <si>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</si>
  <si>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</si>
  <si>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</si>
  <si>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</si>
  <si>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</si>
  <si>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</si>
  <si>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</si>
  <si>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</si>
  <si>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</si>
  <si>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</si>
  <si>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</si>
  <si>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</si>
  <si>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</si>
  <si>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</si>
  <si>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</si>
  <si>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</si>
  <si>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</si>
  <si>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</si>
  <si>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</si>
  <si>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</si>
  <si>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</si>
  <si>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</si>
  <si>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</si>
  <si>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</si>
  <si>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</si>
  <si>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</si>
  <si>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</si>
  <si>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</si>
  <si>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</si>
  <si>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</si>
  <si>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</si>
  <si>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</si>
  <si>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</si>
  <si>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</si>
  <si>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</si>
  <si>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</si>
  <si>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</si>
  <si>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</si>
  <si>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</si>
  <si>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</si>
  <si>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</si>
  <si>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</si>
  <si>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</si>
  <si>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</si>
  <si>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</si>
  <si>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</si>
  <si>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</si>
  <si>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</si>
  <si>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</si>
  <si>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</si>
  <si>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</si>
  <si>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</si>
  <si>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</si>
  <si>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</si>
  <si>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</si>
  <si>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</si>
  <si>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</si>
  <si>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</si>
  <si>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</si>
  <si>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</si>
  <si>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</si>
  <si>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</si>
  <si>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</si>
  <si>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</si>
  <si>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</si>
  <si>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</si>
  <si>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</si>
  <si>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</si>
  <si>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</si>
  <si>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</si>
  <si>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</si>
  <si>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</si>
  <si>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</si>
  <si>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</si>
  <si>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</si>
  <si>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</si>
  <si>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</si>
  <si>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</si>
  <si>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</si>
  <si>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</si>
  <si>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</si>
  <si>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</si>
  <si>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</si>
  <si>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</si>
  <si>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</si>
  <si>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</si>
  <si>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</si>
  <si>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</si>
  <si>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</si>
  <si>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</si>
  <si>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</si>
  <si>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</si>
  <si>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</si>
  <si>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</si>
  <si>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</si>
  <si>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</si>
  <si>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</si>
  <si>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</si>
  <si>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</si>
  <si>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</si>
  <si>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</si>
  <si>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</si>
  <si>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</si>
  <si>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</si>
  <si>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</si>
  <si>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</si>
  <si>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</si>
  <si>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</si>
  <si>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</si>
  <si>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</si>
  <si>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</si>
  <si>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</si>
  <si>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</si>
  <si>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</si>
  <si>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</si>
  <si>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</si>
  <si>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</si>
  <si>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</si>
  <si>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</si>
  <si>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</si>
  <si>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</si>
  <si>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</si>
  <si>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</si>
  <si>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</si>
  <si>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</si>
  <si>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</si>
  <si>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</si>
  <si>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</si>
  <si>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</si>
  <si>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</si>
  <si>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</si>
  <si>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</si>
  <si>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</si>
  <si>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</si>
  <si>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</si>
  <si>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</si>
  <si>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</si>
  <si>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</si>
  <si>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</si>
  <si>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</si>
  <si>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</si>
  <si>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</si>
  <si>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</si>
  <si>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</si>
  <si>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</si>
  <si>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</si>
  <si>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</si>
  <si>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</si>
  <si>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</si>
  <si>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</si>
  <si>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</si>
  <si>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</si>
  <si>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</si>
  <si>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</si>
  <si>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</si>
  <si>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</si>
  <si>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</si>
  <si>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</si>
  <si>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</si>
  <si>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</si>
  <si>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</si>
  <si>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</si>
  <si>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</si>
  <si>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</si>
  <si>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</si>
  <si>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</si>
  <si>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</si>
  <si>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</si>
  <si>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</si>
  <si>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</si>
  <si>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</si>
  <si>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</si>
  <si>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</si>
  <si>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</si>
  <si>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</si>
  <si>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</si>
  <si>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</si>
  <si>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</si>
  <si>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</si>
  <si>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</si>
  <si>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</si>
  <si>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</si>
  <si>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</si>
  <si>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</si>
  <si>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</si>
  <si>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</si>
  <si>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nature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</si>
  <si>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</si>
  <si>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</si>
  <si>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</si>
  <si>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</si>
  <si>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</si>
  <si>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</si>
  <si>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</si>
  <si>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</si>
  <si>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</si>
  <si>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</si>
  <si>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</si>
  <si>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</si>
  <si>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</si>
  <si>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</si>
  <si>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</si>
  <si>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</si>
  <si>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</si>
  <si>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</si>
  <si>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</si>
  <si>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</si>
  <si>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</si>
  <si>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</si>
  <si>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</si>
  <si>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</si>
  <si>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</si>
  <si>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</si>
  <si>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</si>
  <si>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</si>
  <si>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</si>
  <si>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</si>
  <si>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</si>
  <si>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</si>
  <si>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</si>
  <si>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</si>
  <si>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</si>
  <si>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</si>
  <si>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</si>
  <si>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</si>
  <si>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</si>
  <si>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</si>
  <si>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</si>
  <si>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</si>
  <si>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</si>
  <si>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</si>
  <si>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</si>
  <si>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</si>
  <si>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</si>
  <si>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</si>
  <si>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</si>
  <si>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</si>
  <si>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</si>
  <si>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</si>
  <si>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</si>
  <si>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</si>
  <si>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</si>
  <si>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</si>
  <si>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</si>
  <si>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</si>
  <si>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</si>
  <si>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</si>
  <si>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</si>
  <si>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</si>
  <si>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</si>
  <si>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</si>
  <si>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</si>
  <si>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</si>
  <si>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</si>
  <si>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</si>
  <si>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</si>
  <si>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</si>
  <si>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</si>
  <si>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</si>
  <si>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</si>
  <si>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</si>
  <si>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</si>
  <si>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</si>
  <si>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</si>
  <si>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</si>
  <si>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</si>
  <si>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</si>
  <si>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</si>
  <si>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</si>
  <si>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</si>
  <si>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</si>
  <si>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</si>
  <si>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</si>
  <si>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</si>
  <si>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</si>
  <si>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</si>
  <si>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</si>
  <si>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</si>
  <si>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</si>
  <si>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</si>
  <si>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</si>
  <si>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</si>
  <si>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</si>
  <si>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</si>
  <si>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</si>
  <si>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</si>
  <si>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</si>
  <si>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</si>
  <si>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</si>
  <si>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</si>
  <si>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</si>
  <si>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</si>
  <si>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</si>
  <si>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</si>
  <si>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</si>
  <si>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</si>
  <si>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</si>
  <si>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</si>
  <si>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</si>
  <si>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</si>
  <si>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</si>
  <si>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</si>
  <si>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</si>
  <si>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</si>
  <si>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</si>
  <si>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</si>
  <si>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</si>
  <si>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</si>
  <si>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</si>
  <si>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</si>
  <si>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</si>
  <si>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</si>
  <si>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</si>
  <si>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</si>
  <si>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</si>
  <si>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</si>
  <si>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</si>
  <si>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</si>
  <si>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</si>
  <si>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</si>
  <si>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</si>
  <si>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</si>
  <si>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</si>
  <si>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</si>
  <si>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</si>
  <si>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</si>
  <si>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</si>
  <si>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</si>
  <si>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</si>
  <si>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</si>
  <si>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</si>
  <si>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</si>
  <si>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</si>
  <si>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</si>
  <si>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</si>
  <si>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</si>
  <si>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</si>
  <si>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</si>
  <si>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</si>
  <si>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</si>
  <si>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</si>
  <si>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</si>
  <si>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</si>
  <si>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</si>
  <si>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</si>
  <si>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</si>
  <si>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</si>
  <si>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</si>
  <si>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</si>
  <si>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</si>
  <si>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</si>
  <si>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</si>
  <si>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</si>
  <si>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</si>
  <si>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</si>
  <si>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</si>
  <si>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</si>
  <si>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</si>
  <si>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</si>
  <si>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</si>
  <si>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</si>
  <si>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</si>
  <si>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</si>
  <si>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</si>
  <si>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</si>
  <si>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</si>
  <si>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</si>
  <si>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</si>
  <si>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</si>
  <si>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</si>
  <si>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</si>
  <si>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</si>
  <si>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</si>
  <si>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</si>
  <si>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</si>
  <si>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</si>
  <si>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</si>
  <si>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</si>
  <si>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</si>
  <si>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</si>
  <si>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</si>
  <si>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</si>
  <si>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</si>
  <si>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</si>
  <si>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</si>
  <si>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</si>
  <si>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</si>
  <si>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</si>
  <si>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</si>
  <si>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</si>
  <si>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</si>
  <si>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</si>
  <si>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</si>
  <si>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</si>
  <si>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</si>
  <si>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</si>
  <si>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</si>
  <si>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</si>
  <si>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</si>
  <si>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</si>
  <si>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</si>
  <si>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</si>
  <si>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</si>
  <si>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</si>
  <si>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</si>
  <si>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</si>
  <si>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</si>
  <si>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</si>
  <si>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</si>
  <si>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</si>
  <si>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</si>
  <si>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</si>
  <si>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</si>
  <si>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</si>
  <si>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</si>
  <si>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</si>
  <si>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</si>
  <si>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</si>
  <si>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</si>
  <si>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</si>
  <si>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</si>
  <si>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</si>
  <si>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</si>
  <si>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</si>
  <si>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</si>
  <si>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</si>
  <si>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</si>
  <si>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</si>
  <si>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</si>
  <si>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</si>
  <si>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</si>
  <si>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</si>
  <si>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</si>
  <si>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</si>
  <si>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</si>
  <si>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</si>
  <si>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</si>
  <si>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</si>
  <si>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</si>
  <si>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</si>
  <si>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</si>
  <si>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</si>
  <si>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</si>
  <si>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</si>
  <si>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</si>
  <si>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</si>
  <si>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</si>
  <si>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</si>
  <si>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</si>
  <si>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</si>
  <si>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</si>
  <si>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</si>
  <si>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</si>
  <si>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</si>
  <si>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</si>
  <si>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</si>
  <si>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</si>
  <si>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</si>
  <si>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</si>
  <si>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</si>
  <si>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</si>
  <si>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</si>
  <si>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</si>
  <si>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</si>
  <si>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</si>
  <si>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</si>
  <si>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</si>
  <si>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</si>
  <si>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</si>
  <si>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</si>
  <si>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</si>
  <si>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</si>
  <si>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</si>
  <si>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</si>
  <si>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</si>
  <si>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</si>
  <si>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</si>
  <si>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</si>
  <si>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</si>
  <si>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</si>
  <si>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</si>
  <si>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</si>
  <si>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</si>
  <si>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</si>
  <si>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</si>
  <si>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</si>
  <si>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</si>
  <si>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</si>
  <si>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</si>
  <si>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</si>
  <si>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</si>
  <si>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</si>
  <si>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</si>
  <si>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</si>
  <si>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</si>
  <si>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</si>
  <si>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</si>
  <si>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</si>
  <si>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</si>
  <si>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</si>
  <si>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</si>
  <si>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</si>
  <si>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</si>
  <si>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</si>
  <si>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</si>
  <si>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</si>
  <si>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</si>
  <si>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</si>
  <si>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</si>
  <si>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</si>
  <si>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</si>
  <si>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</si>
  <si>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</si>
  <si>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</si>
  <si>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</si>
  <si>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</si>
  <si>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</si>
  <si>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</si>
  <si>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</si>
  <si>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</si>
  <si>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</si>
  <si>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</si>
  <si>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</si>
  <si>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</si>
  <si>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</si>
  <si>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</si>
  <si>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</si>
  <si>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</si>
  <si>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</si>
  <si>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</si>
  <si>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</si>
  <si>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</si>
  <si>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</si>
  <si>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</si>
  <si>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</si>
  <si>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</si>
  <si>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</si>
  <si>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</si>
  <si>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</si>
  <si>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</si>
  <si>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</si>
  <si>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</si>
  <si>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</si>
  <si>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</si>
  <si>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</si>
  <si>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</si>
  <si>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</si>
  <si>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</si>
  <si>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</si>
  <si>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</si>
  <si>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</si>
  <si>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</si>
  <si>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</si>
  <si>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</si>
  <si>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</si>
  <si>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</si>
  <si>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</si>
  <si>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</si>
  <si>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</si>
  <si>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</si>
  <si>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</si>
  <si>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</si>
  <si>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</si>
  <si>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</si>
  <si>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</si>
  <si>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</si>
  <si>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</si>
  <si>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</si>
  <si>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</si>
  <si>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</si>
  <si>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</si>
  <si>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</si>
  <si>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</si>
  <si>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</si>
  <si>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</si>
  <si>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</si>
  <si>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</si>
  <si>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</si>
  <si>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</si>
  <si>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</si>
  <si>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</si>
  <si>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</si>
  <si>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</si>
  <si>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</si>
  <si>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</si>
  <si>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</si>
  <si>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</si>
  <si>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</si>
  <si>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</si>
  <si>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</si>
  <si>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</si>
  <si>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</si>
  <si>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</si>
  <si>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</si>
  <si>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</si>
  <si>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</si>
  <si>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</si>
  <si>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</si>
  <si>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</si>
  <si>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</si>
  <si>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</si>
  <si>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</si>
  <si>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</si>
  <si>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</si>
  <si>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</si>
  <si>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</si>
  <si>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</si>
  <si>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</si>
  <si>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</si>
  <si>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</si>
  <si>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</si>
  <si>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</si>
  <si>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</si>
  <si>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</si>
  <si>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</si>
  <si>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</si>
  <si>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</si>
  <si>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</si>
  <si>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</si>
  <si>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</si>
  <si>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</si>
  <si>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</si>
  <si>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</si>
  <si>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</si>
  <si>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</si>
  <si>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</si>
  <si>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</si>
  <si>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</si>
  <si>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</si>
  <si>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</si>
  <si>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</si>
  <si>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</si>
  <si>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</si>
  <si>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</si>
  <si>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</si>
  <si>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</si>
  <si>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</si>
  <si>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</si>
  <si>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</si>
  <si>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</si>
  <si>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</si>
  <si>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</si>
  <si>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</si>
  <si>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</si>
  <si>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</si>
  <si>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</si>
  <si>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</si>
  <si>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</si>
  <si>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</si>
  <si>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</si>
  <si>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</si>
  <si>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</si>
  <si>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</si>
  <si>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</si>
  <si>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</si>
  <si>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</si>
  <si>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</si>
  <si>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</si>
  <si>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</si>
  <si>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</si>
  <si>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</si>
  <si>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</si>
  <si>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</si>
  <si>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</si>
  <si>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</si>
  <si>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</si>
  <si>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</si>
  <si>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</si>
  <si>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</si>
  <si>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</si>
  <si>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</si>
  <si>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</si>
  <si>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</si>
  <si>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</si>
  <si>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</si>
  <si>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</si>
  <si>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</si>
  <si>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</si>
  <si>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</si>
  <si>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</si>
  <si>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</si>
  <si>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</si>
  <si>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</si>
  <si>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</si>
  <si>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</si>
  <si>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</si>
  <si>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</si>
  <si>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</si>
  <si>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</si>
  <si>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</si>
  <si>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</si>
  <si>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</si>
  <si>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</si>
  <si>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</si>
  <si>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</si>
  <si>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</si>
  <si>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</si>
  <si>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</si>
  <si>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</si>
  <si>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</si>
  <si>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</si>
  <si>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</si>
  <si>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</si>
  <si>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</si>
  <si>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</si>
  <si>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</si>
  <si>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</si>
  <si>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</si>
  <si>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</si>
  <si>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</si>
  <si>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</si>
  <si>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</si>
  <si>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</si>
  <si>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</si>
  <si>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</si>
  <si>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</si>
  <si>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</si>
  <si>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</si>
  <si>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</si>
  <si>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</si>
  <si>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</si>
  <si>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</si>
  <si>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</si>
  <si>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</si>
  <si>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</si>
  <si>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</si>
  <si>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</si>
  <si>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</si>
  <si>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</si>
  <si>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</si>
  <si>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</si>
  <si>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</si>
  <si>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</si>
  <si>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</si>
  <si>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</si>
  <si>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</si>
  <si>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</si>
  <si>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</si>
  <si>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</si>
  <si>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</si>
  <si>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</si>
  <si>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</si>
  <si>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</si>
  <si>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</si>
  <si>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</si>
  <si>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</si>
  <si>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</si>
  <si>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</si>
  <si>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</si>
  <si>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</si>
  <si>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</si>
  <si>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</si>
  <si>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</si>
  <si>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</si>
  <si>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</si>
  <si>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</si>
  <si>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</si>
  <si>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</si>
  <si>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</si>
  <si>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</si>
  <si>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</si>
  <si>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</si>
  <si>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</si>
  <si>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</si>
  <si>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</si>
  <si>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</si>
  <si>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</si>
  <si>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</si>
  <si>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</si>
  <si>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</si>
  <si>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</si>
  <si>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</si>
  <si>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</si>
  <si>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</si>
  <si>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</si>
  <si>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</si>
  <si>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</si>
  <si>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</si>
  <si>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</si>
  <si>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</si>
  <si>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</si>
  <si>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</si>
  <si>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</si>
  <si>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</si>
  <si>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</si>
  <si>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</si>
  <si>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</si>
  <si>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</si>
  <si>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</si>
  <si>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</si>
  <si>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</si>
  <si>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</si>
  <si>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</si>
  <si>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</si>
  <si>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</si>
  <si>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</si>
  <si>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</si>
  <si>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</si>
  <si>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</si>
  <si>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</si>
  <si>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</si>
  <si>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</si>
  <si>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</si>
  <si>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</si>
  <si>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</si>
  <si>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</si>
  <si>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</si>
  <si>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</si>
  <si>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</si>
  <si>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</si>
  <si>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</si>
  <si>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</si>
  <si>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</si>
  <si>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</si>
  <si>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</si>
  <si>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</si>
  <si>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</si>
  <si>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</si>
  <si>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</si>
  <si>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</si>
  <si>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</si>
  <si>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</si>
  <si>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</si>
  <si>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</si>
  <si>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</si>
  <si>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</si>
  <si>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</si>
  <si>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</si>
  <si>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</si>
  <si>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</si>
  <si>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</si>
  <si>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</si>
  <si>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</si>
  <si>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</si>
  <si>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</si>
  <si>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</si>
  <si>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</si>
  <si>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</si>
  <si>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</si>
  <si>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</si>
  <si>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</si>
  <si>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</si>
  <si>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</si>
  <si>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</si>
  <si>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</si>
  <si>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</si>
  <si>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</si>
  <si>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</si>
  <si>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</si>
  <si>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</si>
  <si>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</si>
  <si>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</si>
  <si>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</si>
  <si>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</si>
  <si>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</si>
  <si>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</si>
  <si>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</si>
  <si>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</si>
  <si>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</si>
  <si>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</si>
  <si>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</si>
  <si>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</si>
  <si>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</si>
  <si>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</si>
  <si>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</si>
  <si>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</si>
  <si>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</si>
  <si>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</si>
  <si>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</si>
  <si>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</si>
  <si>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</si>
  <si>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</si>
  <si>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</si>
  <si>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</si>
  <si>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</si>
  <si>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</si>
  <si>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</si>
  <si>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</si>
  <si>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</si>
  <si>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</si>
  <si>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</si>
  <si>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</si>
  <si>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</si>
  <si>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</si>
  <si>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</si>
  <si>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</si>
  <si>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</si>
  <si>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</si>
  <si>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</si>
  <si>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</si>
  <si>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</si>
  <si>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</si>
  <si>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</si>
  <si>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</si>
  <si>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</si>
  <si>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</si>
  <si>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</si>
  <si>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</si>
  <si>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</si>
  <si>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</si>
  <si>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</si>
  <si>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</si>
  <si>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</si>
  <si>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</si>
  <si>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</si>
  <si>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</si>
  <si>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</si>
  <si>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</si>
  <si>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</si>
  <si>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</si>
  <si>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</si>
  <si>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</si>
  <si>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</si>
  <si>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</si>
  <si>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</si>
  <si>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</si>
  <si>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</si>
  <si>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</si>
  <si>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</si>
  <si>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</si>
  <si>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</si>
  <si>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</si>
  <si>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</si>
  <si>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</si>
  <si>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</si>
  <si>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</si>
  <si>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</si>
  <si>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</si>
  <si>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</si>
  <si>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</si>
  <si>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</si>
  <si>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</si>
  <si>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</si>
  <si>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</si>
  <si>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</si>
  <si>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</si>
  <si>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</si>
  <si>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</si>
  <si>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</si>
  <si>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</si>
  <si>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</si>
  <si>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</si>
  <si>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</si>
  <si>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</si>
  <si>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</si>
  <si>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</si>
  <si>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</si>
  <si>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</si>
  <si>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</si>
  <si>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</si>
  <si>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</si>
  <si>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</si>
  <si>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</si>
  <si>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</si>
  <si>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</si>
  <si>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</si>
  <si>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</si>
  <si>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</si>
  <si>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</si>
  <si>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</si>
  <si>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</si>
  <si>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</si>
  <si>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</si>
  <si>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</si>
  <si>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</si>
  <si>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</si>
  <si>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</si>
  <si>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</si>
  <si>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</si>
  <si>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</si>
  <si>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</si>
  <si>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</si>
  <si>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</si>
  <si>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</si>
  <si>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</si>
  <si>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</si>
  <si>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</si>
  <si>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</si>
  <si>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</si>
  <si>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</si>
  <si>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</si>
  <si>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</si>
  <si>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</si>
  <si>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</si>
  <si>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</si>
  <si>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</si>
  <si>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</si>
  <si>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</si>
  <si>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</si>
  <si>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</si>
  <si>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</si>
  <si>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</si>
  <si>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</si>
  <si>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</si>
  <si>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</si>
  <si>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</si>
  <si>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</si>
  <si>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</si>
  <si>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</si>
  <si>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</si>
  <si>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</si>
  <si>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</si>
  <si>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</si>
  <si>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</si>
  <si>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</si>
  <si>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</si>
  <si>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</si>
  <si>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</si>
  <si>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</si>
  <si>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</si>
  <si>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</si>
  <si>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</si>
  <si>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</si>
  <si>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</si>
  <si>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</si>
  <si>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</si>
  <si>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</si>
  <si>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</si>
  <si>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</si>
  <si>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</si>
  <si>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</si>
  <si>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</si>
  <si>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</si>
  <si>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</si>
  <si>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</si>
  <si>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</si>
  <si>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</si>
  <si>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</si>
  <si>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</si>
  <si>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</si>
  <si>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</si>
  <si>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</si>
  <si>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</si>
  <si>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</si>
  <si>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</si>
  <si>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</si>
  <si>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</si>
  <si>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</si>
  <si>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</si>
  <si>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</si>
  <si>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</si>
  <si>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</si>
  <si>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</si>
  <si>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</si>
  <si>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</si>
  <si>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</si>
  <si>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</si>
  <si>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</si>
  <si>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</si>
  <si>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</si>
  <si>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</si>
  <si>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</si>
  <si>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</si>
  <si>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</si>
  <si>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</si>
  <si>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</si>
  <si>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</si>
  <si>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</si>
  <si>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</si>
  <si>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</si>
  <si>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</si>
  <si>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</si>
  <si>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</si>
  <si>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</si>
  <si>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</si>
  <si>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</si>
  <si>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</si>
  <si>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</si>
  <si>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</si>
  <si>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</si>
  <si>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</si>
  <si>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</si>
  <si>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</si>
  <si>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</si>
  <si>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</si>
  <si>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</si>
  <si>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</si>
  <si>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</si>
  <si>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</si>
  <si>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</si>
  <si>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</si>
  <si>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</si>
  <si>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</si>
  <si>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</si>
  <si>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</si>
  <si>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</si>
  <si>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</si>
  <si>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</si>
  <si>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</si>
  <si>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</si>
  <si>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</si>
  <si>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</si>
  <si>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</si>
  <si>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</si>
  <si>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</si>
  <si>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</si>
  <si>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</si>
  <si>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</si>
  <si>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</si>
  <si>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</si>
  <si>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</si>
  <si>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</si>
  <si>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</si>
  <si>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</si>
  <si>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</si>
  <si>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</si>
  <si>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</si>
  <si>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</si>
  <si>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</si>
  <si>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</si>
  <si>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</si>
  <si>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</si>
  <si>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</si>
  <si>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</si>
  <si>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</si>
  <si>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</si>
  <si>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</si>
  <si>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</si>
  <si>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</si>
  <si>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</si>
  <si>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</si>
  <si>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</si>
  <si>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</si>
  <si>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</si>
  <si>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</si>
  <si>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</si>
  <si>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</si>
  <si>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</si>
  <si>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</si>
  <si>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</si>
  <si>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</si>
  <si>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</si>
  <si>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</si>
  <si>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</si>
  <si>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</si>
  <si>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</si>
  <si>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</si>
  <si>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</si>
  <si>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</si>
  <si>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</si>
  <si>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</si>
  <si>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</si>
  <si>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</si>
  <si>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</si>
  <si>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</si>
  <si>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</si>
  <si>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</si>
  <si>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</si>
  <si>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</si>
  <si>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</si>
  <si>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</si>
  <si>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</si>
  <si>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</si>
  <si>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</si>
  <si>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</si>
  <si>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</si>
  <si>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</si>
  <si>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</si>
  <si>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</si>
  <si>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</si>
  <si>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</si>
  <si>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</si>
  <si>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</si>
  <si>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</si>
  <si>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</si>
  <si>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</si>
  <si>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</si>
  <si>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</si>
  <si>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</si>
  <si>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</si>
  <si>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</si>
  <si>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</si>
  <si>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</si>
  <si>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</si>
  <si>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</si>
  <si>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</si>
  <si>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</si>
  <si>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</si>
  <si>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</si>
  <si>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</si>
  <si>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</si>
  <si>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</si>
  <si>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</si>
  <si>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</si>
  <si>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</si>
  <si>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</si>
  <si>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</si>
  <si>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</si>
  <si>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</si>
  <si>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</si>
  <si>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</si>
  <si>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</si>
  <si>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</si>
  <si>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</si>
  <si>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</si>
  <si>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</si>
  <si>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</si>
  <si>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</si>
  <si>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</si>
  <si>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</si>
  <si>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</si>
  <si>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</si>
  <si>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</si>
  <si>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</si>
  <si>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</si>
  <si>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</si>
  <si>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</si>
  <si>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</si>
  <si>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</si>
  <si>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</si>
  <si>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</si>
  <si>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</si>
  <si>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</si>
  <si>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</si>
  <si>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</si>
  <si>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</si>
  <si>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</si>
  <si>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</si>
  <si>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</si>
  <si>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</si>
  <si>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</si>
  <si>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</si>
  <si>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</si>
  <si>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</si>
  <si>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</si>
  <si>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</si>
  <si>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</si>
  <si>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</si>
  <si>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</si>
  <si>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</si>
  <si>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</si>
  <si>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</si>
  <si>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</si>
  <si>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</si>
  <si>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</si>
  <si>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</si>
  <si>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</si>
  <si>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</si>
  <si>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</si>
  <si>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</si>
  <si>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</si>
  <si>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</si>
  <si>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</si>
  <si>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</si>
  <si>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</si>
  <si>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</si>
  <si>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</si>
  <si>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</si>
  <si>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</si>
  <si>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</si>
  <si>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</si>
  <si>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</si>
  <si>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</si>
  <si>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</si>
  <si>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</si>
  <si>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</si>
  <si>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</si>
  <si>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</si>
  <si>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</si>
  <si>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</si>
  <si>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</si>
  <si>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</si>
  <si>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</si>
  <si>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</si>
  <si>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</si>
  <si>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</si>
  <si>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</si>
  <si>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</si>
  <si>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</si>
  <si>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</si>
  <si>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</si>
  <si>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</si>
  <si>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</si>
  <si>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</si>
  <si>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</si>
  <si>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</si>
  <si>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</si>
  <si>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</si>
  <si>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</si>
  <si>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</si>
  <si>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</si>
  <si>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</si>
  <si>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</si>
  <si>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</si>
  <si>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</si>
  <si>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</si>
  <si>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</si>
  <si>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</si>
  <si>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</si>
  <si>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</si>
  <si>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</si>
  <si>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</si>
  <si>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</si>
  <si>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</si>
  <si>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</si>
  <si>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</si>
  <si>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</si>
  <si>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</si>
  <si>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</si>
  <si>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</si>
  <si>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</si>
  <si>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</si>
  <si>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</si>
  <si>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</si>
  <si>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</si>
  <si>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</si>
  <si>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</si>
  <si>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</si>
  <si>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</si>
  <si>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</si>
  <si>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</si>
  <si>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</si>
  <si>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</si>
  <si>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</si>
  <si>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</si>
  <si>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</si>
  <si>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</si>
  <si>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</si>
  <si>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</si>
  <si>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</si>
  <si>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</si>
  <si>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</si>
  <si>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</si>
  <si>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</si>
  <si>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</si>
  <si>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</si>
  <si>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</si>
  <si>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</si>
  <si>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</si>
  <si>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</si>
  <si>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</si>
  <si>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</si>
  <si>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</si>
  <si>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</si>
  <si>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</si>
  <si>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</si>
  <si>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</si>
  <si>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</si>
  <si>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</si>
  <si>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</si>
  <si>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</si>
  <si>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</si>
  <si>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</si>
  <si>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</si>
  <si>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</si>
  <si>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</si>
  <si>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</si>
  <si>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</si>
  <si>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</si>
  <si>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</si>
  <si>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</si>
  <si>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</si>
  <si>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</si>
  <si>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</si>
  <si>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</si>
  <si>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</si>
  <si>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</si>
  <si>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</si>
  <si>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</si>
  <si>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</si>
  <si>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</si>
  <si>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</si>
  <si>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</si>
  <si>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</si>
  <si>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</si>
  <si>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</si>
  <si>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</si>
  <si>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</si>
  <si>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</si>
  <si>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</si>
  <si>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</si>
  <si>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</si>
  <si>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</si>
  <si>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</si>
  <si>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</si>
  <si>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</si>
  <si>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</si>
  <si>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</si>
  <si>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</si>
  <si>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</si>
  <si>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</si>
  <si>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</si>
  <si>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</si>
  <si>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</si>
  <si>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</si>
  <si>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</si>
  <si>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</si>
  <si>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</si>
  <si>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</si>
  <si>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</si>
  <si>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</si>
  <si>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</si>
  <si>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</si>
  <si>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</si>
  <si>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</si>
  <si>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</si>
  <si>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</si>
  <si>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</si>
  <si>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</si>
  <si>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</si>
  <si>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</si>
  <si>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</si>
  <si>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</si>
  <si>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</si>
  <si>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</si>
  <si>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</si>
  <si>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</si>
  <si>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</si>
  <si>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</si>
  <si>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</si>
  <si>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</si>
  <si>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</si>
  <si>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</si>
  <si>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</si>
  <si>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</si>
  <si>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</si>
  <si>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</si>
  <si>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</si>
  <si>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</si>
  <si>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</si>
  <si>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</si>
  <si>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</si>
  <si>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</si>
  <si>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</si>
  <si>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</si>
  <si>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</si>
  <si>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</si>
  <si>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</si>
  <si>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</si>
  <si>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</si>
  <si>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</si>
  <si>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</si>
  <si>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</si>
  <si>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</si>
  <si>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</si>
  <si>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</si>
  <si>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</si>
  <si>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</si>
  <si>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</si>
  <si>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</si>
  <si>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</si>
  <si>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</si>
  <si>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</si>
  <si>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</si>
  <si>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</si>
  <si>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</si>
  <si>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</si>
  <si>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</si>
  <si>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</si>
  <si>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</si>
  <si>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</si>
  <si>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</si>
  <si>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</si>
  <si>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</si>
  <si>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</si>
  <si>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</si>
  <si>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</si>
  <si>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</si>
  <si>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</si>
  <si>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</si>
  <si>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</si>
  <si>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</si>
  <si>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</si>
  <si>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</si>
  <si>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</si>
  <si>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</si>
  <si>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</si>
  <si>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</si>
  <si>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</si>
  <si>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</si>
  <si>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</si>
  <si>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</si>
  <si>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</si>
  <si>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</si>
  <si>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</si>
  <si>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</si>
  <si>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</si>
  <si>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</si>
  <si>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</si>
  <si>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</si>
  <si>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</si>
  <si>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</si>
  <si>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</si>
  <si>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</si>
  <si>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</si>
  <si>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</si>
  <si>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</si>
  <si>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</si>
  <si>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</si>
  <si>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</si>
  <si>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</si>
  <si>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</si>
  <si>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</si>
  <si>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</si>
  <si>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</si>
  <si>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</si>
  <si>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</si>
  <si>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</si>
  <si>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</si>
  <si>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</si>
  <si>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</si>
  <si>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</si>
  <si>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</si>
  <si>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</si>
  <si>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</si>
  <si>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</si>
  <si>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</si>
  <si>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</si>
  <si>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</si>
  <si>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</si>
  <si>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</si>
  <si>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</si>
  <si>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</si>
  <si>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</si>
  <si>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</si>
  <si>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</si>
  <si>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</si>
  <si>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</si>
  <si>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</si>
  <si>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</si>
  <si>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</si>
  <si>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</si>
  <si>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</si>
  <si>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</si>
  <si>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</si>
  <si>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</si>
  <si>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</si>
  <si>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</si>
  <si>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</si>
  <si>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</si>
  <si>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</si>
  <si>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</si>
  <si>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</si>
  <si>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</si>
  <si>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</si>
  <si>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</si>
  <si>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</si>
  <si>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</si>
  <si>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</si>
  <si>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</si>
  <si>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</si>
  <si>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</si>
  <si>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</si>
  <si>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</si>
  <si>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</si>
  <si>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</si>
  <si>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</si>
  <si>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</si>
  <si>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</si>
  <si>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</si>
  <si>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</si>
  <si>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</si>
  <si>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</si>
  <si>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</si>
  <si>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</si>
  <si>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</si>
  <si>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</si>
  <si>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</si>
  <si>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</si>
  <si>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</si>
  <si>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</si>
  <si>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</si>
  <si>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</si>
  <si>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</si>
  <si>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</si>
  <si>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</si>
  <si>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</si>
  <si>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</si>
  <si>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</si>
  <si>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</si>
  <si>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</si>
  <si>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</si>
  <si>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</si>
  <si>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</si>
  <si>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</si>
  <si>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</si>
  <si>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</si>
  <si>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</si>
  <si>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</si>
  <si>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</si>
  <si>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</si>
  <si>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</si>
  <si>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</si>
  <si>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</si>
  <si>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</si>
  <si>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</si>
  <si>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</si>
  <si>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</si>
  <si>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</si>
  <si>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</si>
  <si>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</si>
  <si>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</si>
  <si>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</si>
  <si>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</si>
  <si>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</si>
  <si>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</si>
  <si>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</si>
  <si>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</si>
  <si>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</si>
  <si>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</si>
  <si>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</si>
  <si>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</si>
  <si>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</si>
  <si>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</si>
  <si>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</si>
  <si>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</si>
  <si>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</si>
  <si>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</si>
  <si>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</si>
  <si>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</si>
  <si>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</si>
  <si>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</si>
  <si>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</si>
  <si>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</si>
  <si>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</si>
  <si>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</si>
  <si>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</si>
  <si>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</si>
  <si>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</si>
  <si>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</si>
  <si>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</si>
  <si>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</si>
  <si>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</si>
  <si>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</si>
  <si>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</si>
  <si>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</si>
  <si>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</si>
  <si>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</si>
  <si>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</si>
  <si>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</si>
  <si>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</si>
  <si>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</si>
  <si>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</si>
  <si>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</si>
  <si>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</si>
  <si>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</si>
  <si>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</si>
  <si>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</si>
  <si>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</si>
  <si>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</si>
  <si>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</si>
  <si>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</si>
  <si>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</si>
  <si>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</si>
  <si>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</si>
  <si>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</si>
  <si>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</si>
  <si>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</si>
  <si>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</si>
  <si>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</si>
  <si>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</si>
  <si>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</si>
  <si>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</si>
  <si>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</si>
  <si>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</si>
  <si>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</si>
  <si>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</si>
  <si>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</si>
  <si>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</si>
  <si>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</si>
  <si>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</si>
  <si>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</si>
  <si>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</si>
  <si>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</si>
  <si>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</si>
  <si>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</si>
  <si>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</si>
  <si>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</si>
  <si>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</si>
  <si>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</si>
  <si>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</si>
  <si>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</si>
  <si>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</si>
  <si>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</si>
  <si>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</si>
  <si>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</si>
  <si>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</si>
  <si>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</si>
  <si>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</si>
  <si>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</si>
  <si>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</si>
  <si>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</si>
  <si>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</si>
  <si>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</si>
  <si>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</si>
  <si>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</si>
  <si>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</si>
  <si>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</si>
  <si>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</si>
  <si>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</si>
  <si>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</si>
  <si>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</si>
  <si>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</si>
  <si>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</si>
  <si>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</si>
  <si>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</si>
  <si>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</si>
  <si>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</si>
  <si>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</si>
  <si>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</si>
  <si>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</si>
  <si>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</si>
  <si>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</si>
  <si>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</si>
  <si>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</si>
  <si>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</si>
  <si>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</si>
  <si>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</si>
  <si>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</si>
  <si>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</si>
  <si>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</si>
  <si>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</si>
  <si>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</si>
  <si>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</si>
  <si>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</si>
  <si>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</si>
  <si>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</si>
  <si>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</si>
  <si>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</si>
  <si>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</si>
  <si>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</si>
  <si>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</si>
  <si>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</si>
  <si>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</si>
  <si>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</si>
  <si>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</si>
  <si>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</si>
  <si>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</si>
  <si>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</si>
  <si>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</si>
  <si>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</si>
  <si>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</si>
  <si>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</si>
  <si>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</si>
  <si>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</si>
  <si>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</si>
  <si>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</si>
  <si>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</si>
  <si>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</si>
  <si>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</si>
  <si>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</si>
  <si>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</si>
  <si>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</si>
  <si>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</si>
  <si>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</si>
  <si>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</si>
  <si>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</si>
  <si>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</si>
  <si>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</si>
  <si>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</si>
  <si>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</si>
  <si>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</si>
  <si>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</si>
  <si>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</si>
  <si>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</si>
  <si>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</si>
  <si>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</si>
  <si>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</si>
  <si>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</si>
  <si>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</si>
  <si>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</si>
  <si>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</si>
  <si>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</si>
  <si>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</si>
  <si>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</si>
  <si>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</si>
  <si>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</si>
  <si>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</si>
  <si>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</si>
  <si>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</si>
  <si>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</si>
  <si>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</si>
  <si>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</si>
  <si>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</si>
  <si>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</si>
  <si>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</si>
  <si>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</si>
  <si>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</si>
  <si>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</si>
  <si>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</si>
  <si>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</si>
  <si>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</si>
  <si>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</si>
  <si>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</si>
  <si>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</si>
  <si>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</si>
  <si>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</si>
  <si>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</si>
  <si>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</si>
  <si>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</si>
  <si>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</si>
  <si>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</si>
  <si>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</si>
  <si>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</si>
  <si>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</si>
  <si>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</si>
  <si>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</si>
  <si>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</si>
  <si>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</si>
  <si>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</si>
  <si>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</si>
  <si>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</si>
  <si>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</si>
  <si>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</si>
  <si>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</si>
  <si>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</si>
  <si>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</si>
  <si>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</si>
  <si>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</si>
  <si>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</si>
  <si>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</si>
  <si>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</si>
  <si>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</si>
  <si>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</si>
  <si>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</si>
  <si>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</si>
  <si>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</si>
  <si>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</si>
  <si>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</si>
  <si>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</si>
  <si>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</si>
  <si>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</si>
  <si>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</si>
  <si>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</si>
  <si>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</si>
  <si>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</si>
  <si>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</si>
  <si>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</si>
  <si>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</si>
  <si>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</si>
  <si>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</si>
  <si>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</si>
  <si>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</si>
  <si>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</si>
  <si>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</si>
  <si>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</si>
  <si>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</si>
  <si>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</si>
  <si>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</si>
  <si>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</si>
  <si>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</si>
  <si>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</si>
  <si>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</si>
  <si>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</si>
  <si>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</si>
  <si>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</si>
  <si>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</si>
  <si>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</si>
  <si>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</si>
  <si>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</si>
  <si>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</si>
  <si>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</si>
  <si>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</si>
  <si>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</si>
  <si>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</si>
  <si>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</si>
  <si>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</si>
  <si>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</si>
  <si>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</si>
  <si>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</si>
  <si>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</si>
  <si>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</si>
  <si>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</si>
  <si>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</si>
  <si>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</si>
  <si>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</si>
  <si>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</si>
  <si>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</si>
  <si>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</si>
  <si>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</si>
  <si>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</si>
  <si>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</si>
  <si>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</si>
  <si>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</si>
  <si>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</si>
  <si>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</si>
  <si>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</si>
  <si>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</si>
  <si>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</si>
  <si>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</si>
  <si>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</si>
  <si>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</si>
  <si>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</si>
  <si>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</si>
  <si>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</si>
  <si>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</si>
  <si>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</si>
  <si>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</si>
  <si>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</si>
  <si>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</si>
  <si>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</si>
  <si>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</si>
  <si>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</si>
  <si>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</si>
  <si>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</si>
  <si>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</si>
  <si>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</si>
  <si>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</si>
  <si>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</si>
  <si>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</si>
  <si>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</si>
  <si>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</si>
  <si>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</si>
  <si>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</si>
  <si>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</si>
  <si>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</si>
  <si>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</si>
  <si>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</si>
  <si>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</si>
  <si>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</si>
  <si>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</si>
  <si>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</si>
  <si>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</si>
  <si>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</si>
  <si>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</si>
  <si>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</si>
  <si>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</si>
  <si>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</si>
  <si>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</si>
  <si>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</si>
  <si>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</si>
  <si>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</si>
  <si>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</si>
  <si>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</si>
  <si>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</si>
  <si>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</si>
  <si>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</si>
  <si>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</si>
  <si>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</si>
  <si>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</si>
  <si>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</si>
  <si>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</si>
  <si>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</si>
  <si>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</si>
  <si>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</si>
  <si>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</si>
  <si>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</si>
  <si>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</si>
  <si>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</si>
  <si>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</si>
  <si>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</si>
  <si>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</si>
  <si>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</si>
  <si>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</si>
  <si>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</si>
  <si>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</si>
  <si>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</si>
  <si>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</si>
  <si>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</si>
  <si>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</si>
  <si>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</si>
  <si>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</si>
  <si>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</si>
  <si>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</si>
  <si>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</si>
  <si>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</si>
  <si>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</si>
  <si>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</si>
  <si>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</si>
  <si>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</si>
  <si>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</si>
  <si>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</si>
  <si>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</si>
  <si>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</si>
  <si>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</si>
  <si>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</si>
  <si>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</si>
  <si>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</si>
  <si>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</si>
  <si>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</si>
  <si>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</si>
  <si>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</si>
  <si>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</si>
  <si>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</si>
  <si>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</si>
  <si>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</si>
  <si>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</si>
  <si>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</si>
  <si>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</si>
  <si>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</si>
  <si>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</si>
  <si>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</si>
  <si>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</si>
  <si>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</si>
  <si>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</si>
  <si>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</si>
  <si>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</si>
  <si>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</si>
  <si>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</si>
  <si>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</si>
  <si>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</si>
  <si>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</si>
  <si>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</si>
  <si>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</si>
  <si>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</si>
  <si>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</si>
  <si>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</si>
  <si>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</si>
  <si>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</si>
  <si>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</si>
  <si>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</si>
  <si>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</si>
  <si>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</si>
  <si>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</si>
  <si>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</si>
  <si>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</si>
  <si>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</si>
  <si>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</si>
  <si>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</si>
  <si>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</si>
  <si>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</si>
  <si>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</si>
  <si>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</si>
  <si>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</si>
  <si>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</si>
  <si>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</si>
  <si>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</si>
  <si>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</si>
  <si>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</si>
  <si>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</si>
  <si>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</si>
  <si>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</si>
  <si>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</si>
  <si>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</si>
  <si>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</si>
  <si>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</si>
  <si>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</si>
  <si>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</si>
  <si>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</si>
  <si>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</si>
  <si>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</si>
  <si>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</si>
  <si>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</si>
  <si>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</si>
  <si>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</si>
  <si>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</si>
  <si>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</si>
  <si>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</si>
  <si>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</si>
  <si>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</si>
  <si>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</si>
  <si>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</si>
  <si>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</si>
  <si>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</si>
  <si>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</si>
  <si>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</si>
  <si>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</si>
  <si>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</si>
  <si>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</si>
  <si>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</si>
  <si>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</si>
  <si>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</si>
  <si>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</si>
  <si>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</si>
  <si>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</si>
  <si>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</si>
  <si>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</si>
  <si>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</si>
  <si>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</si>
  <si>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</si>
  <si>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</si>
  <si>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</si>
  <si>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</si>
  <si>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</si>
  <si>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</si>
  <si>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</si>
  <si>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</si>
  <si>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</si>
  <si>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</si>
  <si>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</si>
  <si>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</si>
  <si>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</si>
  <si>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</si>
  <si>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</si>
  <si>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</si>
  <si>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</si>
  <si>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</si>
  <si>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</si>
  <si>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</si>
  <si>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</si>
  <si>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</si>
  <si>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</si>
  <si>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</si>
  <si>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</si>
  <si>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</si>
  <si>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</si>
  <si>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</si>
  <si>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</si>
  <si>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</si>
  <si>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</si>
  <si>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</si>
  <si>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</si>
  <si>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</si>
  <si>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</si>
  <si>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</si>
  <si>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</si>
  <si>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</si>
  <si>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</si>
  <si>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</si>
  <si>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</si>
  <si>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</si>
  <si>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</si>
  <si>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</si>
  <si>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</si>
  <si>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</si>
  <si>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</si>
  <si>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</si>
  <si>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</si>
  <si>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</si>
  <si>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</si>
  <si>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</si>
  <si>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</si>
  <si>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</si>
  <si>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</si>
  <si>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</si>
  <si>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</si>
  <si>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</si>
  <si>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</si>
  <si>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</si>
  <si>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</si>
  <si>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</si>
  <si>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</si>
  <si>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</si>
  <si>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</si>
  <si>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</si>
  <si>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</si>
  <si>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</si>
  <si>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</si>
  <si>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</si>
  <si>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</si>
  <si>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</si>
  <si>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</si>
  <si>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</si>
  <si>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</si>
  <si>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</si>
  <si>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</si>
  <si>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</si>
  <si>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</si>
  <si>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</si>
  <si>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</si>
  <si>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</si>
  <si>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</si>
  <si>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</si>
  <si>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</si>
  <si>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</si>
  <si>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</si>
  <si>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</si>
  <si>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</si>
  <si>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</si>
  <si>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</si>
  <si>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</si>
  <si>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</si>
  <si>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</si>
  <si>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</si>
  <si>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</si>
  <si>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</si>
  <si>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</si>
  <si>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</si>
  <si>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</si>
  <si>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</si>
  <si>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</si>
  <si>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</si>
  <si>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</si>
  <si>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</si>
  <si>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</si>
  <si>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</si>
  <si>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</si>
  <si>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</si>
  <si>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</si>
  <si>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</si>
  <si>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</si>
  <si>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</si>
  <si>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</si>
  <si>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</si>
  <si>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</si>
  <si>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</si>
  <si>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</si>
  <si>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</si>
  <si>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</si>
  <si>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</si>
  <si>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</si>
  <si>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</si>
  <si>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</si>
  <si>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</si>
  <si>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</si>
  <si>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</si>
  <si>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</si>
  <si>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</si>
  <si>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</si>
  <si>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</si>
  <si>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</si>
  <si>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</si>
  <si>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</si>
  <si>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</si>
  <si>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</si>
  <si>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</si>
  <si>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</si>
  <si>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</si>
  <si>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</si>
  <si>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</si>
  <si>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</si>
  <si>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</si>
  <si>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</si>
  <si>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</si>
  <si>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</si>
  <si>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</si>
  <si>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</si>
  <si>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</si>
  <si>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</si>
  <si>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</si>
  <si>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</si>
  <si>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</si>
  <si>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</si>
  <si>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</si>
  <si>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</si>
  <si>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</si>
  <si>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</si>
  <si>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</si>
  <si>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</si>
  <si>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</si>
  <si>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</si>
  <si>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</si>
  <si>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</si>
  <si>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</si>
  <si>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</si>
  <si>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</si>
  <si>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</si>
  <si>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</si>
  <si>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</si>
  <si>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</si>
  <si>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</si>
  <si>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</si>
  <si>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</si>
  <si>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</si>
  <si>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</si>
  <si>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</si>
  <si>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</si>
  <si>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</si>
  <si>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</si>
  <si>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</si>
  <si>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</si>
  <si>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</si>
  <si>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</si>
  <si>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</si>
  <si>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</si>
  <si>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</si>
  <si>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</si>
  <si>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</si>
  <si>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</si>
  <si>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</si>
  <si>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</si>
  <si>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</si>
  <si>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</si>
  <si>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</si>
  <si>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</si>
  <si>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</si>
  <si>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</si>
  <si>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</si>
  <si>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</si>
  <si>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</si>
  <si>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</si>
  <si>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</si>
  <si>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</si>
  <si>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</si>
  <si>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</si>
  <si>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</si>
  <si>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</si>
  <si>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</si>
  <si>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</si>
  <si>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</si>
  <si>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</si>
  <si>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</si>
  <si>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</si>
  <si>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</si>
  <si>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</si>
  <si>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</si>
  <si>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</si>
  <si>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</si>
  <si>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</si>
  <si>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</si>
  <si>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</si>
  <si>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</si>
  <si>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</si>
  <si>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</si>
  <si>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</si>
  <si>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</si>
  <si>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</si>
  <si>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</si>
  <si>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</si>
  <si>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</si>
  <si>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</si>
  <si>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</si>
  <si>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</si>
  <si>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</si>
  <si>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</si>
  <si>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</si>
  <si>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</si>
  <si>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</si>
  <si>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</si>
  <si>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</si>
  <si>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</si>
  <si>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</si>
  <si>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</si>
  <si>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</si>
  <si>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</si>
  <si>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</si>
  <si>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</si>
  <si>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</si>
  <si>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</si>
  <si>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</si>
  <si>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</si>
  <si>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</si>
  <si>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</si>
  <si>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</si>
  <si>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</si>
  <si>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</si>
  <si>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</si>
  <si>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</si>
  <si>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</si>
  <si>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</si>
  <si>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</si>
  <si>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</si>
  <si>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</si>
  <si>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</si>
  <si>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</si>
  <si>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</si>
  <si>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</si>
  <si>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</si>
  <si>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</si>
  <si>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</si>
  <si>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</si>
  <si>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</si>
  <si>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</si>
  <si>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</si>
  <si>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</si>
  <si>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</si>
  <si>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</si>
  <si>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</si>
  <si>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</si>
  <si>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</si>
  <si>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</si>
  <si>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</si>
  <si>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</si>
  <si>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</si>
  <si>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</si>
  <si>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</si>
  <si>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</si>
  <si>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</si>
  <si>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</si>
  <si>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</si>
  <si>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</si>
  <si>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</si>
  <si>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</si>
  <si>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</si>
  <si>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</si>
  <si>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</si>
  <si>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</si>
  <si>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</si>
  <si>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</si>
  <si>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</si>
  <si>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</si>
  <si>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</si>
  <si>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</si>
  <si>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</si>
  <si>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</si>
  <si>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</si>
  <si>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</si>
  <si>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</si>
  <si>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</si>
  <si>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</si>
  <si>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</si>
  <si>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</si>
  <si>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</si>
  <si>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</si>
  <si>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</si>
  <si>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</si>
  <si>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</si>
  <si>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</si>
  <si>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</si>
  <si>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</si>
  <si>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</si>
  <si>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</si>
  <si>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</si>
  <si>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</si>
  <si>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</si>
  <si>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</si>
  <si>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</si>
  <si>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</si>
  <si>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</si>
  <si>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</si>
  <si>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</si>
  <si>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</si>
  <si>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</si>
  <si>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</si>
  <si>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</si>
  <si>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</si>
  <si>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</si>
  <si>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</si>
  <si>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</si>
  <si>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</si>
  <si>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</si>
  <si>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</si>
  <si>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</si>
  <si>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</si>
  <si>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</si>
  <si>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</si>
  <si>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</si>
  <si>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</si>
  <si>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</si>
  <si>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</si>
  <si>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</si>
  <si>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</si>
  <si>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</si>
  <si>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</si>
  <si>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</si>
  <si>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</si>
  <si>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</si>
  <si>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</si>
  <si>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</si>
  <si>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</si>
  <si>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</si>
  <si>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</si>
  <si>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</si>
  <si>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</si>
  <si>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</si>
  <si>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</si>
  <si>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</si>
  <si>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</si>
  <si>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</si>
  <si>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</si>
  <si>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</si>
  <si>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</si>
  <si>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</si>
  <si>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</si>
  <si>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</si>
  <si>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</si>
  <si>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</si>
  <si>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</si>
  <si>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</si>
  <si>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</si>
  <si>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</si>
  <si>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</si>
  <si>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</si>
  <si>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</si>
  <si>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</si>
  <si>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</si>
  <si>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</si>
  <si>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</si>
  <si>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</si>
  <si>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</si>
  <si>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</si>
  <si>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</si>
  <si>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</si>
  <si>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</si>
  <si>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</si>
  <si>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</si>
  <si>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</si>
  <si>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</si>
  <si>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</si>
  <si>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</si>
  <si>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</si>
  <si>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</si>
  <si>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</si>
  <si>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</si>
  <si>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</si>
  <si>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</si>
  <si>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</si>
  <si>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</si>
  <si>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</si>
  <si>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</si>
  <si>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</si>
  <si>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</si>
  <si>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</si>
  <si>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</si>
  <si>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</si>
  <si>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</si>
  <si>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</si>
  <si>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</si>
  <si>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</si>
  <si>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</si>
  <si>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</si>
  <si>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</si>
  <si>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</si>
  <si>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</si>
  <si>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</si>
  <si>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</si>
  <si>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</si>
  <si>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</si>
  <si>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</si>
  <si>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</si>
  <si>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</si>
  <si>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</si>
  <si>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</si>
  <si>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</si>
  <si>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</si>
  <si>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</si>
  <si>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</si>
  <si>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</si>
  <si>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</si>
  <si>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</si>
  <si>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</si>
  <si>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</si>
  <si>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</si>
  <si>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</si>
  <si>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</si>
  <si>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</si>
  <si>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</si>
  <si>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</si>
  <si>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</si>
  <si>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</si>
  <si>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</si>
  <si>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</si>
  <si>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</si>
  <si>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</si>
  <si>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</si>
  <si>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</si>
  <si>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</si>
  <si>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</si>
  <si>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</si>
  <si>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</si>
  <si>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</si>
  <si>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</si>
  <si>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</si>
  <si>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</si>
  <si>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</si>
  <si>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</si>
  <si>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</si>
  <si>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</si>
  <si>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</si>
  <si>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</si>
  <si>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</si>
  <si>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</si>
  <si>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</si>
  <si>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</si>
  <si>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</si>
  <si>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</si>
  <si>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</si>
  <si>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</si>
  <si>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</si>
  <si>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</si>
  <si>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</si>
  <si>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</si>
  <si>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</si>
  <si>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</si>
  <si>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</si>
  <si>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</si>
  <si>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</si>
  <si>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</si>
  <si>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</si>
  <si>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</si>
  <si>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</si>
  <si>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</si>
  <si>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</si>
  <si>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</si>
  <si>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</si>
  <si>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</si>
  <si>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</si>
  <si>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</si>
  <si>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</si>
  <si>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</si>
  <si>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</si>
  <si>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</si>
  <si>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</si>
  <si>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</si>
  <si>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</si>
  <si>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</si>
  <si>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</si>
  <si>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</si>
  <si>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</si>
  <si>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</si>
  <si>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</si>
  <si>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</si>
  <si>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</si>
  <si>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</si>
  <si>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</si>
  <si>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</si>
  <si>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</si>
  <si>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</si>
  <si>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</si>
  <si>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</si>
  <si>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</si>
  <si>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</si>
  <si>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</si>
  <si>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</si>
  <si>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</si>
  <si>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</si>
  <si>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</si>
  <si>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</si>
  <si>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</si>
  <si>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</si>
  <si>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</si>
  <si>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</si>
  <si>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</si>
  <si>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</si>
  <si>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</si>
  <si>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</si>
  <si>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</si>
  <si>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</si>
  <si>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</si>
  <si>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</si>
  <si>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</si>
  <si>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</si>
  <si>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</si>
  <si>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</si>
  <si>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</si>
  <si>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</si>
  <si>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</si>
  <si>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</si>
  <si>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</si>
  <si>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</si>
  <si>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</si>
  <si>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</si>
  <si>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</si>
  <si>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</si>
  <si>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</si>
  <si>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</si>
  <si>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</si>
  <si>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</si>
  <si>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</si>
  <si>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</si>
  <si>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</si>
  <si>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</si>
  <si>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</si>
  <si>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</si>
  <si>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</si>
  <si>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</si>
  <si>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</si>
  <si>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</si>
  <si>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</si>
  <si>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</si>
  <si>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</si>
  <si>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</si>
  <si>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</si>
  <si>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</si>
  <si>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</si>
  <si>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</si>
  <si>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</si>
  <si>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</si>
  <si>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</si>
  <si>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</si>
  <si>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</si>
  <si>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</si>
  <si>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</si>
  <si>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</si>
  <si>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</si>
  <si>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</si>
  <si>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</si>
  <si>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</si>
  <si>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</si>
  <si>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</si>
  <si>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</si>
  <si>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</si>
  <si>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</si>
  <si>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</si>
  <si>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</si>
  <si>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</si>
  <si>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</si>
  <si>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</si>
  <si>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</si>
  <si>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</si>
  <si>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</si>
  <si>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</si>
  <si>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</si>
  <si>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</si>
  <si>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</si>
  <si>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</si>
  <si>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</si>
  <si>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</si>
  <si>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</si>
  <si>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</si>
  <si>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</si>
  <si>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</si>
  <si>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</si>
  <si>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</si>
  <si>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</si>
  <si>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</si>
  <si>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</si>
  <si>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</si>
  <si>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</si>
  <si>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</si>
  <si>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</si>
  <si>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</si>
  <si>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</si>
  <si>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</si>
  <si>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</si>
  <si>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</si>
  <si>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</si>
  <si>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</si>
  <si>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</si>
  <si>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</si>
  <si>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</si>
  <si>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</si>
  <si>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</si>
  <si>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</si>
  <si>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</si>
  <si>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</si>
  <si>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</si>
  <si>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</si>
  <si>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</si>
  <si>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</si>
  <si>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</si>
  <si>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</si>
  <si>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</si>
  <si>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</si>
  <si>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</si>
  <si>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</si>
  <si>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</si>
  <si>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</si>
  <si>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</si>
  <si>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</si>
  <si>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</si>
  <si>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</si>
  <si>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</si>
  <si>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</si>
  <si>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</si>
  <si>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</si>
  <si>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</si>
  <si>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</si>
  <si>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</si>
  <si>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</si>
  <si>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</si>
  <si>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</si>
  <si>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</si>
  <si>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</si>
  <si>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</si>
  <si>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</si>
  <si>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</si>
  <si>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</si>
  <si>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</si>
  <si>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</si>
  <si>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</si>
  <si>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</si>
  <si>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</si>
  <si>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</si>
  <si>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</si>
  <si>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</si>
  <si>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</si>
  <si>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</si>
  <si>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</si>
  <si>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</si>
  <si>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</si>
  <si>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</si>
  <si>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</si>
  <si>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</si>
  <si>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</si>
  <si>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</si>
  <si>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</si>
  <si>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</si>
  <si>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</si>
  <si>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</si>
  <si>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</si>
  <si>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</si>
  <si>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</si>
  <si>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</si>
  <si>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</si>
  <si>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</si>
  <si>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</si>
  <si>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</si>
  <si>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</si>
  <si>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</si>
  <si>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</si>
  <si>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</si>
  <si>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</si>
  <si>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</si>
  <si>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</si>
  <si>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</si>
  <si>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</si>
  <si>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</si>
  <si>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</si>
  <si>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</si>
  <si>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</si>
  <si>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</si>
  <si>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</si>
  <si>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</si>
  <si>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</si>
  <si>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</si>
  <si>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</si>
  <si>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</si>
  <si>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</si>
  <si>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</si>
  <si>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</si>
  <si>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</si>
  <si>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</si>
  <si>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</si>
  <si>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</si>
  <si>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</si>
  <si>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</si>
  <si>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</si>
  <si>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</si>
  <si>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</si>
  <si>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</si>
  <si>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</si>
  <si>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</si>
  <si>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</si>
  <si>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</si>
  <si>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</si>
  <si>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</si>
  <si>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</si>
  <si>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</si>
  <si>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</si>
  <si>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</si>
  <si>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</si>
  <si>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</si>
  <si>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</si>
  <si>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</si>
  <si>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</si>
  <si>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</si>
  <si>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</si>
  <si>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</si>
  <si>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</si>
  <si>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</si>
  <si>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</si>
  <si>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</si>
  <si>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</si>
  <si>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</si>
  <si>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</si>
  <si>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</si>
  <si>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</si>
  <si>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</si>
  <si>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</si>
  <si>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</si>
  <si>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</si>
  <si>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</si>
  <si>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</si>
  <si>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</si>
  <si>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</si>
  <si>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</si>
  <si>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</si>
  <si>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</si>
  <si>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</si>
  <si>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</si>
  <si>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</si>
  <si>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</si>
  <si>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</si>
  <si>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</si>
  <si>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</si>
  <si>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</si>
  <si>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</si>
  <si>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</si>
  <si>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</si>
  <si>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</si>
  <si>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</si>
  <si>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</si>
  <si>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</si>
  <si>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</si>
  <si>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</si>
  <si>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</si>
  <si>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</si>
  <si>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</si>
  <si>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</si>
  <si>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</si>
  <si>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</si>
  <si>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</si>
  <si>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</si>
  <si>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</si>
  <si>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</si>
  <si>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</si>
  <si>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</si>
  <si>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</si>
  <si>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</si>
  <si>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</si>
  <si>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</si>
  <si>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</si>
  <si>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</si>
  <si>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</si>
  <si>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</si>
  <si>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</si>
  <si>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</si>
  <si>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</si>
  <si>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</si>
  <si>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</si>
  <si>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</si>
  <si>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</si>
  <si>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</si>
  <si>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</si>
  <si>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</si>
  <si>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</si>
  <si>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</si>
  <si>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</si>
  <si>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</si>
  <si>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</si>
  <si>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</si>
  <si>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</si>
  <si>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</si>
  <si>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</si>
  <si>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</si>
  <si>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</si>
  <si>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</si>
  <si>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</si>
  <si>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</si>
  <si>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</si>
  <si>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</si>
  <si>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</si>
  <si>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</si>
  <si>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</si>
  <si>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</si>
  <si>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</si>
  <si>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</si>
  <si>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</si>
  <si>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</si>
  <si>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</si>
  <si>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</si>
  <si>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</si>
  <si>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</si>
  <si>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</si>
  <si>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</si>
  <si>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</si>
  <si>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</si>
  <si>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</si>
  <si>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</si>
  <si>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</si>
  <si>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</si>
  <si>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</si>
  <si>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</si>
  <si>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</si>
  <si>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</si>
  <si>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</si>
  <si>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</si>
  <si>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</si>
  <si>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</si>
  <si>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</si>
  <si>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</si>
  <si>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</si>
  <si>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</si>
  <si>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</si>
  <si>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</si>
  <si>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</si>
  <si>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</si>
  <si>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</si>
  <si>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</si>
  <si>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</si>
  <si>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</si>
  <si>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</si>
  <si>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</si>
  <si>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</si>
  <si>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</si>
  <si>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</si>
  <si>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</si>
  <si>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</si>
  <si>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</si>
  <si>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</si>
  <si>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</si>
  <si>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</si>
  <si>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</si>
  <si>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</si>
  <si>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</si>
  <si>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</si>
  <si>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</si>
  <si>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</si>
  <si>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</si>
  <si>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</si>
  <si>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</si>
  <si>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</si>
  <si>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</si>
  <si>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</si>
  <si>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</si>
  <si>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</si>
  <si>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</si>
  <si>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</si>
  <si>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</si>
  <si>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</si>
  <si>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</si>
  <si>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</si>
  <si>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</si>
  <si>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</si>
  <si>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</si>
  <si>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</si>
  <si>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</si>
  <si>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</si>
  <si>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</si>
  <si>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</si>
  <si>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</si>
  <si>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</si>
  <si>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</si>
  <si>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</si>
  <si>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</si>
  <si>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</si>
  <si>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</si>
  <si>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</si>
  <si>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</si>
  <si>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</si>
  <si>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</si>
  <si>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</si>
  <si>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</si>
  <si>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</si>
  <si>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</si>
  <si>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</si>
  <si>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</si>
  <si>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</si>
  <si>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</si>
  <si>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</si>
  <si>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</si>
  <si>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</si>
  <si>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</si>
  <si>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</si>
  <si>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</si>
  <si>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</si>
  <si>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</si>
  <si>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</si>
  <si>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</si>
  <si>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</si>
  <si>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</si>
  <si>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</si>
  <si>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</si>
  <si>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</si>
  <si>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</si>
  <si>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</si>
  <si>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</si>
  <si>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</si>
  <si>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</si>
  <si>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</si>
  <si>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</si>
  <si>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</si>
  <si>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</si>
  <si>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</si>
  <si>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</si>
  <si>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</si>
  <si>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</si>
  <si>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</si>
  <si>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</si>
  <si>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</si>
  <si>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</si>
  <si>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</si>
  <si>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</si>
  <si>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</si>
  <si>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</si>
  <si>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</si>
  <si>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</si>
  <si>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</si>
  <si>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</si>
  <si>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</si>
  <si>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</si>
  <si>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</si>
  <si>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</si>
  <si>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</si>
  <si>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</si>
  <si>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</si>
  <si>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</si>
  <si>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</si>
  <si>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</si>
  <si>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</si>
  <si>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</si>
  <si>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</si>
  <si>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</si>
  <si>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</si>
  <si>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</si>
  <si>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</si>
  <si>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</si>
  <si>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</si>
  <si>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</si>
  <si>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</si>
  <si>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</si>
  <si>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</si>
  <si>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</si>
  <si>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</si>
  <si>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</si>
  <si>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</si>
  <si>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</si>
  <si>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</si>
  <si>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</si>
  <si>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</si>
  <si>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</si>
  <si>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</si>
  <si>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</si>
  <si>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</si>
  <si>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</si>
  <si>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</si>
  <si>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</si>
  <si>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</si>
  <si>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</si>
  <si>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</si>
  <si>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</si>
  <si>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</si>
  <si>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</si>
  <si>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</si>
  <si>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</si>
  <si>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</si>
  <si>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</si>
  <si>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</si>
  <si>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</si>
  <si>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</si>
  <si>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</si>
  <si>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</si>
  <si>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</si>
  <si>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</si>
  <si>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</si>
  <si>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</si>
  <si>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</si>
  <si>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</si>
  <si>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</si>
  <si>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</si>
  <si>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</si>
  <si>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</si>
  <si>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</si>
  <si>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</si>
  <si>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</si>
  <si>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</si>
  <si>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</si>
  <si>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</si>
  <si>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</si>
  <si>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</si>
  <si>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</si>
  <si>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</si>
  <si>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</si>
  <si>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</si>
  <si>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</si>
  <si>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</si>
  <si>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</si>
  <si>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</si>
  <si>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</si>
  <si>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</si>
  <si>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</si>
  <si>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</si>
  <si>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</si>
  <si>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</si>
  <si>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</si>
  <si>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</si>
  <si>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</si>
  <si>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</si>
  <si>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</si>
  <si>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</si>
  <si>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</si>
  <si>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</si>
  <si>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</si>
  <si>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</si>
  <si>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</si>
  <si>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</si>
  <si>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</si>
  <si>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</si>
  <si>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</si>
  <si>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</si>
  <si>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</si>
  <si>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</si>
  <si>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</si>
  <si>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</si>
  <si>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</si>
  <si>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</si>
  <si>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</si>
  <si>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</si>
  <si>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</si>
  <si>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</si>
  <si>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</si>
  <si>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</si>
  <si>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</si>
  <si>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</si>
  <si>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</si>
  <si>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</si>
  <si>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</si>
  <si>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</si>
  <si>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</si>
  <si>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</si>
  <si>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</si>
  <si>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</si>
  <si>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</si>
  <si>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</si>
  <si>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</si>
  <si>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</si>
  <si>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</si>
  <si>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</si>
  <si>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</si>
  <si>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</si>
  <si>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</si>
  <si>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</si>
  <si>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</si>
  <si>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</si>
  <si>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</si>
  <si>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</si>
  <si>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</si>
  <si>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</si>
  <si>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</si>
  <si>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</si>
  <si>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</si>
  <si>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</si>
  <si>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</si>
  <si>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</si>
  <si>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</si>
  <si>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</si>
  <si>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</si>
  <si>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</si>
  <si>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</si>
  <si>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</si>
  <si>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</si>
  <si>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</si>
  <si>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</si>
  <si>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</si>
  <si>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</si>
  <si>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</si>
  <si>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</si>
  <si>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</si>
  <si>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</si>
  <si>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</si>
  <si>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</si>
  <si>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</si>
  <si>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</si>
  <si>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</si>
  <si>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</si>
  <si>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</si>
  <si>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</si>
  <si>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</si>
  <si>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</si>
  <si>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</si>
  <si>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</si>
  <si>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</si>
  <si>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</si>
  <si>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</si>
  <si>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</si>
  <si>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</si>
  <si>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</si>
  <si>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</si>
  <si>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</si>
  <si>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</si>
  <si>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</si>
  <si>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</si>
  <si>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</si>
  <si>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</si>
  <si>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</si>
  <si>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</si>
  <si>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</si>
  <si>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</si>
  <si>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</si>
  <si>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</si>
  <si>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</si>
  <si>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</si>
  <si>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</si>
  <si>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</si>
  <si>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</si>
  <si>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</si>
  <si>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</si>
  <si>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</si>
  <si>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</si>
  <si>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</si>
  <si>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</si>
  <si>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</si>
  <si>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</si>
  <si>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</si>
  <si>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</si>
  <si>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</si>
  <si>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</si>
  <si>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</si>
  <si>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</si>
  <si>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</si>
  <si>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</si>
  <si>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</si>
  <si>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</si>
  <si>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</si>
  <si>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</si>
  <si>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</si>
  <si>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</si>
  <si>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</si>
  <si>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</si>
  <si>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</si>
  <si>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</si>
  <si>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</si>
  <si>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</si>
  <si>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</si>
  <si>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</si>
  <si>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</si>
  <si>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</si>
  <si>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</si>
  <si>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</si>
  <si>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</si>
  <si>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</si>
  <si>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</si>
  <si>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</si>
  <si>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</si>
  <si>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</si>
  <si>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</si>
  <si>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</si>
  <si>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</si>
  <si>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</si>
  <si>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</si>
  <si>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</si>
  <si>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</si>
  <si>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</si>
  <si>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</si>
  <si>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</si>
  <si>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</si>
  <si>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</si>
  <si>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</si>
  <si>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</si>
  <si>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</si>
  <si>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</si>
  <si>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</si>
  <si>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</si>
  <si>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</si>
  <si>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</si>
  <si>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</si>
  <si>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</si>
  <si>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</si>
  <si>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</si>
  <si>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</si>
  <si>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</si>
  <si>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</si>
  <si>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</si>
  <si>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</si>
  <si>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</si>
  <si>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</si>
  <si>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</si>
  <si>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</si>
  <si>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</si>
  <si>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</si>
  <si>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</si>
  <si>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</si>
  <si>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</si>
  <si>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</si>
  <si>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</si>
  <si>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</si>
  <si>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</si>
  <si>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</si>
  <si>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</si>
  <si>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</si>
  <si>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</si>
  <si>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</si>
  <si>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</si>
  <si>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</si>
  <si>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</si>
  <si>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</si>
  <si>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</si>
  <si>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</si>
  <si>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</si>
  <si>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</si>
  <si>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</si>
  <si>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</si>
  <si>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</si>
  <si>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</si>
  <si>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</si>
  <si>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</si>
  <si>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</si>
  <si>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</si>
  <si>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</si>
  <si>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</si>
  <si>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</si>
  <si>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</si>
  <si>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</si>
  <si>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</si>
  <si>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</si>
  <si>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</si>
  <si>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Date Ended Conversion</t>
  </si>
  <si>
    <t>Date Created Conversion</t>
  </si>
  <si>
    <t>Parent Category</t>
  </si>
  <si>
    <t>Average Donation</t>
  </si>
  <si>
    <t>Percent Funded</t>
  </si>
  <si>
    <t>Category and Sub-Category</t>
  </si>
  <si>
    <t>spotlight</t>
  </si>
  <si>
    <t>backers_count</t>
  </si>
  <si>
    <t>launched_at</t>
  </si>
  <si>
    <t>deadline</t>
  </si>
  <si>
    <t>currency</t>
  </si>
  <si>
    <t>state</t>
  </si>
  <si>
    <t>pledged</t>
  </si>
  <si>
    <t>goal</t>
  </si>
  <si>
    <t>blurb</t>
  </si>
  <si>
    <t>name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</si>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</sst>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9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/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14" fontId="3" fillId="0" borderId="0" xfId="0" applyNumberFormat="1" applyFont="1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extra tables and bonus.xlsx]Staff pick vs State!PivotTable8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staff_pick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6CF45A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6CF45A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'Staff pick vs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'Staff pick vs State'!$A$5:$A$6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vs State'!$B$5:$B$6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0-4DBF-968D-CE0427746091}"/>
            </c:ext>
          </c:extLst>
        </c:ser>
        <c:ser>
          <c:idx val="1"/>
          <c:order val="1"/>
          <c:tx>
            <c:strRef>
              <c:f>'Staff pick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'Staff pick vs State'!$A$5:$A$6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vs State'!$C$5:$C$6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0-4DBF-968D-CE0427746091}"/>
            </c:ext>
          </c:extLst>
        </c:ser>
        <c:ser>
          <c:idx val="2"/>
          <c:order val="2"/>
          <c:tx>
            <c:strRef>
              <c:f>'Staff pick vs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'Staff pick vs State'!$A$5:$A$6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vs State'!$D$5:$D$6</c:f>
              <c:numCache>
                <c:formatCode>General</c:formatCode>
                <c:ptCount val="2"/>
                <c:pt idx="0">
                  <c:v>49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0-4DBF-968D-CE0427746091}"/>
            </c:ext>
          </c:extLst>
        </c:ser>
        <c:ser>
          <c:idx val="3"/>
          <c:order val="3"/>
          <c:tx>
            <c:strRef>
              <c:f>'Staff pick vs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CF45A"/>
            </a:solidFill>
            <a:ln>
              <a:noFill/>
            </a:ln>
            <a:effectLst/>
          </c:spPr>
          <c:invertIfNegative val="0"/>
          <c:cat>
            <c:strRef>
              <c:f>'Staff pick vs State'!$A$5:$A$6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 vs State'!$E$5:$E$6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B0-4DBF-968D-CE0427746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976824"/>
        <c:axId val="466974856"/>
      </c:barChart>
      <c:catAx>
        <c:axId val="46697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4856"/>
        <c:crosses val="autoZero"/>
        <c:auto val="1"/>
        <c:lblAlgn val="ctr"/>
        <c:lblOffset val="100"/>
        <c:noMultiLvlLbl val="0"/>
      </c:catAx>
      <c:valAx>
        <c:axId val="46697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extra tables and bonus.xlsx]Spotlight vs State!PivotTable1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2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6CF45A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2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6CF45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6CF45A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'Spotlight vs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'Spotlight vs State'!$A$5:$A$7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'Spotlight vs State'!$B$5:$B$7</c:f>
              <c:numCache>
                <c:formatCode>General</c:formatCode>
                <c:ptCount val="2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1-4F2F-959E-BBAEEB66FD52}"/>
            </c:ext>
          </c:extLst>
        </c:ser>
        <c:ser>
          <c:idx val="1"/>
          <c:order val="1"/>
          <c:tx>
            <c:strRef>
              <c:f>'Spotlight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2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'Spotlight vs State'!$A$5:$A$7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'Spotlight vs State'!$C$5:$C$7</c:f>
              <c:numCache>
                <c:formatCode>General</c:formatCode>
                <c:ptCount val="2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11-4F2F-959E-BBAEEB66FD52}"/>
            </c:ext>
          </c:extLst>
        </c:ser>
        <c:ser>
          <c:idx val="2"/>
          <c:order val="2"/>
          <c:tx>
            <c:strRef>
              <c:f>'Spotlight vs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'Spotlight vs State'!$A$5:$A$7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'Spotlight vs State'!$D$5:$D$7</c:f>
              <c:numCache>
                <c:formatCode>General</c:formatCode>
                <c:ptCount val="2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11-4F2F-959E-BBAEEB66FD52}"/>
            </c:ext>
          </c:extLst>
        </c:ser>
        <c:ser>
          <c:idx val="3"/>
          <c:order val="3"/>
          <c:tx>
            <c:strRef>
              <c:f>'Spotlight vs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CF45A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42C-4997-BC3F-2C9A492563F1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42C-4997-BC3F-2C9A492563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'Spotlight vs State'!$A$5:$A$7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'Spotlight vs State'!$E$5:$E$7</c:f>
              <c:numCache>
                <c:formatCode>General</c:formatCode>
                <c:ptCount val="2"/>
                <c:pt idx="1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11-4F2F-959E-BBAEEB66F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019504"/>
        <c:axId val="493020160"/>
      </c:barChart>
      <c:catAx>
        <c:axId val="49301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20160"/>
        <c:crosses val="autoZero"/>
        <c:auto val="1"/>
        <c:lblAlgn val="ctr"/>
        <c:lblOffset val="100"/>
        <c:noMultiLvlLbl val="0"/>
      </c:catAx>
      <c:valAx>
        <c:axId val="49302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1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extra tables and bonus.xlsx]Countries Rep!PivotTable1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'Countries Rep'!$B$3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'Countries Rep'!$A$4:$A$26</c:f>
              <c:strCache>
                <c:ptCount val="22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  <c:pt idx="21">
                  <c:v>(blank)</c:v>
                </c:pt>
              </c:strCache>
            </c:strRef>
          </c:cat>
          <c:val>
            <c:numRef>
              <c:f>'Countries Rep'!$B$4:$B$26</c:f>
              <c:numCache>
                <c:formatCode>General</c:formatCode>
                <c:ptCount val="22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D-49F1-B94A-E51E78CE5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0835760"/>
        <c:axId val="286368544"/>
      </c:barChart>
      <c:catAx>
        <c:axId val="4708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368544"/>
        <c:crosses val="autoZero"/>
        <c:auto val="1"/>
        <c:lblAlgn val="ctr"/>
        <c:lblOffset val="100"/>
        <c:noMultiLvlLbl val="0"/>
      </c:catAx>
      <c:valAx>
        <c:axId val="2863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extra tables and bonus.xlsx]Bonus Chart!PivotTable1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Chart'!$B$1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'Bonus Chart'!$B$2:$B$14</c:f>
              <c:numCache>
                <c:formatCode>General</c:formatCode>
                <c:ptCount val="12"/>
                <c:pt idx="0">
                  <c:v>0.297661233167966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0.39551192145862551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B-4474-8AA6-F4D357E7377C}"/>
            </c:ext>
          </c:extLst>
        </c:ser>
        <c:ser>
          <c:idx val="1"/>
          <c:order val="1"/>
          <c:tx>
            <c:strRef>
              <c:f>'Bonus Chart'!$C$1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'Bonus Chart'!$C$2:$C$14</c:f>
              <c:numCache>
                <c:formatCode>General</c:formatCode>
                <c:ptCount val="12"/>
                <c:pt idx="0">
                  <c:v>0.65981573352232459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0.53295932678821878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B-4474-8AA6-F4D357E7377C}"/>
            </c:ext>
          </c:extLst>
        </c:ser>
        <c:ser>
          <c:idx val="2"/>
          <c:order val="2"/>
          <c:tx>
            <c:strRef>
              <c:f>'Bonus Chart'!$D$1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'Bonus Chart'!$D$2:$D$14</c:f>
              <c:numCache>
                <c:formatCode>General</c:formatCode>
                <c:ptCount val="12"/>
                <c:pt idx="0">
                  <c:v>4.2523033309709427E-2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7.1528751753155678E-2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B-4474-8AA6-F4D357E7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085896"/>
        <c:axId val="479085240"/>
      </c:lineChart>
      <c:catAx>
        <c:axId val="47908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3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85240"/>
        <c:crosses val="autoZero"/>
        <c:auto val="1"/>
        <c:lblAlgn val="ctr"/>
        <c:lblOffset val="100"/>
        <c:noMultiLvlLbl val="0"/>
      </c:catAx>
      <c:valAx>
        <c:axId val="47908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8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1</xdr:row>
      <xdr:rowOff>165100</xdr:rowOff>
    </xdr:from>
    <xdr:to>
      <xdr:col>12</xdr:col>
      <xdr:colOff>266700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A7F36-560A-404A-870F-571258340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1111256</xdr:colOff>
      <xdr:row>8</xdr:row>
      <xdr:rowOff>34925</xdr:rowOff>
    </xdr:from>
    <xdr:to>
      <xdr:col>9</xdr:col>
      <xdr:colOff>196856</xdr:colOff>
      <xdr:row>23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2AB7A-5FF4-484F-A13B-444281C52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178594</xdr:colOff>
      <xdr:row>1</xdr:row>
      <xdr:rowOff>168275</xdr:rowOff>
    </xdr:from>
    <xdr:to>
      <xdr:col>8</xdr:col>
      <xdr:colOff>460375</xdr:colOff>
      <xdr:row>16</xdr:row>
      <xdr:rowOff>173038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D29A2-849A-4524-910E-048357BC4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1</xdr:row>
      <xdr:rowOff>6350</xdr:rowOff>
    </xdr:from>
    <xdr:to>
      <xdr:col>8</xdr:col>
      <xdr:colOff>120650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48296-9D16-4874-8DE5-38EF25594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ategory vs State"/>
      <sheetName val="Sub-Cat vs State"/>
      <sheetName val="Date vs State"/>
    </sheetNames>
    <sheetDataSet>
      <sheetData sheetId="0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 refreshError="1"/>
      <sheetData sheetId="2" refreshError="1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xlFile://Root/CurrentDir/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xlFile://Root/CurrentDir/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xlFile://Root/CurrentDir/StarterBook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xlFile://Root/CurrentDir/StarterBook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12.973603240738" createdVersion="6" refreshedVersion="6" minRefreshableVersion="3" recordCount="4115" xr:uid="{58D73CCD-0E37-4C03-9971-726FCFFCF6CB}">
  <cacheSource type="worksheet">
    <worksheetSource ref="A1:T1048576" sheet="Data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15.937637847223" createdVersion="6" refreshedVersion="6" minRefreshableVersion="3" recordCount="4114" xr:uid="{0254D168-0117-40A1-A3E8-FEED1ADAE285}">
  <cacheSource type="worksheet">
    <worksheetSource ref="A1:J4115" sheet="Data" r:id="rId2"/>
  </cacheSource>
  <cacheFields count="1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ff_pick" numFmtId="0">
      <sharedItems count="2">
        <b v="0"/>
        <b v="1"/>
      </sharedItems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15.940625347219" createdVersion="6" refreshedVersion="6" minRefreshableVersion="3" recordCount="4115" xr:uid="{4B77A475-3223-4620-9327-88854BC29C16}">
  <cacheSource type="worksheet">
    <worksheetSource ref="F1:F1048576" sheet="Data" r:id="rId2"/>
  </cacheSource>
  <cacheFields count="2">
    <cacheField name="spotlight" numFmtId="0">
      <sharedItems containsBlank="1" count="3">
        <b v="1"/>
        <b v="0"/>
        <m/>
      </sharedItems>
    </cacheField>
    <cacheField name="outcom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15.970963078704" createdVersion="6" refreshedVersion="6" minRefreshableVersion="3" recordCount="4114" xr:uid="{8F8F11A4-E92E-4A68-80B8-C633F2408F62}">
  <cacheSource type="worksheet">
    <worksheetSource ref="A1:T4115" sheet="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20.869883680556" createdVersion="6" refreshedVersion="6" minRefreshableVersion="3" recordCount="12" xr:uid="{B025310A-2871-448D-AC7D-A1A7F943F5D8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1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1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5981573352232459"/>
        <n v="0.53295932678821878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661233167966"/>
        <n v="0.3955119214586255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523033309709427E-2"/>
        <n v="7.1528751753155678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6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70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4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7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1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.00000000000001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7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8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3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7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1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0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.00000000000001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8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5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9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4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9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50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3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6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3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2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2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8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.00000000000001"/>
    <n v="59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.00000000000001"/>
    <n v="20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99999999999999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1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99999999999999"/>
    <n v="124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2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4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0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7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2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9999999999999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99999999999997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6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3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8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99999999999999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b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6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b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.0000000000000009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2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b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b v="0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b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b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b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.000000000000002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b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b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2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b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7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b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9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b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.000000000000004"/>
    <n v="450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.0000000000000009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b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b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b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2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b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b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b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b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9999999999999991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b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b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b v="0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6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.0000000000000009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b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b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b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b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8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b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8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b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4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b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b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b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2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.000000000000004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b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b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b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b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b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b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b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b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b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1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b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b v="0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b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.00000000000001"/>
    <n v="110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99999999999999"/>
    <n v="74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8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5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99999999999994"/>
    <n v="6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9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.00000000000001"/>
    <n v="49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6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4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6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.0000000000000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1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.00000000000001"/>
    <n v="5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.00000000000001"/>
    <n v="66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6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.00000000000001"/>
    <n v="76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5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99999999999999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99999999999997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.00000000000001"/>
    <n v="122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2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6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1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1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7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4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1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7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.0000000000000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2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1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3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9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.00000000000001"/>
    <n v="111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.00000000000001"/>
    <n v="14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1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7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4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99999999999999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9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10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.00000000000001"/>
    <n v="71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.00000000000001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7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9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6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0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4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5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.0000000000000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.00000000000001"/>
    <n v="69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8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.00000000000001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10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99999999999999"/>
    <n v="162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99999999999999"/>
    <n v="104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1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5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99999999999997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4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.00000000000001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7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999999999997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.00000000000001"/>
    <n v="158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6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.00000000000001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.00000000000001"/>
    <n v="18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6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4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1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4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9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1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1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9999999999999991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b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.000000000000000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b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2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b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b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b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b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b v="0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b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7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1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b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b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b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8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6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b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b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.000000000000004"/>
    <n v="29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b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b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b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9999999999999991"/>
    <n v="88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b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b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2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b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b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b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b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1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b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7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b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b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3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b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b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0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1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4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30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5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2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1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3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.000000000000004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b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.0000000000000009"/>
    <n v="136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b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5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b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b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b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b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b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b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9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b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b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b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90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1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4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4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b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b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7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b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b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b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b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b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b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b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b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.0000000000000009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b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b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b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.000000000000004"/>
    <n v="112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b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b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b v="0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5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5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4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99999999999994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0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.00000000000001"/>
    <n v="3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0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99999999999997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1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10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2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6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8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7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.000000000000002"/>
    <n v="35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2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4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6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4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00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8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6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b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9999999999999991"/>
    <n v="7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20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5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1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1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2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.0000000000000009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1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6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b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b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7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.000000000000002"/>
    <n v="81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.0000000000000009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7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0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.00000000000001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4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3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8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99999999999999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99999999999994"/>
    <n v="106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0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9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2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8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.00000000000001"/>
    <n v="35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8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8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4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8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b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0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b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b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8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b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b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b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4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4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2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3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99999999999999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99999999999997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.00000000000001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9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6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7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99999999999999"/>
    <n v="40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90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2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9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7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4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5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9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8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0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0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9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10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3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.0000000000000009"/>
    <n v="2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b v="0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2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000000000000004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4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b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2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b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b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1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b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b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b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b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9999999999999991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b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.0000000000000009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b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.0000000000000009"/>
    <n v="20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b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90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b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b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7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b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9999999999999991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.000000000000002"/>
    <n v="47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b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.000000000000004"/>
    <n v="111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.000000000000002"/>
    <n v="70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6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8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b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.000000000000004"/>
    <n v="59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6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90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.0000000000000009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4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7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.000000000000004"/>
    <n v="20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.000000000000002"/>
    <n v="60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.000000000000004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6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2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4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.000000000000007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.000000000000002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9999999999999991"/>
    <n v="83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.000000000000002"/>
    <n v="16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b v="0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3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1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9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4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3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5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7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.0000000000000009"/>
    <n v="30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.000000000000002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90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2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4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99999999999997"/>
    <n v="107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99999999999994"/>
    <n v="23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2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80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4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9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.00000000000001"/>
    <n v="6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40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.00000000000001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b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4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b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b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b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b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b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b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b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b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b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b v="0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b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b v="0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b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7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1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b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9999999999999991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b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b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.000000000000002"/>
    <n v="44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.000000000000002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3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.0000000000000009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.000000000000004"/>
    <n v="75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.0000000000000009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b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4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1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4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4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1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7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b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b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b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6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b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.000000000000002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9999999999999991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4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2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b v="0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b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b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4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b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5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b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5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b v="0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.0000000000000009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9999999999999991"/>
    <n v="10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b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1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b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b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b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b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.000000000000004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2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.0000000000000009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b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.0000000000000009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b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.000000000000000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70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1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.00000000000001"/>
    <n v="90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7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99999999999997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300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6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6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4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8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99999999999997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6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5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2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.0000000000000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99999999999994"/>
    <n v="8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.00000000000001"/>
    <n v="117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9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b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2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b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b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0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b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b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b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.000000000000004"/>
    <n v="60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b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1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.000000000000002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7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5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99999999999997"/>
    <n v="119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5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99999999999997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9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99999999999997"/>
    <n v="39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8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4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100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7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4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99999999999997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.00000000000001"/>
    <n v="82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7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5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5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3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4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3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3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30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3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5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.0000000000000009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6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8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1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8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b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b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80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7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7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9999999999999991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b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3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9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3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1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99999999999997"/>
    <n v="60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2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9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3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.00000000000001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7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99999999999999"/>
    <n v="6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8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4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99999999999997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9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99999999999997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4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7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1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.00000000000001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1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1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2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.00000000000001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.00000000000001"/>
    <n v="43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8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3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.00000000000001"/>
    <n v="2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3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9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7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b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b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.000000000000004"/>
    <n v="110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b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b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b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b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9999999999999991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9999999999999991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4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b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b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b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b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b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b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b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b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b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9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b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b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b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b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6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99999999999994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99999999999999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4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.00000000000001"/>
    <n v="150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4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4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9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.00000000000001"/>
    <n v="45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.00000000000001"/>
    <n v="91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3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b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b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b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8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b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1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b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b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8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9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.0000000000000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1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2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60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99999999999997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5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3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.00000000000001"/>
    <n v="56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99999999999994"/>
    <n v="8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9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9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99999999999997"/>
    <n v="67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7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7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b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.000000000000004"/>
    <n v="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b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000000000000002"/>
    <n v="15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b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3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b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b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b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7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b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9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b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5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.0000000000000009"/>
    <n v="85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b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b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b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b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b v="0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5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b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.000000000000004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b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b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.00000000000001"/>
    <n v="49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8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8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0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99999999999999"/>
    <n v="68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9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3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3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99999999999994"/>
    <n v="85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7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.00000000000001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9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5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.00000000000001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5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7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.00000000000001"/>
    <n v="40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99999999999994"/>
    <n v="90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1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99999999999999"/>
    <n v="83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7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b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.00000000000001"/>
    <n v="8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1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5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60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2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b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.000000000000004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b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9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b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b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b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2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b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5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.0000000000000009"/>
    <n v="29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b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9999999999999991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3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3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b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b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b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b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b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b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4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99999999999999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99999999999994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5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5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3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2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6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3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b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3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0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.00000000000000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9999999999999991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9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9999999999999991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6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7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9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0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2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.000000000000004"/>
    <n v="52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1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.000000000000004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10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9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.000000000000004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8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70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3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.000000000000002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b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3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b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5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b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7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9999999999999991"/>
    <n v="214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0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5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6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3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8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2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99999999999997"/>
    <n v="18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2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99999999999997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20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7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5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1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9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4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b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9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b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0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b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b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b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.000000000000004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50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3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.0000000000000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9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7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.00000000000001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5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2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9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.000000000000002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8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7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99999999999997"/>
    <n v="24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9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.00000000000001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8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8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9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1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1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.00000000000001"/>
    <n v="55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1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6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8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.0000000000002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1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6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2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3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4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99999999999994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8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9999999999994"/>
    <n v="280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2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99999999999994"/>
    <n v="273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99999999999994"/>
    <n v="246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4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.0000000000000009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b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4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b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b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b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b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9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99999999999994"/>
    <n v="12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99999999999997"/>
    <n v="332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99999999999994"/>
    <n v="384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6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9999999999997"/>
    <n v="65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99999999999999"/>
    <n v="51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3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4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6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8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99999999999994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4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99999999999994"/>
    <n v="97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99999999999994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9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99999999999994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99999999999997"/>
    <n v="26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1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50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99999999999997"/>
    <n v="28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9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99999999999994"/>
    <n v="37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.00000000000001"/>
    <n v="91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9999999999998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4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99999999999994"/>
    <n v="32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5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100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99999999999997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5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7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7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2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8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7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5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60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99999999999994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7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.0000000000002"/>
    <n v="21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8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99999999999994"/>
    <n v="48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99999999999999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.00000000000001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90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6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3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7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99999999999999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9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1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9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4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1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99999999999999"/>
    <n v="52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8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5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7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80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9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4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.000000000000004"/>
    <n v="35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2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2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.000000000000004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.0000000000000009"/>
    <n v="30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b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.0000000000000009"/>
    <n v="51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b v="0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2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.000000000000004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9999999999999991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.00000000000001"/>
    <n v="88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1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60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6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5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99999999999994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99999999999994"/>
    <n v="10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50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1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99999999999994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9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9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2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99999999999994"/>
    <n v="16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40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8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1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.0000000000000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99999999999999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4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7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8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3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4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2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.00000000000001"/>
    <n v="38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8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7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3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.00000000000001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6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8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99999999999994"/>
    <n v="22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3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6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50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6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4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.00000000000001"/>
    <n v="108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99999999999994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2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.0000000000002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9999999999994"/>
    <n v="98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8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9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5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6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99999999999994"/>
    <n v="189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9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.00000000000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4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4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9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7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8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1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5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1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.00000000000001"/>
    <n v="35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6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5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10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.00000000000001"/>
    <n v="69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4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10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2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3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7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1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9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8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2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2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.000000000000004"/>
    <n v="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99999999999997"/>
    <n v="4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b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b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b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b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b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6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b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b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b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b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b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.000000000000002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b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.000000000000004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b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b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b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8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b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b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b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b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b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b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9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5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b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b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b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b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b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b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b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b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3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b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b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1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b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6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b v="0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b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.000000000000002"/>
    <n v="70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5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b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2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b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b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b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1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6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99999999999994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50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99999999999999"/>
    <n v="63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70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1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.00000000000001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.0000000000000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30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3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2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2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30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6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.00000000000001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1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7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1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99999999999994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40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0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3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00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.00000000000001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99999999999999"/>
    <n v="2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1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8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b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b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b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b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b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b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b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b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b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b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7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b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.00000000000001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8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1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.00000000000001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5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5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2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8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99999999999999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60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1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9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5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1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0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8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4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.0000000000000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b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b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b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b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b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b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b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b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b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b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b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4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9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b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0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b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b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.00000000000000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.0000000000000009"/>
    <n v="13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999999999999991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99999999999994"/>
    <n v="81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.00000000000001"/>
    <n v="32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9999999999997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99999999999994"/>
    <n v="158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6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8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.00000000000001"/>
    <n v="4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1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90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40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6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b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40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2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2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1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9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4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3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4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8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3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9999999999999991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8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6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.000000000000004"/>
    <n v="127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.000000000000004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b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b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.0000000000000009"/>
    <n v="90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4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b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3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3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9999999999999991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.00000000000001"/>
    <n v="150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5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9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5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3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9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99999999999994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99999999999994"/>
    <n v="78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8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8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99999999999989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99999999999997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4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99999999999994"/>
    <n v="23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9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b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.0000000000000009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4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b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b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40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b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b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2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b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2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.000000000000002"/>
    <n v="30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4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b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b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.000000000000002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b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7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2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8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2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5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.00000000000001"/>
    <n v="4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.00000000000001"/>
    <n v="48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99999999999999"/>
    <n v="69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8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6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1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4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9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.00000000000001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1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5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.0000000000000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b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b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.0000000000000009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b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b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4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b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b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5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b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9999999999999991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9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b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.000000000000004"/>
    <n v="51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6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6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b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20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.0000000000000009"/>
    <n v="91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b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9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.000000000000004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b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7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b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30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b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.000000000000004"/>
    <n v="53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7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b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7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.000000000000004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.000000000000002"/>
    <n v="79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.000000000000004"/>
    <n v="69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3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6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30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2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.000000000000004"/>
    <n v="20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b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b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3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b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b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4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b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b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b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10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1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1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.00000000000001"/>
    <n v="137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4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6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.00000000000001"/>
    <n v="10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5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4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1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2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4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.00000000000001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9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6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99999999999999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3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7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4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99999999999997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3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5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2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.00000000000001"/>
    <n v="90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99999999999997"/>
    <n v="34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8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.00000000000001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.00000000000001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.00000000000001"/>
    <n v="8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8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5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.00000000000000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b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b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b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b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.000000000000002"/>
    <n v="21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2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3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8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1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b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.000000000000004"/>
    <n v="131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.0000000000000009"/>
    <n v="1271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9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.000000000000004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6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1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9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6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b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999999999999993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7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b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2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b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40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.000000000000004"/>
    <n v="2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0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b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.0000000000000009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3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b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2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b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1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4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.00000000000001"/>
    <n v="65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9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.0000000000000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9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1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4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.00000000000001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6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80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2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4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99999999999999"/>
    <n v="78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7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1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1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b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5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b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4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7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50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10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b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b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4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1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3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8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1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9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8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3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8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1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2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.00000000000001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99999999999999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.0000000000000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0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4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8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9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.00000000000001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.00000000000001"/>
    <n v="42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9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4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1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5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7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99999999999999"/>
    <n v="10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30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5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4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.00000000000001"/>
    <n v="70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6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9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99999999999994"/>
    <n v="20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5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6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2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8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6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1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0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50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.00000000000001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3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4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1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.00000000000001"/>
    <n v="82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10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9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3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8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7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99999999999999"/>
    <n v="84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5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6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7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9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2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6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1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.00000000000001"/>
    <n v="6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9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9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1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2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0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0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3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4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.00000000000001"/>
    <n v="72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8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.00000000000001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1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1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3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4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.00000000000001"/>
    <n v="44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2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2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6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3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7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99999999999999"/>
    <n v="51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99999999999999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99999999999999"/>
    <n v="5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.00000000000001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6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1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99999999999999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6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.00000000000001"/>
    <n v="79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8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80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5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5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1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6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1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6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.00000000000001"/>
    <n v="51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3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8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6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9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6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7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5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2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60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99999999999999"/>
    <n v="120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2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7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99999999999999"/>
    <n v="108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80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4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.00000000000001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8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2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0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6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9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99999999999999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4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100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7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.00000000000001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9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3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8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.00000000000001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4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.00000000000001"/>
    <n v="50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2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4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3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70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8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8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0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b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b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7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9999999999999991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.0000000000000009"/>
    <n v="19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b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b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9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1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5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6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.00000000000001"/>
    <n v="4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99999999999999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2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1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9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3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.00000000000001"/>
    <n v="74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.00000000000001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3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6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60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1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.00000000000001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8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2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.00000000000001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4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.00000000000001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8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7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7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.0000000000000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99999999999994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1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3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b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.000000000000004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.000000000000002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.000000000000004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.000000000000004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b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b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b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6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60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.00000000000001"/>
    <n v="5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8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99999999999999"/>
    <n v="75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.00000000000001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.00000000000001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4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6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6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b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b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6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8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b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b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4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1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200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1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9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8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.00000000000001"/>
    <n v="73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1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.00000000000001"/>
    <n v="58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.00000000000001"/>
    <n v="65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1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9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4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6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9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.0000000000000009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.000000000000004"/>
    <n v="82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b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7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1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b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b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b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b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b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.000000000000002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b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b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b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b v="0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b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.000000000000004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4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8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b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9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8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.000000000000004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.0000000000000009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8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b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9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b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.0000000000000009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b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.0000000000000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3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b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b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b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80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b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b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b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50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b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b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4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b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1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5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2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b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9999999999999991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.000000000000002"/>
    <n v="72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6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7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b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9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9999999999999991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b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.0000000000000009"/>
    <n v="6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0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b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999999999999993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3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1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b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b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4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b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b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.00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b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b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9999999999999991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6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8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6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b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7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9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.000000000000004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b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b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.000000000000004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30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b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5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80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4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b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.000000000000004"/>
    <n v="45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b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b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b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0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b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2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b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b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b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b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.000000000000004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999999999999991"/>
    <n v="384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1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b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.000000000000004"/>
    <n v="15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"/>
    <s v="USD"/>
    <n v="1437620400"/>
    <n v="1434931811"/>
  </r>
  <r>
    <n v="1"/>
    <s v="FannibalFest Fan Convention"/>
    <s v="A Hannibal TV Show Fan Convention and Art Collective"/>
    <n v="10275"/>
    <n v="14653"/>
    <x v="0"/>
    <x v="0"/>
    <s v="US"/>
    <s v="USD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"/>
    <s v="GBP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x v="0"/>
    <x v="0"/>
    <s v="US"/>
    <s v="USD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"/>
    <s v="USD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"/>
    <s v="USD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"/>
    <s v="USD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"/>
    <s v="USD"/>
    <n v="1467680867"/>
    <n v="1464224867"/>
  </r>
  <r>
    <n v="8"/>
    <s v="Sizzling in the Kitchen Flynn Style"/>
    <s v="Help us raise the funds to film our pilot episode!"/>
    <n v="3500"/>
    <n v="3501.52"/>
    <x v="0"/>
    <x v="0"/>
    <s v="US"/>
    <s v="USD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"/>
    <s v="USD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"/>
    <s v="USD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"/>
    <s v="USD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"/>
    <s v="USD"/>
    <n v="1405479600"/>
    <n v="1401642425"/>
  </r>
  <r>
    <n v="13"/>
    <s v="Can't Go Home"/>
    <s v="A travel series hosted by touring musicians that profiles a different American city in each episode."/>
    <n v="3500"/>
    <n v="5599"/>
    <x v="0"/>
    <x v="0"/>
    <s v="US"/>
    <s v="USD"/>
    <n v="1466713620"/>
    <n v="1463588109"/>
  </r>
  <r>
    <n v="14"/>
    <s v="3010 | Sci-fi Series"/>
    <s v="A highly charged post apocalyptic sci fi series that pulls no punches!"/>
    <n v="6000"/>
    <n v="6056"/>
    <x v="0"/>
    <x v="0"/>
    <s v="AU"/>
    <s v="AUD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x v="0"/>
    <x v="0"/>
    <s v="ES"/>
    <s v="EUR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"/>
    <s v="USD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"/>
    <s v="GBP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"/>
    <s v="USD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"/>
    <s v="USD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"/>
    <s v="USD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"/>
    <s v="USD"/>
    <n v="1411743789"/>
    <n v="1409151789"/>
  </r>
  <r>
    <n v="22"/>
    <s v="CREATURES OF HABIT!"/>
    <s v="Meet Gary, and Troy: Two unlikely friends that investigate &quot;strange phenomenon&quot;."/>
    <n v="350"/>
    <n v="410"/>
    <x v="0"/>
    <x v="0"/>
    <s v="US"/>
    <s v="USD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"/>
    <s v="USD"/>
    <n v="1430407200"/>
    <n v="1428086501"/>
  </r>
  <r>
    <n v="24"/>
    <s v="Bring STL Up Late to TV"/>
    <s v="STL Up Late is a weekly late night comedy talk show for St. Louis television."/>
    <n v="35000"/>
    <n v="38082.69"/>
    <x v="0"/>
    <x v="0"/>
    <s v="US"/>
    <s v="USD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"/>
    <s v="USD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x v="0"/>
    <x v="0"/>
    <s v="US"/>
    <s v="USD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x v="0"/>
    <x v="0"/>
    <s v="NZ"/>
    <s v="NZD"/>
    <n v="1416113833"/>
    <n v="1413518233"/>
  </r>
  <r>
    <n v="28"/>
    <s v="John Earle Dog Training Concept Development Reel"/>
    <s v="John and Brian are on a quest to change people's lives and rehabilitate dogs."/>
    <n v="12000"/>
    <n v="12042"/>
    <x v="0"/>
    <x v="0"/>
    <s v="US"/>
    <s v="USD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"/>
    <s v="GBP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"/>
    <s v="USD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"/>
    <s v="USD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"/>
    <s v="USD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"/>
    <s v="USD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"/>
    <s v="USD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"/>
    <s v="USD"/>
    <n v="1430179200"/>
    <n v="1428130814"/>
  </r>
  <r>
    <n v="36"/>
    <s v="THE LISTENING BOX"/>
    <s v="A modern day priest makes an unusual discovery, setting off a chain of events."/>
    <n v="6000"/>
    <n v="8529"/>
    <x v="0"/>
    <x v="0"/>
    <s v="US"/>
    <s v="USD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"/>
    <s v="USD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x v="0"/>
    <x v="0"/>
    <s v="US"/>
    <s v="USD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GB"/>
    <s v="GBP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"/>
    <s v="USD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"/>
    <s v="USD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"/>
    <s v="USD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"/>
    <s v="USD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"/>
    <s v="USD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"/>
    <s v="USD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x v="0"/>
    <x v="0"/>
    <s v="AU"/>
    <s v="AUD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"/>
    <s v="USD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"/>
    <s v="GBP"/>
    <n v="1425211200"/>
    <n v="1422534260"/>
  </r>
  <r>
    <n v="49"/>
    <s v="Driving Jersey - Season Five"/>
    <s v="Driving Jersey is real people telling real stories."/>
    <n v="12000"/>
    <n v="12000"/>
    <x v="0"/>
    <x v="0"/>
    <s v="US"/>
    <s v="USD"/>
    <n v="1445660045"/>
    <n v="1443068045"/>
  </r>
  <r>
    <n v="50"/>
    <s v="The Love Lounge"/>
    <s v="A brand new dating show which helps one lucky lady find her Mr Right with difficult decisions to make along the way."/>
    <n v="600"/>
    <n v="600"/>
    <x v="0"/>
    <x v="0"/>
    <s v="GB"/>
    <s v="GBP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"/>
    <s v="USD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"/>
    <s v="USD"/>
    <n v="1405615846"/>
    <n v="1403023846"/>
  </r>
  <r>
    <n v="53"/>
    <s v="Rolling out Vegan Mashup's Season 2"/>
    <s v="Delicious TV's Vegan Mashup launching season two on public television"/>
    <n v="3000"/>
    <n v="3289"/>
    <x v="0"/>
    <x v="0"/>
    <s v="US"/>
    <s v="USD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"/>
    <s v="USD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"/>
    <s v="USD"/>
    <n v="1464390916"/>
    <n v="1462576516"/>
  </r>
  <r>
    <n v="56"/>
    <s v="Voxwomen Cycling Show"/>
    <s v="We want to see more women's cycling on TV - and we need your help to make it happen!"/>
    <n v="8000"/>
    <n v="8581"/>
    <x v="0"/>
    <x v="0"/>
    <s v="GB"/>
    <s v="GBP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"/>
    <s v="USD"/>
    <n v="1429991962"/>
    <n v="1427399962"/>
  </r>
  <r>
    <n v="58"/>
    <s v="Gloaming"/>
    <s v="Alex thought he knew how the world worked. You live, you die and it's over. He was very, very wrong."/>
    <n v="10000"/>
    <n v="10291"/>
    <x v="0"/>
    <x v="0"/>
    <s v="US"/>
    <s v="USD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"/>
    <s v="USD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x v="0"/>
    <x v="0"/>
    <s v="GB"/>
    <s v="GBP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"/>
    <s v="USD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"/>
    <s v="USD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x v="0"/>
    <x v="0"/>
    <s v="US"/>
    <s v="USD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"/>
    <s v="USD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x v="0"/>
    <x v="0"/>
    <s v="CA"/>
    <s v="CAD"/>
    <n v="1407736740"/>
    <n v="1405453354"/>
  </r>
  <r>
    <n v="66"/>
    <s v="A Stagnant Fever: Short Film"/>
    <s v="A dark comedy set in the '60s about clinical depression and one night stands."/>
    <n v="2000"/>
    <n v="2372"/>
    <x v="0"/>
    <x v="0"/>
    <s v="US"/>
    <s v="USD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"/>
    <s v="USD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"/>
    <s v="GBP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"/>
    <s v="USD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"/>
    <s v="USD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"/>
    <s v="USD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"/>
    <s v="USD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"/>
    <s v="USD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FR"/>
    <s v="EUR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x v="0"/>
    <x v="0"/>
    <s v="US"/>
    <s v="USD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"/>
    <s v="USD"/>
    <n v="1325007358"/>
    <n v="1319819758"/>
  </r>
  <r>
    <n v="77"/>
    <s v="Jonah and the Crab"/>
    <s v="A short film about a boy searching for companionship in a hermit crab he finds on the beach."/>
    <n v="400"/>
    <n v="1570"/>
    <x v="0"/>
    <x v="0"/>
    <s v="US"/>
    <s v="USD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s v="FR"/>
    <s v="EUR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"/>
    <s v="GBP"/>
    <n v="1398451093"/>
    <n v="1395859093"/>
  </r>
  <r>
    <n v="80"/>
    <s v="Swingers Anonymous"/>
    <s v="What would you do if you ended up at a swingers party with two dead bodies and $20,000 in drug money?"/>
    <n v="12000"/>
    <n v="12870"/>
    <x v="0"/>
    <x v="0"/>
    <s v="US"/>
    <s v="USD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"/>
    <s v="USD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"/>
    <s v="USD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"/>
    <s v="GBP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x v="0"/>
    <x v="0"/>
    <s v="US"/>
    <s v="USD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"/>
    <s v="USD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FR"/>
    <s v="EUR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"/>
    <s v="USD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"/>
    <s v="USD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"/>
    <s v="USD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x v="0"/>
    <x v="0"/>
    <s v="US"/>
    <s v="USD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"/>
    <s v="USD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x v="0"/>
    <x v="0"/>
    <s v="CA"/>
    <s v="CAD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"/>
    <s v="USD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"/>
    <s v="GBP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"/>
    <s v="USD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"/>
    <s v="USD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"/>
    <s v="USD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"/>
    <s v="USD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x v="0"/>
    <x v="0"/>
    <s v="US"/>
    <s v="USD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"/>
    <s v="USD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"/>
    <s v="USD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x v="0"/>
    <x v="0"/>
    <s v="US"/>
    <s v="USD"/>
    <n v="1293073733"/>
    <n v="1290481733"/>
  </r>
  <r>
    <n v="103"/>
    <s v="I'M TWENTY SOMETHING"/>
    <s v="Three friends in their twenties are trying to do the impossible - have fun on a casual Friday night."/>
    <n v="1300"/>
    <n v="1367"/>
    <x v="0"/>
    <x v="0"/>
    <s v="GB"/>
    <s v="GBP"/>
    <n v="1394220030"/>
    <n v="1392232830"/>
  </r>
  <r>
    <n v="104"/>
    <s v="Good 'Ol Trumpet"/>
    <s v="UCF short film about an old man, his love for music, and his misplaced trumpet.  "/>
    <n v="500"/>
    <n v="600"/>
    <x v="0"/>
    <x v="0"/>
    <s v="US"/>
    <s v="USD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"/>
    <s v="USD"/>
    <n v="1463184000"/>
    <n v="1461605020"/>
  </r>
  <r>
    <n v="106"/>
    <s v="LOST WEEKEND"/>
    <s v="A Boy. A Girl. A Car. A Serial Killer."/>
    <n v="5000"/>
    <n v="5025"/>
    <x v="0"/>
    <x v="0"/>
    <s v="US"/>
    <s v="USD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"/>
    <s v="USD"/>
    <n v="1303688087"/>
    <n v="1301787287"/>
  </r>
  <r>
    <n v="108"/>
    <s v="GLASS: A Love Story"/>
    <s v="When a man can't find love, his Google GLASS does the searching for him. A short film shot with Google Glass."/>
    <n v="1500"/>
    <n v="3700"/>
    <x v="0"/>
    <x v="0"/>
    <s v="US"/>
    <s v="USD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"/>
    <s v="USD"/>
    <n v="1298680630"/>
    <n v="1296088630"/>
  </r>
  <r>
    <n v="110"/>
    <s v="Earlids"/>
    <s v="Lee, an awkward teenager with sound-blocking earlids, must confront his self-isolation after a girl moves in next door."/>
    <n v="1300"/>
    <n v="1700"/>
    <x v="0"/>
    <x v="0"/>
    <s v="US"/>
    <s v="USD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x v="0"/>
    <x v="0"/>
    <s v="AU"/>
    <s v="AUD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"/>
    <s v="USD"/>
    <n v="1397354400"/>
    <n v="1395277318"/>
  </r>
  <r>
    <n v="113"/>
    <s v="&quot;The First Day&quot; by Julia Othmer- Music Video"/>
    <s v="A living memorial for all those dealing with trauma, grief and loss."/>
    <n v="5000"/>
    <n v="7050"/>
    <x v="0"/>
    <x v="0"/>
    <s v="US"/>
    <s v="USD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"/>
    <s v="USD"/>
    <n v="1326436488"/>
    <n v="1321252488"/>
  </r>
  <r>
    <n v="115"/>
    <s v="The World's Greatest Lover"/>
    <s v="Never judge a book (or a lover) by their cover."/>
    <n v="450"/>
    <n v="632"/>
    <x v="0"/>
    <x v="0"/>
    <s v="US"/>
    <s v="USD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"/>
    <s v="USD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"/>
    <s v="USD"/>
    <n v="1276110000"/>
    <n v="1268337744"/>
  </r>
  <r>
    <n v="118"/>
    <s v="DENOUNCED - A Short Film"/>
    <s v="When a ruthless hit-man is 'denounced' from the mafia, his old enemies declare war."/>
    <n v="5000"/>
    <n v="5651.58"/>
    <x v="0"/>
    <x v="0"/>
    <s v="US"/>
    <s v="USD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"/>
    <s v="USD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"/>
    <s v="HKD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"/>
    <s v="USD"/>
    <n v="1429352160"/>
    <n v="1427993710"/>
  </r>
  <r>
    <n v="122"/>
    <s v="The Time Jumper (Canceled)"/>
    <s v="My ambition for this knows no bounds.  Seeing Sephoria in a live-action is a dream of mine."/>
    <n v="100000000"/>
    <n v="0"/>
    <x v="0"/>
    <x v="1"/>
    <s v="US"/>
    <s v="USD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"/>
    <s v="USD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"/>
    <s v="USD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s v="CA"/>
    <s v="CAD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"/>
    <s v="USD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"/>
    <s v="USD"/>
    <n v="1428069541"/>
    <n v="1425481141"/>
  </r>
  <r>
    <n v="128"/>
    <s v="Ralphi3 (Canceled)"/>
    <s v="A Science Fiction film filled with entertainment and Excitement"/>
    <n v="100000"/>
    <n v="1867"/>
    <x v="0"/>
    <x v="1"/>
    <s v="US"/>
    <s v="USD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"/>
    <s v="USD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"/>
    <s v="GBP"/>
    <n v="1402949760"/>
    <n v="1400536692"/>
  </r>
  <r>
    <n v="131"/>
    <s v="I (Canceled)"/>
    <s v="I"/>
    <n v="1200"/>
    <n v="0"/>
    <x v="0"/>
    <x v="1"/>
    <s v="US"/>
    <s v="USD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"/>
    <s v="USD"/>
    <n v="1415392207"/>
    <n v="1411500607"/>
  </r>
  <r>
    <n v="133"/>
    <s v="Demon Women from outer space (Canceled)"/>
    <s v="Invasion from outer space sights, to weird to imagine destruction too monstrous to escape"/>
    <n v="71764"/>
    <n v="0"/>
    <x v="0"/>
    <x v="1"/>
    <s v="US"/>
    <s v="USD"/>
    <n v="1464715860"/>
    <n v="1462130584"/>
  </r>
  <r>
    <n v="134"/>
    <s v="MARLEY'S GHOST (AMBASSADORS OF STEAM) (Canceled)"/>
    <s v="steampunk  remake of &quot;a Christmas carol&quot;"/>
    <n v="5000"/>
    <n v="0"/>
    <x v="0"/>
    <x v="1"/>
    <s v="US"/>
    <s v="USD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"/>
    <s v="USD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"/>
    <s v="USD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"/>
    <s v="DK"/>
    <s v="DKK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"/>
    <s v="USD"/>
    <n v="1438405140"/>
    <n v="1435731041"/>
  </r>
  <r>
    <n v="139"/>
    <s v="Roman Dead (Canceled)"/>
    <s v="When  Rome is infected with a zombie plague, Lucius Agrippa and a small group fights for survival"/>
    <n v="500"/>
    <n v="500"/>
    <x v="0"/>
    <x v="1"/>
    <s v="US"/>
    <s v="USD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"/>
    <s v="USD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"/>
    <s v="USD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"/>
    <s v="USD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"/>
    <s v="AU"/>
    <s v="AUD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"/>
    <s v="CAD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"/>
    <s v="USD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"/>
    <s v="USD"/>
    <n v="1484698998"/>
    <n v="1479514998"/>
  </r>
  <r>
    <n v="147"/>
    <s v="Consumed (Static Air) (Canceled)"/>
    <s v="Film makers catch live footage beyond their wildest dreams."/>
    <n v="7000"/>
    <n v="0"/>
    <x v="0"/>
    <x v="1"/>
    <s v="GB"/>
    <s v="GBP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"/>
    <s v="USD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"/>
    <s v="USD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"/>
    <s v="USD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"/>
    <s v="AU"/>
    <s v="AUD"/>
    <n v="1434633191"/>
    <n v="1429449191"/>
  </r>
  <r>
    <n v="152"/>
    <s v="The Great Dark (Canceled)"/>
    <s v="The Great Dark is a journey through the unimaginable...and un foreseeable..."/>
    <n v="380000"/>
    <n v="30"/>
    <x v="0"/>
    <x v="1"/>
    <s v="US"/>
    <s v="USD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x v="0"/>
    <x v="1"/>
    <s v="US"/>
    <s v="USD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"/>
    <s v="USD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"/>
    <s v="USD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"/>
    <s v="CA"/>
    <s v="CAD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"/>
    <s v="USD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"/>
    <s v="USD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"/>
    <s v="USD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2"/>
    <s v="US"/>
    <s v="USD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x v="0"/>
    <x v="2"/>
    <s v="US"/>
    <s v="USD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x v="0"/>
    <x v="2"/>
    <s v="US"/>
    <s v="USD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2"/>
    <s v="US"/>
    <s v="USD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x v="0"/>
    <x v="2"/>
    <s v="US"/>
    <s v="USD"/>
    <n v="1411150701"/>
    <n v="1405966701"/>
  </r>
  <r>
    <n v="165"/>
    <s v="NET"/>
    <s v="A teacher. A boy. The beach and a heatwave that drove them all insane."/>
    <n v="17000"/>
    <n v="0"/>
    <x v="0"/>
    <x v="2"/>
    <s v="GB"/>
    <s v="GBP"/>
    <n v="1452613724"/>
    <n v="1450021724"/>
  </r>
  <r>
    <n v="166"/>
    <s v="Pressure"/>
    <s v="A young teen makes a bad decision after joining gang and the film expresses his choices that led him to that point."/>
    <n v="5000"/>
    <n v="3000"/>
    <x v="0"/>
    <x v="2"/>
    <s v="US"/>
    <s v="USD"/>
    <n v="1484531362"/>
    <n v="1481939362"/>
  </r>
  <r>
    <n v="167"/>
    <s v="Past"/>
    <s v="A young man experiences a tragedy and has the opportunity to go back and learn from his mistakes and find out his true self."/>
    <n v="110000"/>
    <n v="11"/>
    <x v="0"/>
    <x v="2"/>
    <s v="US"/>
    <s v="USD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x v="0"/>
    <x v="2"/>
    <s v="US"/>
    <s v="USD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"/>
    <s v="GBP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x v="0"/>
    <x v="2"/>
    <s v="US"/>
    <s v="USD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x v="0"/>
    <x v="2"/>
    <s v="US"/>
    <s v="USD"/>
    <n v="1470975614"/>
    <n v="1465791614"/>
  </r>
  <r>
    <n v="172"/>
    <s v="The Blind Dolphin Story"/>
    <s v="A short film on the rarest mammal and the second most endangered freshwater river dolphin, in Pakistan."/>
    <n v="95000"/>
    <n v="0"/>
    <x v="0"/>
    <x v="2"/>
    <s v="US"/>
    <s v="USD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x v="0"/>
    <x v="2"/>
    <s v="GB"/>
    <s v="GBP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x v="0"/>
    <x v="2"/>
    <s v="NL"/>
    <s v="EUR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"/>
    <s v="GBP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x v="0"/>
    <x v="2"/>
    <s v="US"/>
    <s v="USD"/>
    <n v="1438803999"/>
    <n v="1436211999"/>
  </r>
  <r>
    <n v="177"/>
    <s v="The Good Samaritan"/>
    <s v="I'm making a modern day version of the bible story &quot; The Good Samaritan&quot;"/>
    <n v="450"/>
    <n v="180"/>
    <x v="0"/>
    <x v="2"/>
    <s v="US"/>
    <s v="USD"/>
    <n v="1427155726"/>
    <n v="1425690526"/>
  </r>
  <r>
    <n v="178"/>
    <s v="El viaje de LucÃ­a"/>
    <s v="El viaje de LucÃ­a es un largometraje de ficciÃ³n con temÃ¡tica sobre el cÃ¡ncer infantil."/>
    <n v="500000"/>
    <n v="0"/>
    <x v="0"/>
    <x v="2"/>
    <s v="ES"/>
    <s v="EUR"/>
    <n v="1448582145"/>
    <n v="1445986545"/>
  </r>
  <r>
    <n v="179"/>
    <s v="Sustain: A Film About Survival"/>
    <s v="A feature-length film about how three people survive in a diseased world."/>
    <n v="1000"/>
    <n v="200"/>
    <x v="0"/>
    <x v="2"/>
    <s v="US"/>
    <s v="USD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"/>
    <s v="GBP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"/>
    <s v="GBP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2"/>
    <s v="US"/>
    <s v="USD"/>
    <n v="1483748232"/>
    <n v="1481156232"/>
  </r>
  <r>
    <n v="183"/>
    <s v="Three Little Words"/>
    <s v="Don't kill me until I meet my Dad"/>
    <n v="12500"/>
    <n v="4482"/>
    <x v="0"/>
    <x v="2"/>
    <s v="GB"/>
    <s v="GBP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"/>
    <s v="CAD"/>
    <n v="1409543940"/>
    <n v="1404586762"/>
  </r>
  <r>
    <n v="185"/>
    <s v="BLANK Short Movie"/>
    <s v="Love has no boundaries!"/>
    <n v="40000"/>
    <n v="2200"/>
    <x v="0"/>
    <x v="2"/>
    <s v="NO"/>
    <s v="NOK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x v="0"/>
    <x v="2"/>
    <s v="US"/>
    <s v="USD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x v="0"/>
    <x v="2"/>
    <s v="US"/>
    <s v="USD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x v="0"/>
    <x v="2"/>
    <s v="US"/>
    <s v="USD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2"/>
    <s v="US"/>
    <s v="USD"/>
    <n v="1472920477"/>
    <n v="1467736477"/>
  </r>
  <r>
    <n v="190"/>
    <s v="REGIONRAT, the movie"/>
    <s v="Because hope can be a 4 letter word"/>
    <n v="12000"/>
    <n v="50"/>
    <x v="0"/>
    <x v="2"/>
    <s v="US"/>
    <s v="USD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"/>
    <s v="AUD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2"/>
    <s v="US"/>
    <s v="USD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"/>
    <s v="GBP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"/>
    <s v="GBP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2"/>
    <s v="US"/>
    <s v="USD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x v="0"/>
    <x v="2"/>
    <s v="GB"/>
    <s v="GBP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"/>
    <s v="GBP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x v="0"/>
    <x v="2"/>
    <s v="US"/>
    <s v="USD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2"/>
    <s v="US"/>
    <s v="USD"/>
    <n v="1472698702"/>
    <n v="1470106702"/>
  </r>
  <r>
    <n v="200"/>
    <s v="The Crossing Shore"/>
    <s v="A film dedicated to an AAF Pilot's struggle to survive behind enemy lines during WWII."/>
    <n v="6000"/>
    <n v="1571.55"/>
    <x v="0"/>
    <x v="2"/>
    <s v="US"/>
    <s v="USD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x v="0"/>
    <x v="2"/>
    <s v="US"/>
    <s v="USD"/>
    <n v="1423424329"/>
    <n v="1421696329"/>
  </r>
  <r>
    <n v="202"/>
    <s v="Modern Gangsters"/>
    <s v="new web series created by jonney terry"/>
    <n v="6000"/>
    <n v="0"/>
    <x v="0"/>
    <x v="2"/>
    <s v="US"/>
    <s v="USD"/>
    <n v="1444337940"/>
    <n v="1441750564"/>
  </r>
  <r>
    <n v="203"/>
    <s v="TheM"/>
    <s v="We are aiming to make a Web Series based on Youth Culture and the misrepresentation of socially stereotyped people."/>
    <n v="2500"/>
    <n v="746"/>
    <x v="0"/>
    <x v="2"/>
    <s v="GB"/>
    <s v="GBP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"/>
    <s v="AUD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2"/>
    <s v="US"/>
    <s v="USD"/>
    <n v="1444144222"/>
    <n v="1441120222"/>
  </r>
  <r>
    <n v="206"/>
    <s v="Blood Bond Movie Development"/>
    <s v="A love story featuring adoption,struggle,dysfunction,grace, healing, and restoration."/>
    <n v="12700"/>
    <n v="0"/>
    <x v="0"/>
    <x v="2"/>
    <s v="US"/>
    <s v="USD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"/>
    <s v="CAD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x v="0"/>
    <x v="2"/>
    <s v="AU"/>
    <s v="AUD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2"/>
    <s v="US"/>
    <s v="USD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x v="0"/>
    <x v="2"/>
    <s v="US"/>
    <s v="USD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2"/>
    <s v="US"/>
    <s v="USD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x v="0"/>
    <x v="2"/>
    <s v="US"/>
    <s v="USD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x v="0"/>
    <x v="2"/>
    <s v="US"/>
    <s v="USD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2"/>
    <s v="US"/>
    <s v="USD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"/>
    <s v="GBP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2"/>
    <s v="US"/>
    <s v="USD"/>
    <n v="1429740037"/>
    <n v="1425423637"/>
  </r>
  <r>
    <n v="217"/>
    <s v="Bitch"/>
    <s v="A roadmovie by paw"/>
    <n v="100000"/>
    <n v="11943"/>
    <x v="0"/>
    <x v="2"/>
    <s v="SE"/>
    <s v="SEK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2"/>
    <s v="US"/>
    <s v="USD"/>
    <n v="1431702289"/>
    <n v="1426518289"/>
  </r>
  <r>
    <n v="219"/>
    <s v="True Colors"/>
    <s v="An hour-long pilot about a group of suburban LGBT teens coming of age in the early 90's."/>
    <n v="50000"/>
    <n v="8815"/>
    <x v="0"/>
    <x v="2"/>
    <s v="US"/>
    <s v="USD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x v="0"/>
    <x v="2"/>
    <s v="US"/>
    <s v="USD"/>
    <n v="1440101160"/>
    <n v="1436542030"/>
  </r>
  <r>
    <n v="221"/>
    <s v="Archetypes"/>
    <s v="Film about Schizophrenia with Surreal Twists!"/>
    <n v="50000"/>
    <n v="0"/>
    <x v="0"/>
    <x v="2"/>
    <s v="US"/>
    <s v="USD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2"/>
    <s v="US"/>
    <s v="USD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x v="0"/>
    <x v="2"/>
    <s v="US"/>
    <s v="USD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"/>
    <s v="AUD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x v="0"/>
    <x v="2"/>
    <s v="US"/>
    <s v="USD"/>
    <n v="1460153054"/>
    <n v="1457564654"/>
  </r>
  <r>
    <n v="226"/>
    <s v="MAGGIE Film"/>
    <s v="A TRUE STORY OF DOMESTIC VILOLENCE THAT SEEKS TO OFFER THE VIEWER OUTLEST OF SUPPORT."/>
    <n v="29000"/>
    <n v="250"/>
    <x v="0"/>
    <x v="2"/>
    <s v="GB"/>
    <s v="GBP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2"/>
    <s v="US"/>
    <s v="USD"/>
    <n v="1436477241"/>
    <n v="1433885241"/>
  </r>
  <r>
    <n v="228"/>
    <s v="Facets of a Geek life"/>
    <s v="I am making a film from one one of my books called facets of a Geek life."/>
    <n v="8000"/>
    <n v="0"/>
    <x v="0"/>
    <x v="2"/>
    <s v="GB"/>
    <s v="GBP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x v="0"/>
    <x v="2"/>
    <s v="DE"/>
    <s v="EUR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x v="0"/>
    <x v="2"/>
    <s v="US"/>
    <s v="USD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2"/>
    <s v="US"/>
    <s v="USD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"/>
    <s v="GBP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x v="0"/>
    <x v="2"/>
    <s v="US"/>
    <s v="USD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2"/>
    <s v="US"/>
    <s v="USD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x v="0"/>
    <x v="2"/>
    <s v="US"/>
    <s v="USD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2"/>
    <s v="US"/>
    <s v="USD"/>
    <n v="1451952000"/>
    <n v="1447380099"/>
  </r>
  <r>
    <n v="237"/>
    <s v="Making The Choice"/>
    <s v="Making The Choice is a christian short film series."/>
    <n v="15000"/>
    <n v="50"/>
    <x v="0"/>
    <x v="2"/>
    <s v="US"/>
    <s v="USD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x v="0"/>
    <x v="2"/>
    <s v="US"/>
    <s v="USD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x v="0"/>
    <x v="2"/>
    <s v="AU"/>
    <s v="AUD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"/>
    <s v="USD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"/>
    <s v="USD"/>
    <n v="1419180304"/>
    <n v="1415292304"/>
  </r>
  <r>
    <n v="242"/>
    <s v="Hardwater"/>
    <s v="An unprecedented feature-length documentary film about Maine's tribal, oft-misunderstood ice fishing sub-culture."/>
    <n v="13000"/>
    <n v="14750"/>
    <x v="1"/>
    <x v="0"/>
    <s v="US"/>
    <s v="USD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"/>
    <s v="USD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"/>
    <s v="USD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"/>
    <s v="USD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"/>
    <s v="USD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"/>
    <s v="USD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"/>
    <s v="USD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"/>
    <s v="USD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"/>
    <s v="USD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"/>
    <s v="USD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"/>
    <s v="USD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"/>
    <s v="USD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"/>
    <s v="USD"/>
    <n v="1445047200"/>
    <n v="1442443910"/>
  </r>
  <r>
    <n v="255"/>
    <s v="xoxosms: a documentary about love in the 21st century"/>
    <s v="xoxosms is a documentary about first love, long distance and Skype."/>
    <n v="8000"/>
    <n v="8538.66"/>
    <x v="1"/>
    <x v="0"/>
    <s v="US"/>
    <s v="USD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"/>
    <s v="USD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"/>
    <s v="USD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"/>
    <s v="USD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"/>
    <s v="USD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"/>
    <s v="USD"/>
    <n v="1279360740"/>
    <n v="1275415679"/>
  </r>
  <r>
    <n v="261"/>
    <s v="Empires: The Film"/>
    <s v="Empires explores the impact of networks on histories and philosophies of political thought."/>
    <n v="20000"/>
    <n v="21480"/>
    <x v="1"/>
    <x v="0"/>
    <s v="US"/>
    <s v="USD"/>
    <n v="1339080900"/>
    <n v="1334783704"/>
  </r>
  <r>
    <n v="262"/>
    <s v="The Last Cosmonaut"/>
    <s v="He can never die. He will live forever. He is the last cosmonaut, and this is his story."/>
    <n v="2500"/>
    <n v="6000"/>
    <x v="1"/>
    <x v="0"/>
    <s v="US"/>
    <s v="USD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"/>
    <s v="USD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"/>
    <s v="USD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"/>
    <s v="USD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"/>
    <s v="USD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x v="1"/>
    <x v="0"/>
    <s v="GB"/>
    <s v="GBP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"/>
    <s v="USD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0"/>
    <s v="AU"/>
    <s v="AUD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"/>
    <s v="USD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"/>
    <s v="USD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"/>
    <s v="USD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"/>
    <s v="USD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"/>
    <s v="USD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x v="1"/>
    <x v="0"/>
    <s v="US"/>
    <s v="USD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x v="1"/>
    <x v="0"/>
    <s v="US"/>
    <s v="USD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"/>
    <s v="USD"/>
    <n v="1432416219"/>
    <n v="1429824219"/>
  </r>
  <r>
    <n v="278"/>
    <s v="The Babushkas of Chernobyl"/>
    <s v="An unlikely story of spirit, defiance and beauty from the most contaminated place on Earth"/>
    <n v="27000"/>
    <n v="40594"/>
    <x v="1"/>
    <x v="0"/>
    <s v="US"/>
    <s v="USD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"/>
    <s v="USD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"/>
    <s v="USD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"/>
    <s v="USD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"/>
    <s v="USD"/>
    <n v="1266876000"/>
    <n v="1263679492"/>
  </r>
  <r>
    <n v="283"/>
    <s v="SOLE SURVIVOR"/>
    <s v="What is the impact of survivorship on the human condition?"/>
    <n v="18000"/>
    <n v="20569.05"/>
    <x v="1"/>
    <x v="0"/>
    <s v="US"/>
    <s v="USD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"/>
    <s v="USD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"/>
    <s v="USD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"/>
    <s v="USD"/>
    <n v="1364236524"/>
    <n v="1360352124"/>
  </r>
  <r>
    <n v="287"/>
    <s v="In Country: A Documentary Film (POSTPRODUCTION)"/>
    <s v="War is hell. Why would anyone want to spend their weekends there?"/>
    <n v="15000"/>
    <n v="26445"/>
    <x v="1"/>
    <x v="0"/>
    <s v="US"/>
    <s v="USD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"/>
    <s v="USD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0"/>
    <s v="GB"/>
    <s v="GBP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"/>
    <s v="USD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"/>
    <s v="USD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"/>
    <s v="USD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"/>
    <s v="USD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"/>
    <s v="USD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"/>
    <s v="USD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x v="1"/>
    <x v="0"/>
    <s v="US"/>
    <s v="USD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x v="1"/>
    <x v="0"/>
    <s v="US"/>
    <s v="USD"/>
    <n v="1430452740"/>
    <n v="1427390901"/>
  </r>
  <r>
    <n v="298"/>
    <s v="DisHonesty - A Documentary Feature Film"/>
    <s v="The truth is, we all lie - and by &quot;we,&quot; we mean everyone!"/>
    <n v="126000"/>
    <n v="137254.84"/>
    <x v="1"/>
    <x v="0"/>
    <s v="US"/>
    <s v="USD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"/>
    <s v="USD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"/>
    <s v="USD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x v="1"/>
    <x v="0"/>
    <s v="US"/>
    <s v="USD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"/>
    <s v="USD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"/>
    <s v="USD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"/>
    <s v="USD"/>
    <n v="1346464800"/>
    <n v="1343096197"/>
  </r>
  <r>
    <n v="305"/>
    <s v="My Friend Mott-ly"/>
    <s v="A documentary that I am making about the difficult, but inspiring, life of a late friend of mine."/>
    <n v="7500"/>
    <n v="9775"/>
    <x v="1"/>
    <x v="0"/>
    <s v="US"/>
    <s v="USD"/>
    <n v="1331392049"/>
    <n v="1328800049"/>
  </r>
  <r>
    <n v="306"/>
    <s v="Escape/Artist: The Jason Escape Documentary"/>
    <s v="A feature-length documentary on the life of Boston escape artist Jason Escape."/>
    <n v="1000"/>
    <n v="2929"/>
    <x v="1"/>
    <x v="0"/>
    <s v="US"/>
    <s v="USD"/>
    <n v="1363806333"/>
    <n v="1362081933"/>
  </r>
  <r>
    <n v="307"/>
    <s v="Grammar Revolution"/>
    <s v="Why is grammar important?"/>
    <n v="22000"/>
    <n v="24490"/>
    <x v="1"/>
    <x v="0"/>
    <s v="US"/>
    <s v="USD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"/>
    <s v="USD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"/>
    <s v="USD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"/>
    <s v="USD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"/>
    <s v="USD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"/>
    <s v="USD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"/>
    <s v="USD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"/>
    <s v="USD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"/>
    <s v="USD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x v="1"/>
    <x v="0"/>
    <s v="CA"/>
    <s v="CAD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x v="1"/>
    <x v="0"/>
    <s v="US"/>
    <s v="USD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"/>
    <s v="USD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"/>
    <s v="USD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0"/>
    <s v="GB"/>
    <s v="GBP"/>
    <n v="1450825200"/>
    <n v="1448284433"/>
  </r>
  <r>
    <n v="321"/>
    <s v="An Impossible Project"/>
    <s v="The more digital the world, the more analog our dreams._x000a_A feature documentary shot on 35mm film."/>
    <n v="35000"/>
    <n v="35932"/>
    <x v="1"/>
    <x v="0"/>
    <s v="DE"/>
    <s v="EUR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x v="1"/>
    <x v="0"/>
    <s v="US"/>
    <s v="USD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"/>
    <s v="USD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"/>
    <s v="USD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"/>
    <s v="USD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"/>
    <s v="USD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"/>
    <s v="USD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"/>
    <s v="USD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"/>
    <s v="USD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"/>
    <s v="USD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"/>
    <s v="USD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"/>
    <s v="USD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"/>
    <s v="USD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"/>
    <s v="USD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"/>
    <s v="USD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"/>
    <s v="USD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"/>
    <s v="USD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"/>
    <s v="USD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"/>
    <s v="USD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x v="1"/>
    <x v="0"/>
    <s v="US"/>
    <s v="USD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"/>
    <s v="USD"/>
    <n v="1412135940"/>
    <n v="1410555998"/>
  </r>
  <r>
    <n v="342"/>
    <s v="BREAKING A MONSTER a film about the band Unlocking The Truth"/>
    <s v="BREAKING A MONSTER needs your help to play in THEATERS!"/>
    <n v="55000"/>
    <n v="55201.52"/>
    <x v="1"/>
    <x v="0"/>
    <s v="US"/>
    <s v="USD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"/>
    <s v="USD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"/>
    <s v="USD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"/>
    <s v="USD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"/>
    <s v="USD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"/>
    <s v="USD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"/>
    <s v="USD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x v="1"/>
    <x v="0"/>
    <s v="US"/>
    <s v="USD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"/>
    <s v="USD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0"/>
    <s v="ES"/>
    <s v="EUR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"/>
    <s v="USD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"/>
    <s v="USD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"/>
    <s v="USD"/>
    <n v="1460141521"/>
    <n v="1457553121"/>
  </r>
  <r>
    <n v="355"/>
    <s v="REZA ABDOH -Theatre Visionary"/>
    <s v="A documentary film about the late REZA ABDOH and his performance company DAR A LUZ."/>
    <n v="35000"/>
    <n v="40690"/>
    <x v="1"/>
    <x v="0"/>
    <s v="US"/>
    <s v="USD"/>
    <n v="1417420994"/>
    <n v="1414738994"/>
  </r>
  <r>
    <n v="356"/>
    <s v="43 and 80"/>
    <s v="A documentary about halibut conservation and how it impacts communities of Southeast Alaska."/>
    <n v="7500"/>
    <n v="7701.93"/>
    <x v="1"/>
    <x v="0"/>
    <s v="US"/>
    <s v="USD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"/>
    <s v="USD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"/>
    <s v="USD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"/>
    <s v="USD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"/>
    <s v="USD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"/>
    <s v="USD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"/>
    <s v="USD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"/>
    <s v="USD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"/>
    <s v="USD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x v="0"/>
    <x v="0"/>
    <s v="GB"/>
    <s v="GBP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x v="0"/>
    <x v="0"/>
    <s v="US"/>
    <s v="USD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"/>
    <s v="USD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"/>
    <s v="USD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"/>
    <s v="USD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"/>
    <s v="USD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x v="0"/>
    <x v="0"/>
    <s v="US"/>
    <s v="USD"/>
    <n v="1359743139"/>
    <n v="1355855139"/>
  </r>
  <r>
    <n v="372"/>
    <s v="Wild Equus"/>
    <s v="A short documentary exploring the uses of 'Natural Horsemanship' across Europe"/>
    <n v="300"/>
    <n v="376"/>
    <x v="0"/>
    <x v="0"/>
    <s v="GB"/>
    <s v="GBP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"/>
    <s v="USD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"/>
    <s v="USD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"/>
    <s v="USD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"/>
    <s v="GBP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"/>
    <s v="USD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0"/>
    <s v="CA"/>
    <s v="CAD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"/>
    <s v="USD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"/>
    <s v="USD"/>
    <n v="1453569392"/>
    <n v="1451409392"/>
  </r>
  <r>
    <n v="381"/>
    <s v="Clearwater"/>
    <s v="Set in the ancient waters of the Puget Sound, Clearwater is a universal story about the need to adapt to change."/>
    <n v="25000"/>
    <n v="26182.5"/>
    <x v="0"/>
    <x v="0"/>
    <s v="US"/>
    <s v="USD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"/>
    <s v="USD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"/>
    <s v="USD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"/>
    <s v="USD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"/>
    <s v="USD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"/>
    <s v="USD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"/>
    <s v="USD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"/>
    <s v="USD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"/>
    <s v="USD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"/>
    <s v="USD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x v="0"/>
    <x v="0"/>
    <s v="US"/>
    <s v="USD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"/>
    <s v="USD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"/>
    <s v="USD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0"/>
    <s v="ES"/>
    <s v="EUR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"/>
    <s v="USD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"/>
    <s v="USD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"/>
    <s v="USD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"/>
    <s v="USD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GB"/>
    <s v="GBP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"/>
    <s v="USD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"/>
    <s v="USD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"/>
    <s v="USD"/>
    <n v="1446731817"/>
    <n v="1444913817"/>
  </r>
  <r>
    <n v="403"/>
    <s v="MONDO BANANA"/>
    <s v="A documentary adventure about bananas - and people. Your round-trip ticket into the heart of banana-cultures!!"/>
    <n v="5000"/>
    <n v="5263"/>
    <x v="0"/>
    <x v="0"/>
    <s v="US"/>
    <s v="USD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"/>
    <s v="USD"/>
    <n v="1391641440"/>
    <n v="1389107062"/>
  </r>
  <r>
    <n v="405"/>
    <s v="The Healing Effect Movie"/>
    <s v="Come, join our movie movement.  A new documentary about the healing power of food."/>
    <n v="2820"/>
    <n v="3036"/>
    <x v="0"/>
    <x v="0"/>
    <s v="US"/>
    <s v="USD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"/>
    <s v="USD"/>
    <n v="1304920740"/>
    <n v="1301975637"/>
  </r>
  <r>
    <n v="407"/>
    <s v="Haymarket Documentary"/>
    <s v="The story of the 1886 Haymarket Riot explored through the history of the Haymarket Police Memorial Statue."/>
    <n v="2000"/>
    <n v="2031"/>
    <x v="0"/>
    <x v="0"/>
    <s v="US"/>
    <s v="USD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"/>
    <s v="USD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x v="0"/>
    <x v="0"/>
    <s v="GB"/>
    <s v="GBP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0"/>
    <s v="CA"/>
    <s v="CAD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"/>
    <s v="USD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"/>
    <s v="USD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"/>
    <s v="USD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"/>
    <s v="USD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0"/>
    <s v="CA"/>
    <s v="CAD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"/>
    <s v="USD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"/>
    <s v="USD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"/>
    <s v="USD"/>
    <n v="1437633997"/>
    <n v="1435041997"/>
  </r>
  <r>
    <n v="419"/>
    <s v="BEYOND LOCAL"/>
    <s v="Beyond Local is a personal journey through an art-centric and musically talented community that fosters creativity."/>
    <n v="8000"/>
    <n v="8035"/>
    <x v="0"/>
    <x v="0"/>
    <s v="US"/>
    <s v="USD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2"/>
    <s v="US"/>
    <s v="USD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x v="0"/>
    <x v="2"/>
    <s v="US"/>
    <s v="USD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2"/>
    <s v="US"/>
    <s v="USD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2"/>
    <s v="US"/>
    <s v="USD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2"/>
    <s v="US"/>
    <s v="USD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2"/>
    <s v="US"/>
    <s v="USD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x v="0"/>
    <x v="2"/>
    <s v="US"/>
    <s v="USD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2"/>
    <s v="US"/>
    <s v="USD"/>
    <n v="1445540340"/>
    <n v="1444340940"/>
  </r>
  <r>
    <n v="428"/>
    <s v="Little Clay Bible - Zacchaeus"/>
    <s v="Fresh, fun, entertaining Bible stories on YouTube, stop-motion style."/>
    <n v="12000"/>
    <n v="676"/>
    <x v="0"/>
    <x v="2"/>
    <s v="US"/>
    <s v="USD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2"/>
    <s v="US"/>
    <s v="USD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2"/>
    <s v="US"/>
    <s v="USD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"/>
    <s v="GBP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x v="0"/>
    <x v="2"/>
    <s v="US"/>
    <s v="USD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2"/>
    <s v="US"/>
    <s v="USD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2"/>
    <s v="US"/>
    <s v="USD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x v="0"/>
    <x v="2"/>
    <s v="US"/>
    <s v="USD"/>
    <n v="1379094980"/>
    <n v="1376502980"/>
  </r>
  <r>
    <n v="436"/>
    <s v="Blinky"/>
    <s v="Blinky is the story of a naÃ¯ve simpleton who suddenly finds himself struggling to adapt to changes within his environment."/>
    <n v="1000"/>
    <n v="0"/>
    <x v="0"/>
    <x v="2"/>
    <s v="US"/>
    <s v="USD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"/>
    <s v="CAD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x v="0"/>
    <x v="2"/>
    <s v="US"/>
    <s v="USD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x v="0"/>
    <x v="2"/>
    <s v="US"/>
    <s v="USD"/>
    <n v="1413569818"/>
    <n v="1412705818"/>
  </r>
  <r>
    <n v="440"/>
    <s v="Consumed"/>
    <s v="A stop-motion animation made by a one girl team, with a camera, creativity, and a lot of determination."/>
    <n v="5000"/>
    <n v="5"/>
    <x v="0"/>
    <x v="2"/>
    <s v="US"/>
    <s v="USD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"/>
    <s v="GBP"/>
    <n v="1383418996"/>
    <n v="1380826996"/>
  </r>
  <r>
    <n v="442"/>
    <s v="The Paranormal Idiot"/>
    <s v="Doomsday is here"/>
    <n v="17000"/>
    <n v="6691"/>
    <x v="0"/>
    <x v="2"/>
    <s v="US"/>
    <s v="USD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x v="0"/>
    <x v="2"/>
    <s v="CA"/>
    <s v="CAD"/>
    <n v="1391991701"/>
    <n v="1389399701"/>
  </r>
  <r>
    <n v="444"/>
    <s v="Discovering the Other Woman"/>
    <s v="An upcoming animated web sitcom series centered around dealing with life, love, and relationships."/>
    <n v="1000"/>
    <n v="50"/>
    <x v="0"/>
    <x v="2"/>
    <s v="US"/>
    <s v="USD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2"/>
    <s v="US"/>
    <s v="USD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x v="0"/>
    <x v="2"/>
    <s v="US"/>
    <s v="USD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"/>
    <s v="GBP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x v="0"/>
    <x v="2"/>
    <s v="US"/>
    <s v="USD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"/>
    <s v="GBP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x v="0"/>
    <x v="2"/>
    <s v="US"/>
    <s v="USD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x v="0"/>
    <x v="2"/>
    <s v="US"/>
    <s v="USD"/>
    <n v="1390669791"/>
    <n v="1388077791"/>
  </r>
  <r>
    <n v="452"/>
    <s v="Lost in the Shadows"/>
    <s v="A man must find his way out of the depths of the shadows by using the aid of a little girl."/>
    <n v="750"/>
    <n v="480"/>
    <x v="0"/>
    <x v="2"/>
    <s v="US"/>
    <s v="USD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2"/>
    <s v="US"/>
    <s v="USD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x v="0"/>
    <x v="2"/>
    <s v="US"/>
    <s v="USD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2"/>
    <s v="US"/>
    <s v="USD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2"/>
    <s v="US"/>
    <s v="USD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"/>
    <s v="CAD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"/>
    <s v="GBP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2"/>
    <s v="US"/>
    <s v="USD"/>
    <n v="1321201327"/>
    <n v="1316013727"/>
  </r>
  <r>
    <n v="460"/>
    <s v="Darwin's Kiss"/>
    <s v="An animated web series about biological evolution gone haywire."/>
    <n v="8500"/>
    <n v="25"/>
    <x v="0"/>
    <x v="2"/>
    <s v="US"/>
    <s v="USD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"/>
    <s v="GBP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x v="0"/>
    <x v="2"/>
    <s v="US"/>
    <s v="USD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x v="0"/>
    <x v="2"/>
    <s v="US"/>
    <s v="USD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x v="0"/>
    <x v="2"/>
    <s v="DE"/>
    <s v="EUR"/>
    <n v="1463602935"/>
    <n v="1461874935"/>
  </r>
  <r>
    <n v="465"/>
    <s v="&quot;Amp&quot; A Story About a Robot"/>
    <s v="&quot;Amp&quot; is a short film about a robot with needs."/>
    <n v="512"/>
    <n v="138"/>
    <x v="0"/>
    <x v="2"/>
    <s v="US"/>
    <s v="USD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x v="0"/>
    <x v="2"/>
    <s v="US"/>
    <s v="USD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2"/>
    <s v="US"/>
    <s v="USD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2"/>
    <s v="US"/>
    <s v="USD"/>
    <n v="1341978665"/>
    <n v="1336795283"/>
  </r>
  <r>
    <n v="469"/>
    <s v="Dreamland PERSONALISED Animated Shorts Film"/>
    <s v="Create a personalised animation film using your child's name and photo."/>
    <n v="6000"/>
    <n v="0"/>
    <x v="0"/>
    <x v="2"/>
    <s v="GB"/>
    <s v="GBP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2"/>
    <s v="US"/>
    <s v="USD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x v="0"/>
    <x v="2"/>
    <s v="US"/>
    <s v="USD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2"/>
    <s v="US"/>
    <s v="USD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2"/>
    <s v="US"/>
    <s v="USD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x v="0"/>
    <x v="2"/>
    <s v="US"/>
    <s v="USD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2"/>
    <s v="US"/>
    <s v="USD"/>
    <n v="1430877843"/>
    <n v="1428285843"/>
  </r>
  <r>
    <n v="476"/>
    <s v="Sight Word Music Videos"/>
    <s v="Animated Music Videos that teach kids how to read."/>
    <n v="220000"/>
    <n v="4906.59"/>
    <x v="0"/>
    <x v="2"/>
    <s v="US"/>
    <s v="USD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x v="0"/>
    <x v="2"/>
    <s v="US"/>
    <s v="USD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2"/>
    <s v="US"/>
    <s v="USD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x v="0"/>
    <x v="2"/>
    <s v="US"/>
    <s v="USD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x v="0"/>
    <x v="2"/>
    <s v="US"/>
    <s v="USD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x v="0"/>
    <x v="2"/>
    <s v="US"/>
    <s v="USD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x v="0"/>
    <x v="2"/>
    <s v="US"/>
    <s v="USD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"/>
    <s v="GBP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"/>
    <s v="GBP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"/>
    <s v="GBP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"/>
    <s v="AUD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"/>
    <s v="CAD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x v="0"/>
    <x v="2"/>
    <s v="US"/>
    <s v="USD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x v="0"/>
    <x v="2"/>
    <s v="US"/>
    <s v="USD"/>
    <n v="1325763180"/>
    <n v="1323084816"/>
  </r>
  <r>
    <n v="490"/>
    <s v="PROJECT IS CANCELLED"/>
    <s v="Cancelled"/>
    <n v="1000"/>
    <n v="0"/>
    <x v="0"/>
    <x v="2"/>
    <s v="US"/>
    <s v="USD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x v="0"/>
    <x v="2"/>
    <s v="US"/>
    <s v="USD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2"/>
    <s v="SE"/>
    <s v="SEK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"/>
    <s v="GBP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x v="0"/>
    <x v="2"/>
    <s v="US"/>
    <s v="USD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x v="0"/>
    <x v="2"/>
    <s v="US"/>
    <s v="USD"/>
    <n v="1437076305"/>
    <n v="1434484305"/>
  </r>
  <r>
    <n v="496"/>
    <s v="Airships and Anatasia: The Movie"/>
    <s v="The movie is about the adventures of Ethan, Danna, The mysterious inventor and more."/>
    <n v="60000"/>
    <n v="1"/>
    <x v="0"/>
    <x v="2"/>
    <s v="US"/>
    <s v="USD"/>
    <n v="1392070874"/>
    <n v="1386886874"/>
  </r>
  <r>
    <n v="497"/>
    <s v="Galaxy Probe Kids"/>
    <s v="live-action/animated series pilot."/>
    <n v="4480"/>
    <n v="30"/>
    <x v="0"/>
    <x v="2"/>
    <s v="US"/>
    <s v="USD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2"/>
    <s v="US"/>
    <s v="USD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2"/>
    <s v="US"/>
    <s v="USD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2"/>
    <s v="US"/>
    <s v="USD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x v="0"/>
    <x v="2"/>
    <s v="US"/>
    <s v="USD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x v="0"/>
    <x v="2"/>
    <s v="US"/>
    <s v="USD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"/>
    <s v="GBP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2"/>
    <s v="US"/>
    <s v="USD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2"/>
    <s v="US"/>
    <s v="USD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x v="0"/>
    <x v="2"/>
    <s v="US"/>
    <s v="USD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2"/>
    <s v="US"/>
    <s v="USD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2"/>
    <s v="US"/>
    <s v="USD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x v="0"/>
    <x v="2"/>
    <s v="GB"/>
    <s v="GBP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x v="0"/>
    <x v="2"/>
    <s v="US"/>
    <s v="USD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x v="0"/>
    <x v="2"/>
    <s v="US"/>
    <s v="USD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2"/>
    <s v="US"/>
    <s v="USD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x v="0"/>
    <x v="2"/>
    <s v="US"/>
    <s v="USD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"/>
    <s v="CAD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x v="0"/>
    <x v="2"/>
    <s v="US"/>
    <s v="USD"/>
    <n v="1451389601"/>
    <n v="1447933601"/>
  </r>
  <r>
    <n v="516"/>
    <s v="Shipmates"/>
    <s v="A big brother style comedy animation series starring famous seafarers"/>
    <n v="5000"/>
    <n v="0"/>
    <x v="0"/>
    <x v="2"/>
    <s v="GB"/>
    <s v="GBP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2"/>
    <s v="US"/>
    <s v="USD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x v="0"/>
    <x v="2"/>
    <s v="US"/>
    <s v="USD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2"/>
    <s v="US"/>
    <s v="USD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"/>
    <s v="GBP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"/>
    <s v="USD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x v="0"/>
    <x v="0"/>
    <s v="US"/>
    <s v="USD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"/>
    <s v="USD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"/>
    <s v="GBP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"/>
    <s v="USD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"/>
    <s v="GBP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"/>
    <s v="USD"/>
    <n v="1487347500"/>
    <n v="1484715366"/>
  </r>
  <r>
    <n v="528"/>
    <s v="Devastated No Matter What"/>
    <s v="A Festival Backed Production of a Full-Length Play."/>
    <n v="1150"/>
    <n v="1330"/>
    <x v="0"/>
    <x v="0"/>
    <s v="US"/>
    <s v="USD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0"/>
    <s v="CA"/>
    <s v="CAD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"/>
    <s v="USD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"/>
    <s v="USD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"/>
    <s v="USD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"/>
    <s v="GBP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0"/>
    <s v="NO"/>
    <s v="NOK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"/>
    <s v="GBP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"/>
    <s v="GBP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"/>
    <s v="USD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"/>
    <s v="USD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"/>
    <s v="GBP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2"/>
    <s v="US"/>
    <s v="USD"/>
    <n v="1423078606"/>
    <n v="1420486606"/>
  </r>
  <r>
    <n v="541"/>
    <s v="Deviations"/>
    <s v="A website dedicated to local Kink Communities; to find others with matching interests and bring them together."/>
    <n v="4500"/>
    <n v="25"/>
    <x v="0"/>
    <x v="2"/>
    <s v="US"/>
    <s v="USD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2"/>
    <s v="US"/>
    <s v="USD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"/>
    <s v="AUD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2"/>
    <s v="US"/>
    <s v="USD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2"/>
    <s v="FR"/>
    <s v="EUR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2"/>
    <s v="US"/>
    <s v="USD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"/>
    <s v="GBP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"/>
    <s v="GBP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"/>
    <s v="GBP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"/>
    <s v="CAD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2"/>
    <s v="US"/>
    <s v="USD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x v="0"/>
    <x v="2"/>
    <s v="CA"/>
    <s v="CAD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x v="0"/>
    <x v="2"/>
    <s v="US"/>
    <s v="USD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2"/>
    <s v="US"/>
    <s v="USD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"/>
    <s v="GBP"/>
    <n v="1465720143"/>
    <n v="1463128143"/>
  </r>
  <r>
    <n v="556"/>
    <s v="Braille Academy"/>
    <s v="An educational platform for learning Unified English Braille Code"/>
    <n v="8000"/>
    <n v="200"/>
    <x v="0"/>
    <x v="2"/>
    <s v="US"/>
    <s v="USD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2"/>
    <s v="DE"/>
    <s v="EUR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2"/>
    <s v="US"/>
    <s v="USD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2"/>
    <s v="US"/>
    <s v="USD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"/>
    <s v="CAD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x v="0"/>
    <x v="2"/>
    <s v="US"/>
    <s v="USD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2"/>
    <s v="NL"/>
    <s v="EUR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"/>
    <s v="AUD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x v="0"/>
    <x v="2"/>
    <s v="FR"/>
    <s v="EUR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"/>
    <s v="GBP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2"/>
    <s v="US"/>
    <s v="USD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2"/>
    <s v="US"/>
    <s v="USD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2"/>
    <s v="NZ"/>
    <s v="NZD"/>
    <n v="1452942000"/>
    <n v="1449785223"/>
  </r>
  <r>
    <n v="569"/>
    <s v="Mioti"/>
    <s v="Mioti is an indie game marketplace that doubles as a community for developers to join networks and discuss projects."/>
    <n v="2500"/>
    <n v="20"/>
    <x v="0"/>
    <x v="2"/>
    <s v="CA"/>
    <s v="CAD"/>
    <n v="1451679612"/>
    <n v="1449087612"/>
  </r>
  <r>
    <n v="570"/>
    <s v="Relaunching in May"/>
    <s v="Humans have AM/FM/Satellite radio, kids have radio Disney, pets have DogCatRadio."/>
    <n v="85000"/>
    <n v="142"/>
    <x v="0"/>
    <x v="2"/>
    <s v="US"/>
    <s v="USD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x v="0"/>
    <x v="2"/>
    <s v="US"/>
    <s v="USD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2"/>
    <s v="US"/>
    <s v="USD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2"/>
    <s v="US"/>
    <s v="USD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"/>
    <s v="GBP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2"/>
    <s v="DE"/>
    <s v="EUR"/>
    <n v="1434213443"/>
    <n v="1431621443"/>
  </r>
  <r>
    <n v="576"/>
    <s v="Uthtopia"/>
    <s v="UthTopia Is a social media organization that believes in positive online usage, youth mentorship, and youth empowerment."/>
    <n v="80000"/>
    <n v="1"/>
    <x v="0"/>
    <x v="2"/>
    <s v="US"/>
    <s v="USD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x v="0"/>
    <x v="2"/>
    <s v="US"/>
    <s v="USD"/>
    <n v="1463753302"/>
    <n v="1458569302"/>
  </r>
  <r>
    <n v="578"/>
    <s v="weBuy Crowdsourced Shopping"/>
    <s v="weBuy trade built on technology and Crowd Sourced Power"/>
    <n v="125000"/>
    <n v="14"/>
    <x v="0"/>
    <x v="2"/>
    <s v="GB"/>
    <s v="GBP"/>
    <n v="1441633993"/>
    <n v="1439560393"/>
  </r>
  <r>
    <n v="579"/>
    <s v="Course: Learn Cryptography"/>
    <s v="Learn classic and public key cryptography with a full proof-of-concept system in JavaScript."/>
    <n v="12000"/>
    <n v="175"/>
    <x v="0"/>
    <x v="2"/>
    <s v="US"/>
    <s v="USD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x v="0"/>
    <x v="2"/>
    <s v="US"/>
    <s v="USD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x v="0"/>
    <x v="2"/>
    <s v="US"/>
    <s v="USD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2"/>
    <s v="US"/>
    <s v="USD"/>
    <n v="1426442400"/>
    <n v="1424454319"/>
  </r>
  <r>
    <n v="583"/>
    <s v="HackersArchive.com"/>
    <s v="HackersArchive.com will help rid the web of viruses and scams found everywhere else you look!"/>
    <n v="9000"/>
    <n v="1"/>
    <x v="0"/>
    <x v="2"/>
    <s v="US"/>
    <s v="USD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x v="0"/>
    <x v="2"/>
    <s v="US"/>
    <s v="USD"/>
    <n v="1426522316"/>
    <n v="1423933916"/>
  </r>
  <r>
    <n v="585"/>
    <s v="Link Card"/>
    <s v="SAVE UP TO 40% WHEN YOU SPEND!_x000a__x000a_PRE-ORDER YOUR LINK CARD TODAY"/>
    <n v="9000"/>
    <n v="0"/>
    <x v="0"/>
    <x v="2"/>
    <s v="GB"/>
    <s v="GBP"/>
    <n v="1448928000"/>
    <n v="1444123377"/>
  </r>
  <r>
    <n v="586"/>
    <s v="Employ College 2K"/>
    <s v="Employ College is a movement for companies to hire college graduates from their respected institutions."/>
    <n v="10000"/>
    <n v="56"/>
    <x v="0"/>
    <x v="2"/>
    <s v="US"/>
    <s v="USD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"/>
    <s v="CAD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2"/>
    <s v="IT"/>
    <s v="EUR"/>
    <n v="1479410886"/>
    <n v="1474223286"/>
  </r>
  <r>
    <n v="589"/>
    <s v="Get Neighborly"/>
    <s v="Services closer than you think..."/>
    <n v="7500"/>
    <n v="1"/>
    <x v="0"/>
    <x v="2"/>
    <s v="US"/>
    <s v="USD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"/>
    <s v="GBP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2"/>
    <s v="US"/>
    <s v="USD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x v="0"/>
    <x v="2"/>
    <s v="US"/>
    <s v="USD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"/>
    <s v="GBP"/>
    <n v="1428333345"/>
    <n v="1425744945"/>
  </r>
  <r>
    <n v="594"/>
    <s v="Unleashed Fitness"/>
    <s v="Creating a fitness site that will change the fitness game forever!"/>
    <n v="25000"/>
    <n v="26"/>
    <x v="0"/>
    <x v="2"/>
    <s v="US"/>
    <s v="USD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x v="0"/>
    <x v="2"/>
    <s v="US"/>
    <s v="USD"/>
    <n v="1430703638"/>
    <n v="1426815638"/>
  </r>
  <r>
    <n v="596"/>
    <s v="DigitaliBook free library"/>
    <s v="We present digitaibook,com site which can become a free electronic library with your help,"/>
    <n v="20000"/>
    <n v="6"/>
    <x v="0"/>
    <x v="2"/>
    <s v="US"/>
    <s v="USD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2"/>
    <s v="US"/>
    <s v="USD"/>
    <n v="1469980800"/>
    <n v="1466787335"/>
  </r>
  <r>
    <n v="598"/>
    <s v="Goals not creeds"/>
    <s v="This is a project to create a crowd-funding site for Urantia Book readers worldwide."/>
    <n v="2500"/>
    <n v="850"/>
    <x v="0"/>
    <x v="2"/>
    <s v="US"/>
    <s v="USD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x v="0"/>
    <x v="2"/>
    <s v="US"/>
    <s v="USD"/>
    <n v="1425827760"/>
    <n v="1423769402"/>
  </r>
  <r>
    <n v="600"/>
    <s v="Anaheim California here we come but we need your help."/>
    <s v="Science Technology Engineering and Math + youth = a brighter tomorrow."/>
    <n v="5000"/>
    <n v="100"/>
    <x v="0"/>
    <x v="1"/>
    <s v="US"/>
    <s v="USD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"/>
    <s v="CAD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"/>
    <s v="USD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"/>
    <s v="USD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"/>
    <s v="USD"/>
    <n v="1409187056"/>
    <n v="1406595056"/>
  </r>
  <r>
    <n v="605"/>
    <s v="Teach Your Parents iPad (Canceled)"/>
    <s v="An iPad support care package for your parents / seniors."/>
    <n v="5000"/>
    <n v="131"/>
    <x v="0"/>
    <x v="1"/>
    <s v="US"/>
    <s v="USD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"/>
    <s v="NL"/>
    <s v="EUR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"/>
    <s v="USD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"/>
    <s v="USD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"/>
    <s v="GBP"/>
    <n v="1448761744"/>
    <n v="1446166144"/>
  </r>
  <r>
    <n v="610"/>
    <s v="UniteChrist (Canceled)"/>
    <s v="We are creating a Christian social network to empower, educate, and connect Christians all over the world."/>
    <n v="13803"/>
    <n v="0"/>
    <x v="0"/>
    <x v="1"/>
    <s v="US"/>
    <s v="USD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"/>
    <s v="FR"/>
    <s v="EUR"/>
    <n v="1453210037"/>
    <n v="1448026037"/>
  </r>
  <r>
    <n v="612"/>
    <s v="Web Streaming 2.0 (Canceled)"/>
    <s v="A Fast and Reliable new Web platform to stream videos from Internet"/>
    <n v="10000"/>
    <n v="0"/>
    <x v="0"/>
    <x v="1"/>
    <s v="IT"/>
    <s v="EUR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"/>
    <s v="USD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"/>
    <s v="USD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"/>
    <s v="NZ"/>
    <s v="NZD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"/>
    <s v="FR"/>
    <s v="EUR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"/>
    <s v="GBP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"/>
    <s v="USD"/>
    <n v="1449689203"/>
    <n v="1447097203"/>
  </r>
  <r>
    <n v="619"/>
    <s v="Big Data (Canceled)"/>
    <s v="Big Data Sets for researchers interested in improving the quality of life."/>
    <n v="2500000"/>
    <n v="1"/>
    <x v="0"/>
    <x v="1"/>
    <s v="US"/>
    <s v="USD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"/>
    <s v="CA"/>
    <s v="CAD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"/>
    <s v="USD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"/>
    <s v="USD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"/>
    <s v="AU"/>
    <s v="AUD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"/>
    <s v="USD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"/>
    <s v="CA"/>
    <s v="CAD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"/>
    <s v="USD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"/>
    <s v="SEK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"/>
    <s v="USD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"/>
    <s v="AU"/>
    <s v="AUD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"/>
    <s v="USD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x v="0"/>
    <x v="1"/>
    <s v="CA"/>
    <s v="CAD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x v="0"/>
    <x v="1"/>
    <s v="NL"/>
    <s v="EUR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"/>
    <s v="USD"/>
    <n v="1466204400"/>
    <n v="1463469062"/>
  </r>
  <r>
    <n v="634"/>
    <s v="pitchtograndma (Canceled)"/>
    <s v="We help companies to explain what they do in simple, grandma-would-understand terms."/>
    <n v="5000"/>
    <n v="1"/>
    <x v="0"/>
    <x v="1"/>
    <s v="US"/>
    <s v="USD"/>
    <n v="1424989029"/>
    <n v="1422397029"/>
  </r>
  <r>
    <n v="635"/>
    <s v="Pleero, A Technology Team Building Website (Canceled)"/>
    <s v="Network used for building technology development teams."/>
    <n v="25000"/>
    <n v="2"/>
    <x v="0"/>
    <x v="1"/>
    <s v="US"/>
    <s v="USD"/>
    <n v="1428804762"/>
    <n v="1426212762"/>
  </r>
  <r>
    <n v="636"/>
    <s v="Keto Advice (Canceled)"/>
    <s v="With no central location for keto knowledge, keto advice will be a community run knowledge base."/>
    <n v="2000"/>
    <n v="4"/>
    <x v="0"/>
    <x v="1"/>
    <s v="GB"/>
    <s v="GBP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"/>
    <s v="GBP"/>
    <n v="1488063840"/>
    <n v="1485558318"/>
  </r>
  <r>
    <n v="638"/>
    <s v="W (Canceled)"/>
    <s v="O0"/>
    <n v="200000"/>
    <n v="18"/>
    <x v="0"/>
    <x v="1"/>
    <s v="DE"/>
    <s v="EUR"/>
    <n v="1490447662"/>
    <n v="1485267262"/>
  </r>
  <r>
    <n v="639"/>
    <s v="Kids Educational Social Media Site (Canceled)"/>
    <s v="Development of a Safe and Educational Social Media site for kids."/>
    <n v="1000000"/>
    <n v="1"/>
    <x v="0"/>
    <x v="1"/>
    <s v="US"/>
    <s v="USD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s v="FR"/>
    <s v="EUR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"/>
    <s v="USD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0"/>
    <s v="DE"/>
    <s v="EUR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"/>
    <s v="USD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"/>
    <s v="USD"/>
    <n v="1414544400"/>
    <n v="1410883139"/>
  </r>
  <r>
    <n v="645"/>
    <s v="Carbon Fiber Collar Stays"/>
    <s v="Ever wanted to own something made out of carbon fiber? Now you can!"/>
    <n v="2000"/>
    <n v="5574"/>
    <x v="0"/>
    <x v="0"/>
    <s v="US"/>
    <s v="USD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"/>
    <s v="USD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0"/>
    <s v="CA"/>
    <s v="CAD"/>
    <n v="1458235549"/>
    <n v="1455647149"/>
  </r>
  <r>
    <n v="648"/>
    <s v="Audio Jacket"/>
    <s v="Get ready for the next product that you canâ€™t live without"/>
    <n v="35000"/>
    <n v="44388"/>
    <x v="0"/>
    <x v="0"/>
    <s v="US"/>
    <s v="USD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"/>
    <s v="USD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"/>
    <s v="USD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"/>
    <s v="USD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"/>
    <s v="USD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"/>
    <s v="USD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"/>
    <s v="USD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"/>
    <s v="USD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"/>
    <s v="USD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"/>
    <s v="USD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"/>
    <s v="USD"/>
    <n v="1437933600"/>
    <n v="1435117889"/>
  </r>
  <r>
    <n v="659"/>
    <s v="Lulu Watch Designs - Apple Watch"/>
    <s v="Sync up your lifestyle"/>
    <n v="3000"/>
    <n v="3017"/>
    <x v="0"/>
    <x v="0"/>
    <s v="US"/>
    <s v="USD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2"/>
    <s v="US"/>
    <s v="USD"/>
    <n v="1415558879"/>
    <n v="1412963279"/>
  </r>
  <r>
    <n v="661"/>
    <s v="AirString"/>
    <s v="AirString keeps your AirPods from getting lost by keeping the pair together with a  durable and premium quality string."/>
    <n v="10000"/>
    <n v="95"/>
    <x v="0"/>
    <x v="2"/>
    <s v="US"/>
    <s v="USD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x v="0"/>
    <x v="2"/>
    <s v="US"/>
    <s v="USD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2"/>
    <s v="DK"/>
    <s v="DKK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x v="0"/>
    <x v="2"/>
    <s v="US"/>
    <s v="USD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2"/>
    <s v="US"/>
    <s v="USD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x v="0"/>
    <x v="2"/>
    <s v="US"/>
    <s v="USD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2"/>
    <s v="IT"/>
    <s v="EUR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2"/>
    <s v="US"/>
    <s v="USD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x v="0"/>
    <x v="2"/>
    <s v="SE"/>
    <s v="SEK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2"/>
    <s v="IT"/>
    <s v="EUR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2"/>
    <s v="US"/>
    <s v="USD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2"/>
    <s v="US"/>
    <s v="USD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2"/>
    <s v="US"/>
    <s v="USD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x v="0"/>
    <x v="2"/>
    <s v="US"/>
    <s v="USD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2"/>
    <s v="US"/>
    <s v="USD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"/>
    <s v="CAD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2"/>
    <s v="IT"/>
    <s v="EUR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2"/>
    <s v="US"/>
    <s v="USD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2"/>
    <s v="US"/>
    <s v="USD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2"/>
    <s v="US"/>
    <s v="USD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2"/>
    <s v="US"/>
    <s v="USD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x v="0"/>
    <x v="2"/>
    <s v="US"/>
    <s v="USD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2"/>
    <s v="US"/>
    <s v="USD"/>
    <n v="1477949764"/>
    <n v="1474493764"/>
  </r>
  <r>
    <n v="684"/>
    <s v="Arcus Motion Analyzer | The Versatile Smart Ring"/>
    <s v="Arcus gives your fingers super powers."/>
    <n v="320000"/>
    <n v="23948"/>
    <x v="0"/>
    <x v="2"/>
    <s v="US"/>
    <s v="USD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2"/>
    <s v="US"/>
    <s v="USD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x v="0"/>
    <x v="2"/>
    <s v="IT"/>
    <s v="EUR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2"/>
    <s v="MX"/>
    <s v="MXN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2"/>
    <s v="US"/>
    <s v="USD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2"/>
    <s v="US"/>
    <s v="USD"/>
    <n v="1481173140"/>
    <n v="1478016097"/>
  </r>
  <r>
    <n v="690"/>
    <s v="BLOXSHIELD"/>
    <s v="A radiation shield for your fitness tracker, smartwatch or other wearable smart device"/>
    <n v="20000"/>
    <n v="2468"/>
    <x v="0"/>
    <x v="2"/>
    <s v="US"/>
    <s v="USD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2"/>
    <s v="US"/>
    <s v="USD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"/>
    <s v="GBP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x v="0"/>
    <x v="2"/>
    <s v="US"/>
    <s v="USD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x v="0"/>
    <x v="2"/>
    <s v="US"/>
    <s v="USD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2"/>
    <s v="US"/>
    <s v="USD"/>
    <n v="1414758620"/>
    <n v="1412166620"/>
  </r>
  <r>
    <n v="696"/>
    <s v="trustee"/>
    <s v="Show your fidelity by wearing the Trustee rings! Show where you are (at)!"/>
    <n v="175000"/>
    <n v="1"/>
    <x v="0"/>
    <x v="2"/>
    <s v="NL"/>
    <s v="EUR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2"/>
    <s v="DE"/>
    <s v="EUR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2"/>
    <s v="US"/>
    <s v="USD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2"/>
    <s v="US"/>
    <s v="USD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S"/>
    <s v="EUR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"/>
    <s v="GBP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2"/>
    <s v="US"/>
    <s v="USD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2"/>
    <s v="US"/>
    <s v="USD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"/>
    <s v="CAD"/>
    <n v="1487565468"/>
    <n v="1482381468"/>
  </r>
  <r>
    <n v="705"/>
    <s v="SomnoScope"/>
    <s v="The closest thing ever to the Holy Grail of wearables technology"/>
    <n v="100000"/>
    <n v="977"/>
    <x v="0"/>
    <x v="2"/>
    <s v="NL"/>
    <s v="EUR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S"/>
    <s v="EUR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"/>
    <s v="GBP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"/>
    <s v="GBP"/>
    <n v="1410616600"/>
    <n v="1405432600"/>
  </r>
  <r>
    <n v="709"/>
    <s v="lumiglove"/>
    <s v="A &quot;handheld&quot; light, which eases the way you illuminate objects and/or paths."/>
    <n v="15000"/>
    <n v="61"/>
    <x v="0"/>
    <x v="2"/>
    <s v="US"/>
    <s v="USD"/>
    <n v="1417741159"/>
    <n v="1415149159"/>
  </r>
  <r>
    <n v="710"/>
    <s v="Hate York Shirt 2.0"/>
    <s v="Shirts, so technologically advanced, they connect mentally to their audience upon sight."/>
    <n v="1200"/>
    <n v="0"/>
    <x v="0"/>
    <x v="2"/>
    <s v="CA"/>
    <s v="CAD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2"/>
    <s v="NL"/>
    <s v="EUR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2"/>
    <s v="US"/>
    <s v="USD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2"/>
    <s v="IT"/>
    <s v="EUR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x v="0"/>
    <x v="2"/>
    <s v="US"/>
    <s v="USD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x v="0"/>
    <x v="2"/>
    <s v="US"/>
    <s v="USD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2"/>
    <s v="US"/>
    <s v="USD"/>
    <n v="1417392000"/>
    <n v="1414511307"/>
  </r>
  <r>
    <n v="717"/>
    <s v="cool air belt"/>
    <s v="Cool air flowing under clothing keeps you cool."/>
    <n v="100000"/>
    <n v="305"/>
    <x v="0"/>
    <x v="2"/>
    <s v="US"/>
    <s v="USD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2"/>
    <s v="US"/>
    <s v="USD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2"/>
    <s v="US"/>
    <s v="USD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"/>
    <s v="USD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"/>
    <s v="USD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"/>
    <s v="USD"/>
    <n v="1333909178"/>
    <n v="1331320778"/>
  </r>
  <r>
    <n v="723"/>
    <s v="The 2015 Pro Football Beast Book"/>
    <s v="The Definitive (and Slightly Ridiculous) Guide to Enjoying the 2015 Pro Football Season"/>
    <n v="5000"/>
    <n v="5469"/>
    <x v="0"/>
    <x v="0"/>
    <s v="US"/>
    <s v="USD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"/>
    <s v="USD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"/>
    <s v="USD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"/>
    <s v="USD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"/>
    <s v="USD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"/>
    <s v="USD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"/>
    <s v="USD"/>
    <n v="1348028861"/>
    <n v="1342844861"/>
  </r>
  <r>
    <n v="730"/>
    <s v="Encyclopedia of Surfing"/>
    <s v="A Massive but Cheerful Online Digital Archive of Surfing"/>
    <n v="20000"/>
    <n v="26438"/>
    <x v="0"/>
    <x v="0"/>
    <s v="US"/>
    <s v="USD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"/>
    <s v="USD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"/>
    <s v="GBP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"/>
    <s v="GBP"/>
    <n v="1387533892"/>
    <n v="1384941892"/>
  </r>
  <r>
    <n v="734"/>
    <s v="Sideswiped"/>
    <s v="Sideswiped is my story of growing in and trusting God through the mess and mysteries of life."/>
    <n v="8500"/>
    <n v="10670"/>
    <x v="0"/>
    <x v="0"/>
    <s v="CA"/>
    <s v="CAD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"/>
    <s v="USD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"/>
    <s v="USD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"/>
    <s v="USD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x v="0"/>
    <x v="0"/>
    <s v="US"/>
    <s v="USD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"/>
    <s v="USD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"/>
    <s v="USD"/>
    <n v="1434857482"/>
    <n v="1433647882"/>
  </r>
  <r>
    <n v="741"/>
    <s v="reVILNA: the vilna ghetto project"/>
    <s v="A revolutionary digital mapping project of the Vilna Ghetto"/>
    <n v="13000"/>
    <n v="13293.8"/>
    <x v="0"/>
    <x v="0"/>
    <s v="US"/>
    <s v="USD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"/>
    <s v="USD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"/>
    <s v="USD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x v="0"/>
    <x v="0"/>
    <s v="US"/>
    <s v="USD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"/>
    <s v="USD"/>
    <n v="1367588645"/>
    <n v="1364996645"/>
  </r>
  <r>
    <n v="746"/>
    <s v="Attention: People With Body Parts"/>
    <s v="This is a book of letters. Letters to our body parts."/>
    <n v="2987"/>
    <n v="3318"/>
    <x v="0"/>
    <x v="0"/>
    <s v="US"/>
    <s v="USD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x v="0"/>
    <x v="0"/>
    <s v="NL"/>
    <s v="EUR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"/>
    <s v="USD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"/>
    <s v="USD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"/>
    <s v="USD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"/>
    <s v="USD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0"/>
    <s v="AU"/>
    <s v="AUD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"/>
    <s v="USD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"/>
    <s v="USD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"/>
    <s v="USD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"/>
    <s v="USD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"/>
    <s v="USD"/>
    <n v="1354756714"/>
    <n v="1353547114"/>
  </r>
  <r>
    <n v="758"/>
    <s v="Publish Waiting On Humanity"/>
    <s v="I am publishing my book, Waiting on Humanity and need some finishing funds to do so."/>
    <n v="2500"/>
    <n v="2550"/>
    <x v="0"/>
    <x v="0"/>
    <s v="US"/>
    <s v="USD"/>
    <n v="1286568268"/>
    <n v="1283976268"/>
  </r>
  <r>
    <n v="759"/>
    <s v="Wild Ruins"/>
    <s v="Help me search for the lost ruins of the UK. A unique guide to  lesser known and somewhat known ruins of Britain."/>
    <n v="5000"/>
    <n v="5096"/>
    <x v="0"/>
    <x v="0"/>
    <s v="GB"/>
    <s v="GBP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2"/>
    <s v="US"/>
    <s v="USD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x v="0"/>
    <x v="2"/>
    <s v="US"/>
    <s v="USD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x v="0"/>
    <x v="2"/>
    <s v="MX"/>
    <s v="MXN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"/>
    <s v="GBP"/>
    <n v="1376563408"/>
    <n v="1373971408"/>
  </r>
  <r>
    <n v="764"/>
    <s v="[JOE]KES"/>
    <s v="[JOE]KES is a book full of over 200 original, sometimes funny, pun-ish Joekes. If you hate the book, use it as a coster!"/>
    <n v="5000"/>
    <n v="0"/>
    <x v="0"/>
    <x v="2"/>
    <s v="US"/>
    <s v="USD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x v="0"/>
    <x v="2"/>
    <s v="US"/>
    <s v="USD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"/>
    <s v="CAD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2"/>
    <s v="US"/>
    <s v="USD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2"/>
    <s v="US"/>
    <s v="USD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2"/>
    <s v="US"/>
    <s v="USD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2"/>
    <s v="US"/>
    <s v="USD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x v="0"/>
    <x v="2"/>
    <s v="US"/>
    <s v="USD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2"/>
    <s v="US"/>
    <s v="USD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"/>
    <s v="GBP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2"/>
    <s v="US"/>
    <s v="USD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2"/>
    <s v="US"/>
    <s v="USD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x v="0"/>
    <x v="2"/>
    <s v="US"/>
    <s v="USD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2"/>
    <s v="US"/>
    <s v="USD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x v="0"/>
    <x v="2"/>
    <s v="US"/>
    <s v="USD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2"/>
    <s v="US"/>
    <s v="USD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"/>
    <s v="USD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"/>
    <s v="USD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"/>
    <s v="USD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"/>
    <s v="USD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"/>
    <s v="USD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"/>
    <s v="USD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"/>
    <s v="USD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"/>
    <s v="USD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"/>
    <s v="USD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"/>
    <s v="USD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"/>
    <s v="USD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"/>
    <s v="USD"/>
    <n v="1384322340"/>
    <n v="1381430646"/>
  </r>
  <r>
    <n v="792"/>
    <s v="&quot;Believable Lies&quot; - The Album"/>
    <s v="Rock n' Roll about the intersection of lies and belief: the Believable Lie."/>
    <n v="2500"/>
    <n v="2511.11"/>
    <x v="0"/>
    <x v="0"/>
    <s v="US"/>
    <s v="USD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"/>
    <s v="USD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"/>
    <s v="USD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"/>
    <s v="USD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"/>
    <s v="USD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"/>
    <s v="USD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"/>
    <s v="USD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"/>
    <s v="USD"/>
    <n v="1335542446"/>
    <n v="1332950446"/>
  </r>
  <r>
    <n v="800"/>
    <s v="LF4 WildFire"/>
    <s v="Scotland's premier classic rock and metal festival, 3 days, 3-4 stages, family friendly,  for people of all ages"/>
    <n v="1500"/>
    <n v="2282"/>
    <x v="0"/>
    <x v="0"/>
    <s v="GB"/>
    <s v="GBP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x v="0"/>
    <x v="0"/>
    <s v="US"/>
    <s v="USD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"/>
    <s v="USD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"/>
    <s v="USD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"/>
    <s v="USD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"/>
    <s v="USD"/>
    <n v="1310857200"/>
    <n v="1306525512"/>
  </r>
  <r>
    <n v="806"/>
    <s v="Golden Animals NEW Album!"/>
    <s v="Help Golden Animals finish their NEW Album!"/>
    <n v="8000"/>
    <n v="8355"/>
    <x v="0"/>
    <x v="0"/>
    <s v="US"/>
    <s v="USD"/>
    <n v="1315413339"/>
    <n v="1312821339"/>
  </r>
  <r>
    <n v="807"/>
    <s v="Sic Vita - New EP Release - 2017"/>
    <s v="Join the Sic Vita family and lend a hand as we create a new album!"/>
    <n v="4000"/>
    <n v="4205"/>
    <x v="0"/>
    <x v="0"/>
    <s v="US"/>
    <s v="USD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0"/>
    <s v="CA"/>
    <s v="CAD"/>
    <n v="1419224340"/>
    <n v="1416363886"/>
  </r>
  <r>
    <n v="809"/>
    <s v="Peter's New Album!!"/>
    <s v="Acknowledged songwriter looking to record album of new songs to secure a Publishing Contract"/>
    <n v="4000"/>
    <n v="4151"/>
    <x v="0"/>
    <x v="0"/>
    <s v="US"/>
    <s v="USD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"/>
    <s v="USD"/>
    <n v="1346462462"/>
    <n v="1343870462"/>
  </r>
  <r>
    <n v="811"/>
    <s v="Love Water Tour"/>
    <s v="We need your financial support to cover the tour costs!  (Sound, lights, travel, stage design)"/>
    <n v="1000"/>
    <n v="1040"/>
    <x v="0"/>
    <x v="0"/>
    <s v="US"/>
    <s v="USD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"/>
    <s v="USD"/>
    <n v="1362146280"/>
    <n v="1357604752"/>
  </r>
  <r>
    <n v="813"/>
    <s v="Rules of Civility and Decent Behavior"/>
    <s v="A pre order campaign to fund the pressing of our second full length vinyl LP"/>
    <n v="1500"/>
    <n v="2399.94"/>
    <x v="0"/>
    <x v="0"/>
    <s v="US"/>
    <s v="USD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"/>
    <s v="USD"/>
    <n v="1306865040"/>
    <n v="1305568201"/>
  </r>
  <r>
    <n v="815"/>
    <s v="Some Late Help for The Early Reset"/>
    <s v="Be a part of helping The Early Reset finish their new 7 song EP."/>
    <n v="4000"/>
    <n v="4280"/>
    <x v="0"/>
    <x v="0"/>
    <s v="US"/>
    <s v="USD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"/>
    <s v="USD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"/>
    <s v="USD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"/>
    <s v="USD"/>
    <n v="1344358860"/>
    <n v="1343682681"/>
  </r>
  <r>
    <n v="819"/>
    <s v="Winter Tour"/>
    <s v="We are touring the Southeast in support of our new EP"/>
    <n v="400"/>
    <n v="435"/>
    <x v="0"/>
    <x v="0"/>
    <s v="US"/>
    <s v="USD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"/>
    <s v="USD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"/>
    <s v="USD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"/>
    <s v="USD"/>
    <n v="1349477050"/>
    <n v="1346885050"/>
  </r>
  <r>
    <n v="823"/>
    <s v="Debut Album"/>
    <s v="Eyes For Fire is finally ready to release their Debut Album but we need YOU to help us put the final touches on it."/>
    <n v="800"/>
    <n v="1436"/>
    <x v="0"/>
    <x v="0"/>
    <s v="US"/>
    <s v="USD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"/>
    <s v="USD"/>
    <n v="1271573940"/>
    <n v="1268459318"/>
  </r>
  <r>
    <n v="825"/>
    <s v="KILL FREEMAN"/>
    <s v="Kickstarting Kill Freeman independently. Help fund the New Record, Video and Live Shows."/>
    <n v="12500"/>
    <n v="12554"/>
    <x v="0"/>
    <x v="0"/>
    <s v="US"/>
    <s v="USD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"/>
    <s v="USD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"/>
    <s v="USD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"/>
    <s v="USD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x v="0"/>
    <x v="0"/>
    <s v="GB"/>
    <s v="GBP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"/>
    <s v="USD"/>
    <n v="1363952225"/>
    <n v="1361363825"/>
  </r>
  <r>
    <n v="831"/>
    <s v="Let The 7Horse Run!"/>
    <s v="7Horse is a new band with a self-funded album and a show they want to rock in your town!"/>
    <n v="1500"/>
    <n v="3500"/>
    <x v="0"/>
    <x v="0"/>
    <s v="US"/>
    <s v="USD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"/>
    <s v="USD"/>
    <n v="1327133580"/>
    <n v="1321978335"/>
  </r>
  <r>
    <n v="833"/>
    <s v="Ragman Rolls"/>
    <s v="This is an American rock album."/>
    <n v="6000"/>
    <n v="6100"/>
    <x v="0"/>
    <x v="0"/>
    <s v="US"/>
    <s v="USD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"/>
    <s v="USD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"/>
    <s v="USD"/>
    <n v="1337396400"/>
    <n v="1333709958"/>
  </r>
  <r>
    <n v="836"/>
    <s v="DESMADRE Full Album + Press Kit"/>
    <s v="An album you can bring home to mom."/>
    <n v="5000"/>
    <n v="5046.5200000000004"/>
    <x v="0"/>
    <x v="0"/>
    <s v="US"/>
    <s v="USD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"/>
    <s v="USD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"/>
    <s v="USD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"/>
    <s v="USD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"/>
    <s v="USD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"/>
    <s v="USD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0"/>
    <s v="CA"/>
    <s v="CAD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"/>
    <s v="USD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"/>
    <s v="USD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"/>
    <s v="USD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"/>
    <s v="GBP"/>
    <n v="1394460000"/>
    <n v="1393233855"/>
  </r>
  <r>
    <n v="847"/>
    <s v="CENTROPYMUSIC"/>
    <s v="MUSIC WITH MEANING!  MUSIC THAT MATTERS!!!"/>
    <n v="10"/>
    <n v="10"/>
    <x v="0"/>
    <x v="0"/>
    <s v="US"/>
    <s v="USD"/>
    <n v="1436555376"/>
    <n v="1433963376"/>
  </r>
  <r>
    <n v="848"/>
    <s v="God Am"/>
    <s v="God Am, a Grunge/Doom metal band, who have been trying to fund the production of our EP to bring you a unique aural assault."/>
    <n v="300"/>
    <n v="300"/>
    <x v="0"/>
    <x v="0"/>
    <s v="US"/>
    <s v="USD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"/>
    <s v="USD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"/>
    <s v="USD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x v="0"/>
    <x v="0"/>
    <s v="FR"/>
    <s v="EUR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x v="0"/>
    <x v="0"/>
    <s v="US"/>
    <s v="USD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x v="0"/>
    <x v="0"/>
    <s v="US"/>
    <s v="USD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"/>
    <s v="USD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"/>
    <s v="USD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0"/>
    <s v="DE"/>
    <s v="EUR"/>
    <n v="1477422000"/>
    <n v="1472282956"/>
  </r>
  <r>
    <n v="857"/>
    <s v="A Reason To Breathe - DEBUT ALBUM"/>
    <s v="Modern Post-Hardcore/Electro music (Hardstyle, EDM, Trap, Dubstep, Dembow, House)."/>
    <n v="1200"/>
    <n v="1200"/>
    <x v="0"/>
    <x v="0"/>
    <s v="ES"/>
    <s v="EUR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"/>
    <s v="GBP"/>
    <n v="1429138740"/>
    <n v="1426528418"/>
  </r>
  <r>
    <n v="859"/>
    <s v="Rise With Us Campaign"/>
    <s v="We are heading to the studio to create our second album and we want you to be right there with us!"/>
    <n v="4000"/>
    <n v="4187"/>
    <x v="0"/>
    <x v="0"/>
    <s v="US"/>
    <s v="USD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2"/>
    <s v="US"/>
    <s v="USD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2"/>
    <s v="US"/>
    <s v="USD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"/>
    <s v="GBP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x v="0"/>
    <x v="2"/>
    <s v="US"/>
    <s v="USD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2"/>
    <s v="US"/>
    <s v="USD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2"/>
    <s v="US"/>
    <s v="USD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x v="0"/>
    <x v="2"/>
    <s v="US"/>
    <s v="USD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2"/>
    <s v="US"/>
    <s v="USD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2"/>
    <s v="US"/>
    <s v="USD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2"/>
    <s v="US"/>
    <s v="USD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"/>
    <s v="GBP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2"/>
    <s v="US"/>
    <s v="USD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2"/>
    <s v="US"/>
    <s v="USD"/>
    <n v="1299786527"/>
    <n v="1295898527"/>
  </r>
  <r>
    <n v="873"/>
    <s v="The Dreamer-An Original Jazz CD"/>
    <s v="Fall in love with &quot;The Dreamer&quot;, new original music from trumpeter Freddie Dunn!"/>
    <n v="3500"/>
    <n v="45"/>
    <x v="0"/>
    <x v="2"/>
    <s v="US"/>
    <s v="USD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2"/>
    <s v="US"/>
    <s v="USD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2"/>
    <s v="US"/>
    <s v="USD"/>
    <n v="1442856131"/>
    <n v="1441128131"/>
  </r>
  <r>
    <n v="876"/>
    <s v="Sound Of Dobells"/>
    <s v="What was the greatest record shop ever?  DOBELLS!"/>
    <n v="3152"/>
    <n v="1286"/>
    <x v="0"/>
    <x v="2"/>
    <s v="GB"/>
    <s v="GBP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2"/>
    <s v="US"/>
    <s v="USD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x v="0"/>
    <x v="2"/>
    <s v="US"/>
    <s v="USD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2"/>
    <s v="US"/>
    <s v="USD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2"/>
    <s v="US"/>
    <s v="USD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2"/>
    <s v="US"/>
    <s v="USD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2"/>
    <s v="US"/>
    <s v="USD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2"/>
    <s v="US"/>
    <s v="USD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x v="0"/>
    <x v="2"/>
    <s v="US"/>
    <s v="USD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2"/>
    <s v="US"/>
    <s v="USD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2"/>
    <s v="US"/>
    <s v="USD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2"/>
    <s v="US"/>
    <s v="USD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2"/>
    <s v="US"/>
    <s v="USD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2"/>
    <s v="US"/>
    <s v="USD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2"/>
    <s v="US"/>
    <s v="USD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x v="0"/>
    <x v="2"/>
    <s v="US"/>
    <s v="USD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2"/>
    <s v="US"/>
    <s v="USD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x v="0"/>
    <x v="2"/>
    <s v="US"/>
    <s v="USD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2"/>
    <s v="US"/>
    <s v="USD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2"/>
    <s v="US"/>
    <s v="USD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x v="0"/>
    <x v="2"/>
    <s v="US"/>
    <s v="USD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2"/>
    <s v="US"/>
    <s v="USD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x v="0"/>
    <x v="2"/>
    <s v="US"/>
    <s v="USD"/>
    <n v="1326651110"/>
    <n v="1322763110"/>
  </r>
  <r>
    <n v="899"/>
    <s v="Lets get 48/14 pressed!!!"/>
    <s v="Lets get 48/14 pressed and in your cd players,ipods,blogs, and facebook status'. Lets get it everywhere!"/>
    <n v="750"/>
    <n v="280"/>
    <x v="0"/>
    <x v="2"/>
    <s v="US"/>
    <s v="USD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x v="0"/>
    <x v="2"/>
    <s v="US"/>
    <s v="USD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2"/>
    <s v="US"/>
    <s v="USD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x v="0"/>
    <x v="2"/>
    <s v="US"/>
    <s v="USD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x v="0"/>
    <x v="2"/>
    <s v="US"/>
    <s v="USD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x v="0"/>
    <x v="2"/>
    <s v="US"/>
    <s v="USD"/>
    <n v="1451786137"/>
    <n v="1449194137"/>
  </r>
  <r>
    <n v="905"/>
    <s v="Jazz For Everyone!"/>
    <s v="Working hard to get into the studio to record, produce, and edit my break out CD. I hope to realize my vision!"/>
    <n v="6500"/>
    <n v="196"/>
    <x v="0"/>
    <x v="2"/>
    <s v="US"/>
    <s v="USD"/>
    <n v="1295847926"/>
    <n v="1290663926"/>
  </r>
  <r>
    <n v="906"/>
    <s v="24th Music Presents Channeling Motown (Live)"/>
    <s v="The DMV's most respected saxophonist pay tribute to Motown."/>
    <n v="15000"/>
    <n v="0"/>
    <x v="0"/>
    <x v="2"/>
    <s v="US"/>
    <s v="USD"/>
    <n v="1394681590"/>
    <n v="1392093190"/>
  </r>
  <r>
    <n v="907"/>
    <s v="Greg Chambers Saxophone CD"/>
    <s v="Greg Chambers' self-titled CD needs support for post production, replication, and promotion."/>
    <n v="2900"/>
    <n v="0"/>
    <x v="0"/>
    <x v="2"/>
    <s v="US"/>
    <s v="USD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x v="0"/>
    <x v="2"/>
    <s v="US"/>
    <s v="USD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2"/>
    <s v="US"/>
    <s v="USD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"/>
    <s v="GBP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2"/>
    <s v="US"/>
    <s v="USD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x v="0"/>
    <x v="2"/>
    <s v="US"/>
    <s v="USD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2"/>
    <s v="US"/>
    <s v="USD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x v="0"/>
    <x v="2"/>
    <s v="US"/>
    <s v="USD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2"/>
    <s v="US"/>
    <s v="USD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2"/>
    <s v="US"/>
    <s v="USD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2"/>
    <s v="US"/>
    <s v="USD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"/>
    <s v="GBP"/>
    <n v="1417474761"/>
    <n v="1414879161"/>
  </r>
  <r>
    <n v="919"/>
    <s v="Jazz CD:  Out of The Blue"/>
    <s v="Cool jazz with a New Orleans flavor."/>
    <n v="20000"/>
    <n v="100"/>
    <x v="0"/>
    <x v="2"/>
    <s v="US"/>
    <s v="USD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x v="0"/>
    <x v="2"/>
    <s v="US"/>
    <s v="USD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2"/>
    <s v="US"/>
    <s v="USD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x v="0"/>
    <x v="2"/>
    <s v="US"/>
    <s v="USD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2"/>
    <s v="US"/>
    <s v="USD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2"/>
    <s v="US"/>
    <s v="USD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2"/>
    <s v="US"/>
    <s v="USD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2"/>
    <s v="US"/>
    <s v="USD"/>
    <n v="1278628800"/>
    <n v="1276043330"/>
  </r>
  <r>
    <n v="927"/>
    <s v="JETRO DA SILVA FUNK PROJECT"/>
    <s v="Studio CD/DVD Solo project of Pianist &amp; Keyboardist Jetro da Silva"/>
    <n v="20000"/>
    <n v="0"/>
    <x v="0"/>
    <x v="2"/>
    <s v="US"/>
    <s v="USD"/>
    <n v="1337024695"/>
    <n v="1334432695"/>
  </r>
  <r>
    <n v="928"/>
    <s v="In a Jazzy Motown"/>
    <s v="A real Motown Backup singer on 22 gold and platinum albums headlines her own Jazz CD of Motown songs."/>
    <n v="14500"/>
    <n v="1575"/>
    <x v="0"/>
    <x v="2"/>
    <s v="US"/>
    <s v="USD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x v="0"/>
    <x v="2"/>
    <s v="US"/>
    <s v="USD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2"/>
    <s v="US"/>
    <s v="USD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"/>
    <s v="GBP"/>
    <n v="1395007200"/>
    <n v="1392021502"/>
  </r>
  <r>
    <n v="932"/>
    <s v="Mandy Harvey Christmas Album"/>
    <s v="Help me to create my 3rd album, a Christmas CD with 16 Holiday/Original favorites!"/>
    <n v="9500"/>
    <n v="1381"/>
    <x v="0"/>
    <x v="2"/>
    <s v="US"/>
    <s v="USD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2"/>
    <s v="US"/>
    <s v="USD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"/>
    <s v="CAD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x v="0"/>
    <x v="2"/>
    <s v="US"/>
    <s v="USD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x v="0"/>
    <x v="2"/>
    <s v="US"/>
    <s v="USD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2"/>
    <s v="US"/>
    <s v="USD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x v="0"/>
    <x v="2"/>
    <s v="US"/>
    <s v="USD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2"/>
    <s v="US"/>
    <s v="USD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2"/>
    <s v="US"/>
    <s v="USD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2"/>
    <s v="US"/>
    <s v="USD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2"/>
    <s v="US"/>
    <s v="USD"/>
    <n v="1455826460"/>
    <n v="1452716060"/>
  </r>
  <r>
    <n v="943"/>
    <s v="SleepMode"/>
    <s v="A mask for home or travel that will give you the best, undisturbed sleep of your life."/>
    <n v="3000"/>
    <n v="289"/>
    <x v="0"/>
    <x v="2"/>
    <s v="US"/>
    <s v="USD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2"/>
    <s v="US"/>
    <s v="USD"/>
    <n v="1460988000"/>
    <n v="1458050450"/>
  </r>
  <r>
    <n v="945"/>
    <s v="CT BAND"/>
    <s v="Make your watch Smart ! CT Band is an ultra-thin, high-tech smart watch-strap awarded twice at CES 2017 las vegas"/>
    <n v="100000"/>
    <n v="2484"/>
    <x v="0"/>
    <x v="2"/>
    <s v="FR"/>
    <s v="EUR"/>
    <n v="1487462340"/>
    <n v="1482958626"/>
  </r>
  <r>
    <n v="946"/>
    <s v="OmniTrade Apron"/>
    <s v="Soft edged-Hard working. The perfect wearable organization for the home and professional shop."/>
    <n v="15000"/>
    <n v="286"/>
    <x v="0"/>
    <x v="2"/>
    <s v="US"/>
    <s v="USD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2"/>
    <s v="US"/>
    <s v="USD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x v="0"/>
    <x v="2"/>
    <s v="NL"/>
    <s v="EUR"/>
    <n v="1457812364"/>
    <n v="1455220364"/>
  </r>
  <r>
    <n v="949"/>
    <s v="INBED"/>
    <s v="Der INBED ist ein innovatives Multisensor-Wearable fÃ¼r die SturzprÃ¤vention motorisch eingeschrÃ¤nkter Personen."/>
    <n v="20000"/>
    <n v="273"/>
    <x v="0"/>
    <x v="2"/>
    <s v="DE"/>
    <s v="EUR"/>
    <n v="1456016576"/>
    <n v="1450832576"/>
  </r>
  <r>
    <n v="950"/>
    <s v="EZC Smartlight"/>
    <s v="Rider worn tail light brake light. Adheres to virtually any coat, jacket or vest. Stays on even when you get off."/>
    <n v="5000"/>
    <n v="1402"/>
    <x v="0"/>
    <x v="2"/>
    <s v="CA"/>
    <s v="CAD"/>
    <n v="1453053661"/>
    <n v="1450461661"/>
  </r>
  <r>
    <n v="951"/>
    <s v="Smart Harness"/>
    <s v="Revolutionizing the way we walk our dogs!"/>
    <n v="50000"/>
    <n v="19195"/>
    <x v="0"/>
    <x v="2"/>
    <s v="US"/>
    <s v="USD"/>
    <n v="1465054872"/>
    <n v="1461166872"/>
  </r>
  <r>
    <n v="952"/>
    <s v="Audionoggin - Join the Earvolution"/>
    <s v="Audionoggin: Wireless personal surround sound for the athlete in everyone."/>
    <n v="49000"/>
    <n v="19572"/>
    <x v="0"/>
    <x v="2"/>
    <s v="US"/>
    <s v="USD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2"/>
    <s v="US"/>
    <s v="USD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2"/>
    <s v="US"/>
    <s v="USD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2"/>
    <s v="US"/>
    <s v="USD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x v="0"/>
    <x v="2"/>
    <s v="US"/>
    <s v="USD"/>
    <n v="1430081759"/>
    <n v="1424901359"/>
  </r>
  <r>
    <n v="957"/>
    <s v="DUALBAND, the Leather NFC Smart Watch Band"/>
    <s v="A Leather Smart watch Band, that NEVER needs to be charged for only $37!"/>
    <n v="12000"/>
    <n v="233"/>
    <x v="0"/>
    <x v="2"/>
    <s v="US"/>
    <s v="USD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2"/>
    <s v="US"/>
    <s v="USD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2"/>
    <s v="US"/>
    <s v="USD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2"/>
    <s v="US"/>
    <s v="USD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2"/>
    <s v="US"/>
    <s v="USD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2"/>
    <s v="US"/>
    <s v="USD"/>
    <n v="1455210353"/>
    <n v="1451927153"/>
  </r>
  <r>
    <n v="963"/>
    <s v="The Ultimate Learning Center"/>
    <s v="WE are molding an educated, motivated, non violent GENERATION!"/>
    <n v="35000"/>
    <n v="377"/>
    <x v="0"/>
    <x v="2"/>
    <s v="US"/>
    <s v="USD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"/>
    <s v="CAD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2"/>
    <s v="US"/>
    <s v="USD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2"/>
    <s v="US"/>
    <s v="USD"/>
    <n v="1475766932"/>
    <n v="1473174932"/>
  </r>
  <r>
    <n v="967"/>
    <s v="Better Beanie"/>
    <s v="Better Beanie is the new therapeutic wearable designed to assist you while keeping your hands free."/>
    <n v="20000"/>
    <n v="3562"/>
    <x v="0"/>
    <x v="2"/>
    <s v="US"/>
    <s v="USD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2"/>
    <s v="US"/>
    <s v="USD"/>
    <n v="1408134034"/>
    <n v="1405542034"/>
  </r>
  <r>
    <n v="969"/>
    <s v="Make 100 | Geek &amp; Chic: Smart Safety Jewelry."/>
    <s v="Geek &amp; Chic Smart Jewelry Collection, Wearables Meet Style!"/>
    <n v="30000"/>
    <n v="14000"/>
    <x v="0"/>
    <x v="2"/>
    <s v="MX"/>
    <s v="MXN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"/>
    <s v="CAD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2"/>
    <s v="US"/>
    <s v="USD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2"/>
    <s v="US"/>
    <s v="USD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2"/>
    <s v="US"/>
    <s v="USD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x v="0"/>
    <x v="2"/>
    <s v="US"/>
    <s v="USD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2"/>
    <s v="US"/>
    <s v="USD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2"/>
    <s v="AU"/>
    <s v="AUD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2"/>
    <s v="AT"/>
    <s v="EUR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x v="0"/>
    <x v="2"/>
    <s v="SE"/>
    <s v="SEK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2"/>
    <s v="US"/>
    <s v="USD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2"/>
    <s v="US"/>
    <s v="USD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2"/>
    <s v="US"/>
    <s v="USD"/>
    <n v="1407624222"/>
    <n v="1405032222"/>
  </r>
  <r>
    <n v="982"/>
    <s v="Smart 2-in-1 I-PHONE HANDLE/WALLETtm"/>
    <s v="revolutonary ultra-slim 2-in-1 Smart  2-in-1 I-PHONE handle/WALLETtm with 360 rotatiion"/>
    <n v="17500"/>
    <n v="3"/>
    <x v="0"/>
    <x v="2"/>
    <s v="US"/>
    <s v="USD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S"/>
    <s v="EUR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2"/>
    <s v="US"/>
    <s v="USD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2"/>
    <s v="DE"/>
    <s v="EUR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"/>
    <s v="GBP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x v="0"/>
    <x v="2"/>
    <s v="NL"/>
    <s v="EUR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2"/>
    <s v="IT"/>
    <s v="EUR"/>
    <n v="1475310825"/>
    <n v="1472718825"/>
  </r>
  <r>
    <n v="989"/>
    <s v="Power Rope"/>
    <s v="The most useful phone charger you will ever buy"/>
    <n v="10000"/>
    <n v="1677"/>
    <x v="0"/>
    <x v="2"/>
    <s v="US"/>
    <s v="USD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2"/>
    <s v="US"/>
    <s v="USD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"/>
    <s v="GBP"/>
    <n v="1468349460"/>
    <n v="1466186988"/>
  </r>
  <r>
    <n v="992"/>
    <s v="WairConditioning"/>
    <s v="The HOTTEST and COOLEST thing yet! WairConditioning... an entirely new level of comfortability!"/>
    <n v="100000"/>
    <n v="467"/>
    <x v="0"/>
    <x v="2"/>
    <s v="US"/>
    <s v="USD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2"/>
    <s v="US"/>
    <s v="USD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2"/>
    <s v="US"/>
    <s v="USD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2"/>
    <s v="US"/>
    <s v="USD"/>
    <n v="1417276800"/>
    <n v="1415140480"/>
  </r>
  <r>
    <n v="996"/>
    <s v="Social behavior in technical communities"/>
    <s v="Study the behaviour of technical communities by tracking their movement  through wearables"/>
    <n v="4000"/>
    <n v="65"/>
    <x v="0"/>
    <x v="2"/>
    <s v="US"/>
    <s v="USD"/>
    <n v="1406474820"/>
    <n v="1403902060"/>
  </r>
  <r>
    <n v="997"/>
    <s v="iPhanny"/>
    <s v="The iPhanny keeps your iPhone 6 safe from bending in those dangerous pants pockets."/>
    <n v="5000"/>
    <n v="65"/>
    <x v="0"/>
    <x v="2"/>
    <s v="US"/>
    <s v="USD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"/>
    <s v="CAD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"/>
    <s v="CAD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"/>
    <s v="USD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"/>
    <s v="GBP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"/>
    <s v="USD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"/>
    <s v="FR"/>
    <s v="EUR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x v="0"/>
    <x v="1"/>
    <s v="US"/>
    <s v="USD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"/>
    <s v="USD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"/>
    <s v="USD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"/>
    <s v="USD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"/>
    <s v="MX"/>
    <s v="MXN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"/>
    <s v="USD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"/>
    <s v="USD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"/>
    <s v="USD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"/>
    <s v="USD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"/>
    <s v="USD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x v="0"/>
    <x v="1"/>
    <s v="US"/>
    <s v="USD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x v="0"/>
    <x v="1"/>
    <s v="CH"/>
    <s v="CHF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"/>
    <s v="USD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"/>
    <s v="USD"/>
    <n v="1448125935"/>
    <n v="1444666335"/>
  </r>
  <r>
    <n v="1018"/>
    <s v="Owl (Canceled)"/>
    <s v="Owl is a fitness tracker along with an accompanying iOS app, that is both fun and interactive for children."/>
    <n v="20000"/>
    <n v="621"/>
    <x v="0"/>
    <x v="1"/>
    <s v="US"/>
    <s v="USD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"/>
    <s v="USD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0"/>
    <s v="CA"/>
    <s v="CAD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x v="1"/>
    <x v="0"/>
    <s v="US"/>
    <s v="USD"/>
    <n v="1445054400"/>
    <n v="1443074571"/>
  </r>
  <r>
    <n v="1022"/>
    <s v="Sammy Bananas - Bootlegs Vol. 2!!"/>
    <s v="Help get four new bootlegs onto vinyl in the second installment of my series!"/>
    <n v="2000"/>
    <n v="2298"/>
    <x v="1"/>
    <x v="0"/>
    <s v="US"/>
    <s v="USD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"/>
    <s v="GBP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0"/>
    <s v="SE"/>
    <s v="SEK"/>
    <n v="1454248563"/>
    <n v="1451656563"/>
  </r>
  <r>
    <n v="1025"/>
    <s v="[NUREN] The New Renaissance"/>
    <s v="Jake Kaufman and Jessie Seely present THE WORLD'S FIRST VIRTUAL REALITY ROCK OPERA."/>
    <n v="70000"/>
    <n v="76949.820000000007"/>
    <x v="1"/>
    <x v="0"/>
    <s v="US"/>
    <s v="USD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0"/>
    <s v="GB"/>
    <s v="GBP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"/>
    <s v="USD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0"/>
    <s v="GB"/>
    <s v="GBP"/>
    <n v="1488830400"/>
    <n v="1484924605"/>
  </r>
  <r>
    <n v="1029"/>
    <s v="StrobeHouse presents Valborg 2015"/>
    <s v="We want to recreate last years massive Valborgparty in Lund but this time even bigger!"/>
    <n v="10000"/>
    <n v="11176"/>
    <x v="0"/>
    <x v="0"/>
    <s v="SE"/>
    <s v="SEK"/>
    <n v="1428184740"/>
    <n v="1423501507"/>
  </r>
  <r>
    <n v="1030"/>
    <s v="The Gothsicles - I FEEL SICLE"/>
    <s v="Help fund the latest Gothsicles mega-album, I FEEL SICLE!"/>
    <n v="2000"/>
    <n v="6842"/>
    <x v="0"/>
    <x v="0"/>
    <s v="US"/>
    <s v="USD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"/>
    <s v="USD"/>
    <n v="1450290010"/>
    <n v="1447698010"/>
  </r>
  <r>
    <n v="1032"/>
    <s v="Phantom Ship / Coastal (Album Preorder)"/>
    <s v="Ideal for living rooms and open spaces."/>
    <n v="5400"/>
    <n v="5858.84"/>
    <x v="0"/>
    <x v="0"/>
    <s v="US"/>
    <s v="USD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"/>
    <s v="GBP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"/>
    <s v="USD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"/>
    <s v="USD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x v="0"/>
    <x v="0"/>
    <s v="US"/>
    <s v="USD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"/>
    <s v="USD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"/>
    <s v="USD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"/>
    <s v="USD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"/>
    <s v="USD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x v="0"/>
    <x v="1"/>
    <s v="US"/>
    <s v="USD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"/>
    <s v="USD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"/>
    <s v="USD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"/>
    <s v="USD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x v="0"/>
    <x v="1"/>
    <s v="US"/>
    <s v="USD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"/>
    <s v="DE"/>
    <s v="EUR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"/>
    <s v="USD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"/>
    <s v="USD"/>
    <n v="1474766189"/>
    <n v="1471310189"/>
  </r>
  <r>
    <n v="1049"/>
    <s v="J1 (Canceled)"/>
    <s v="------"/>
    <n v="12000"/>
    <n v="0"/>
    <x v="0"/>
    <x v="1"/>
    <s v="US"/>
    <s v="USD"/>
    <n v="1455272445"/>
    <n v="1452680445"/>
  </r>
  <r>
    <n v="1050"/>
    <s v="The (Secular) Barbershop Podcast (Canceled)"/>
    <s v="Secularism is on the rise and I hear you.Talk to me."/>
    <n v="2500"/>
    <n v="0"/>
    <x v="0"/>
    <x v="1"/>
    <s v="US"/>
    <s v="USD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"/>
    <s v="USD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"/>
    <s v="USD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"/>
    <s v="USD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"/>
    <s v="USD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"/>
    <s v="USD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"/>
    <s v="USD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x v="0"/>
    <x v="1"/>
    <s v="US"/>
    <s v="USD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"/>
    <s v="USD"/>
    <n v="1427328000"/>
    <n v="1423777043"/>
  </r>
  <r>
    <n v="1059"/>
    <s v="Voice Over Artist (Canceled)"/>
    <s v="Turning myself into a vocal artist."/>
    <n v="1100"/>
    <n v="0"/>
    <x v="0"/>
    <x v="1"/>
    <s v="US"/>
    <s v="USD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"/>
    <s v="USD"/>
    <n v="1429134893"/>
    <n v="1426542893"/>
  </r>
  <r>
    <n v="1061"/>
    <s v="Chat Box 23 (Canceled)"/>
    <s v="T.O., Adi &amp; Mercedes discuss their point of views, women's issues &amp; Hollywood Hotties."/>
    <n v="4000"/>
    <n v="0"/>
    <x v="0"/>
    <x v="1"/>
    <s v="US"/>
    <s v="USD"/>
    <n v="1462150800"/>
    <n v="1456987108"/>
  </r>
  <r>
    <n v="1062"/>
    <s v="RETURNING AT A LATER DATE"/>
    <s v="SEE US ON PATREON www.badgirlartwork.com"/>
    <n v="199"/>
    <n v="190"/>
    <x v="0"/>
    <x v="1"/>
    <s v="US"/>
    <s v="USD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"/>
    <s v="USD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2"/>
    <s v="US"/>
    <s v="USD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2"/>
    <s v="AU"/>
    <s v="AUD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x v="0"/>
    <x v="2"/>
    <s v="US"/>
    <s v="USD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2"/>
    <s v="US"/>
    <s v="USD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2"/>
    <s v="US"/>
    <s v="USD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x v="0"/>
    <x v="2"/>
    <s v="US"/>
    <s v="USD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2"/>
    <s v="US"/>
    <s v="USD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x v="0"/>
    <x v="2"/>
    <s v="NO"/>
    <s v="NOK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2"/>
    <s v="US"/>
    <s v="USD"/>
    <n v="1391630297"/>
    <n v="1389038297"/>
  </r>
  <r>
    <n v="1073"/>
    <s v="Rainbow Ball to the Iphone"/>
    <s v="We want to bring our Game Rainbow Ball to the iphone and to do that we need a little help"/>
    <n v="750"/>
    <n v="10"/>
    <x v="0"/>
    <x v="2"/>
    <s v="US"/>
    <s v="USD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x v="0"/>
    <x v="2"/>
    <s v="US"/>
    <s v="USD"/>
    <n v="1388808545"/>
    <n v="1386216545"/>
  </r>
  <r>
    <n v="1075"/>
    <s v="Towers Of The Apocalypse"/>
    <s v="Fully 3D, post Apocalyptic themed tower defense video game. New take on the genre."/>
    <n v="1000"/>
    <n v="45"/>
    <x v="0"/>
    <x v="2"/>
    <s v="US"/>
    <s v="USD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x v="0"/>
    <x v="2"/>
    <s v="US"/>
    <s v="USD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x v="0"/>
    <x v="2"/>
    <s v="US"/>
    <s v="USD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2"/>
    <s v="US"/>
    <s v="USD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2"/>
    <s v="DE"/>
    <s v="EUR"/>
    <n v="1463232936"/>
    <n v="1461072936"/>
  </r>
  <r>
    <n v="1080"/>
    <s v="Skullforge: The Hunt"/>
    <s v="A fantasy action RPG which follows an elven ex-slave on a journey of magic, revenge, intrigue, and deceit."/>
    <n v="20000"/>
    <n v="1821"/>
    <x v="0"/>
    <x v="2"/>
    <s v="US"/>
    <s v="USD"/>
    <n v="1399778333"/>
    <n v="1397186333"/>
  </r>
  <r>
    <n v="1081"/>
    <s v="The Creature"/>
    <s v="Finishing your last job before you retire until a disaster strikes the cargo ship can you survive The Creature?"/>
    <n v="68000"/>
    <n v="12"/>
    <x v="0"/>
    <x v="2"/>
    <s v="US"/>
    <s v="USD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x v="0"/>
    <x v="2"/>
    <s v="US"/>
    <s v="USD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"/>
    <s v="CAD"/>
    <n v="1406994583"/>
    <n v="1401810583"/>
  </r>
  <r>
    <n v="1084"/>
    <s v="My own channel"/>
    <s v="I want to start my own channel for gaming"/>
    <n v="550"/>
    <n v="0"/>
    <x v="0"/>
    <x v="2"/>
    <s v="US"/>
    <s v="USD"/>
    <n v="1407534804"/>
    <n v="1404942804"/>
  </r>
  <r>
    <n v="1085"/>
    <s v="Sun Dryd Studios"/>
    <s v="The new kid on the block. Re-imagining old games and creating new ones. Ship, Lazer, Rock is first."/>
    <n v="30000"/>
    <n v="1026"/>
    <x v="0"/>
    <x v="2"/>
    <s v="CA"/>
    <s v="CAD"/>
    <n v="1457967975"/>
    <n v="1455379575"/>
  </r>
  <r>
    <n v="1086"/>
    <s v="Cyber Universe Online"/>
    <s v="Humanity's future in the Galaxy"/>
    <n v="18000"/>
    <n v="15"/>
    <x v="0"/>
    <x v="2"/>
    <s v="US"/>
    <s v="USD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x v="0"/>
    <x v="2"/>
    <s v="US"/>
    <s v="USD"/>
    <n v="1402852087"/>
    <n v="1400260087"/>
  </r>
  <r>
    <n v="1088"/>
    <s v="Still Alive"/>
    <s v="A fresh twist on survival games. Intense, high-stakes 30 minute rounds for up to 10 players."/>
    <n v="45000"/>
    <n v="6382.34"/>
    <x v="0"/>
    <x v="2"/>
    <s v="US"/>
    <s v="USD"/>
    <n v="1398366667"/>
    <n v="1395774667"/>
  </r>
  <r>
    <n v="1089"/>
    <s v="Farabel"/>
    <s v="Farabel is a single player turn-based fantasy strategy game for Mac/PC/Linux"/>
    <n v="15000"/>
    <n v="1174"/>
    <x v="0"/>
    <x v="2"/>
    <s v="FR"/>
    <s v="EUR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2"/>
    <s v="AU"/>
    <s v="AUD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"/>
    <s v="GBP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2"/>
    <s v="US"/>
    <s v="USD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"/>
    <s v="CAD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x v="0"/>
    <x v="2"/>
    <s v="US"/>
    <s v="USD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x v="0"/>
    <x v="2"/>
    <s v="US"/>
    <s v="USD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2"/>
    <s v="US"/>
    <s v="USD"/>
    <n v="1412393400"/>
    <n v="1409747154"/>
  </r>
  <r>
    <n v="1097"/>
    <s v="Rabbly"/>
    <s v="Rabbly is action-adventure game. Is about a scientist going on an adventure, to find rare materials in another galaxy."/>
    <n v="100000"/>
    <n v="47"/>
    <x v="0"/>
    <x v="2"/>
    <s v="US"/>
    <s v="USD"/>
    <n v="1393786877"/>
    <n v="1390330877"/>
  </r>
  <r>
    <n v="1098"/>
    <s v="Kick, Punch... Fireball"/>
    <s v="Kick, Punch... Fireball is an FPS type arena game set inside the fantasy world."/>
    <n v="25000"/>
    <n v="1803"/>
    <x v="0"/>
    <x v="2"/>
    <s v="US"/>
    <s v="USD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"/>
    <s v="GBP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x v="0"/>
    <x v="2"/>
    <s v="DE"/>
    <s v="EUR"/>
    <n v="1455417571"/>
    <n v="1452825571"/>
  </r>
  <r>
    <n v="1101"/>
    <s v="Strain Wars"/>
    <s v="Different strains of marijuana leafs battling to the death to see which one is the top strain."/>
    <n v="100000"/>
    <n v="41"/>
    <x v="0"/>
    <x v="2"/>
    <s v="US"/>
    <s v="USD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x v="0"/>
    <x v="2"/>
    <s v="US"/>
    <s v="USD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x v="0"/>
    <x v="2"/>
    <s v="US"/>
    <s v="USD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"/>
    <s v="GBP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x v="0"/>
    <x v="2"/>
    <s v="US"/>
    <s v="USD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x v="0"/>
    <x v="2"/>
    <s v="US"/>
    <s v="USD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2"/>
    <s v="US"/>
    <s v="USD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2"/>
    <s v="US"/>
    <s v="USD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2"/>
    <s v="US"/>
    <s v="USD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x v="0"/>
    <x v="2"/>
    <s v="US"/>
    <s v="USD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x v="0"/>
    <x v="2"/>
    <s v="US"/>
    <s v="USD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2"/>
    <s v="US"/>
    <s v="USD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"/>
    <s v="GBP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"/>
    <s v="GBP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2"/>
    <s v="US"/>
    <s v="USD"/>
    <n v="1459352495"/>
    <n v="1456764095"/>
  </r>
  <r>
    <n v="1116"/>
    <s v="Quest Remnants of Chaos"/>
    <s v="A medieval, post apocolyptic, Online, MMORPG. Class morphing, character customization game."/>
    <n v="500000"/>
    <n v="178.52"/>
    <x v="0"/>
    <x v="2"/>
    <s v="US"/>
    <s v="USD"/>
    <n v="1339273208"/>
    <n v="1334089208"/>
  </r>
  <r>
    <n v="1117"/>
    <s v="Medieval Village"/>
    <s v="Experience the Medieval in your own village. Increase your village into a city and walk through the streets."/>
    <n v="1000"/>
    <n v="83"/>
    <x v="0"/>
    <x v="2"/>
    <s v="DE"/>
    <s v="EUR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2"/>
    <s v="AU"/>
    <s v="AUD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2"/>
    <s v="US"/>
    <s v="USD"/>
    <n v="1396810864"/>
    <n v="1395687664"/>
  </r>
  <r>
    <n v="1120"/>
    <s v="PlanEt Ninjahwah"/>
    <s v="Planet Ninjahwah is a highly anticipated futuristic action adventure game that will blow your mind!!"/>
    <n v="25000"/>
    <n v="0"/>
    <x v="0"/>
    <x v="2"/>
    <s v="US"/>
    <s v="USD"/>
    <n v="1319835400"/>
    <n v="1315947400"/>
  </r>
  <r>
    <n v="1121"/>
    <s v="Pwincess"/>
    <s v="An action packed, side scrolling, platform jumping, laser shooting ADVENTURE that will be fun for everyone."/>
    <n v="250000"/>
    <n v="29"/>
    <x v="0"/>
    <x v="2"/>
    <s v="US"/>
    <s v="USD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"/>
    <s v="GBP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x v="0"/>
    <x v="2"/>
    <s v="US"/>
    <s v="USD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2"/>
    <s v="US"/>
    <s v="USD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"/>
    <s v="GBP"/>
    <n v="1443193130"/>
    <n v="1438009130"/>
  </r>
  <r>
    <n v="1126"/>
    <s v="GAMING TO LEARN"/>
    <s v="Imagine a science class where the teacher walks in a says &quot;Take out your cell phone and play a game.&quot;"/>
    <n v="2000"/>
    <n v="10"/>
    <x v="0"/>
    <x v="2"/>
    <s v="US"/>
    <s v="USD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2"/>
    <s v="US"/>
    <s v="USD"/>
    <n v="1416000600"/>
    <n v="1413318600"/>
  </r>
  <r>
    <n v="1128"/>
    <s v="Flying Turds"/>
    <s v="#havingfunFTW"/>
    <n v="1000"/>
    <n v="1"/>
    <x v="0"/>
    <x v="2"/>
    <s v="GB"/>
    <s v="GBP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x v="0"/>
    <x v="2"/>
    <s v="US"/>
    <s v="USD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2"/>
    <s v="US"/>
    <s v="USD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x v="0"/>
    <x v="2"/>
    <s v="AU"/>
    <s v="AUD"/>
    <n v="1450993668"/>
    <n v="1448401668"/>
  </r>
  <r>
    <n v="1132"/>
    <s v="One"/>
    <s v="One is a simple mobile game about exploring the connections between all living things. Featuring hand-painted art."/>
    <n v="10000"/>
    <n v="1438"/>
    <x v="0"/>
    <x v="2"/>
    <s v="CA"/>
    <s v="CAD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x v="0"/>
    <x v="2"/>
    <s v="GB"/>
    <s v="GBP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x v="0"/>
    <x v="2"/>
    <s v="AU"/>
    <s v="AUD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x v="0"/>
    <x v="2"/>
    <s v="DE"/>
    <s v="EUR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2"/>
    <s v="FR"/>
    <s v="EUR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2"/>
    <s v="US"/>
    <s v="USD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2"/>
    <s v="US"/>
    <s v="USD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x v="0"/>
    <x v="2"/>
    <s v="US"/>
    <s v="USD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"/>
    <s v="GBP"/>
    <n v="1438859121"/>
    <n v="1436267121"/>
  </r>
  <r>
    <n v="1141"/>
    <s v="Arena Z - Zombie Survival"/>
    <s v="I think this will be a great game!"/>
    <n v="500"/>
    <n v="0"/>
    <x v="0"/>
    <x v="2"/>
    <s v="DE"/>
    <s v="EUR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2"/>
    <s v="US"/>
    <s v="USD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x v="0"/>
    <x v="2"/>
    <s v="US"/>
    <s v="USD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x v="0"/>
    <x v="2"/>
    <s v="US"/>
    <s v="USD"/>
    <n v="1430281320"/>
    <n v="1427689320"/>
  </r>
  <r>
    <n v="1145"/>
    <s v="A FORK IN THE ROAD food truck"/>
    <s v="Emphasizing locally and responsibly raised ingredients, serving delicious food! I need your help."/>
    <n v="80000"/>
    <n v="100"/>
    <x v="0"/>
    <x v="2"/>
    <s v="US"/>
    <s v="USD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x v="0"/>
    <x v="2"/>
    <s v="US"/>
    <s v="USD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x v="0"/>
    <x v="2"/>
    <s v="CA"/>
    <s v="CAD"/>
    <n v="1413760783"/>
    <n v="1408576783"/>
  </r>
  <r>
    <n v="1148"/>
    <s v="Warren's / Adilyn's Rollin' Bistro"/>
    <s v="New local (Louisville, KY.) food truck with a refreshing spin on rolling kitchens."/>
    <n v="15000"/>
    <n v="73"/>
    <x v="0"/>
    <x v="2"/>
    <s v="US"/>
    <s v="USD"/>
    <n v="1480568781"/>
    <n v="1477973181"/>
  </r>
  <r>
    <n v="1149"/>
    <s v="The Floridian Food Truck"/>
    <s v="Bringing culturally diverse Floridian cuisine to the people!"/>
    <n v="50000"/>
    <n v="75"/>
    <x v="0"/>
    <x v="2"/>
    <s v="US"/>
    <s v="USD"/>
    <n v="1466096566"/>
    <n v="1463504566"/>
  </r>
  <r>
    <n v="1150"/>
    <s v="Chef Po's Food Truck"/>
    <s v="Bringing delicious authentic and fusion Taiwanese Food to the West Coast."/>
    <n v="2500"/>
    <n v="252"/>
    <x v="0"/>
    <x v="2"/>
    <s v="US"/>
    <s v="USD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2"/>
    <s v="US"/>
    <s v="USD"/>
    <n v="1441592863"/>
    <n v="1439000863"/>
  </r>
  <r>
    <n v="1152"/>
    <s v="Peruvian King Food Truck"/>
    <s v="Peruvian food truck with an LA twist."/>
    <n v="16000"/>
    <n v="911"/>
    <x v="0"/>
    <x v="2"/>
    <s v="US"/>
    <s v="USD"/>
    <n v="1431709312"/>
    <n v="1429117312"/>
  </r>
  <r>
    <n v="1153"/>
    <s v="The Cold Spot Mobile Trailer"/>
    <s v="A mobile concession trailer for snow cones, ice cream, smoothies and more"/>
    <n v="8000"/>
    <n v="50"/>
    <x v="0"/>
    <x v="2"/>
    <s v="US"/>
    <s v="USD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x v="0"/>
    <x v="2"/>
    <s v="US"/>
    <s v="USD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2"/>
    <s v="US"/>
    <s v="USD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x v="0"/>
    <x v="2"/>
    <s v="US"/>
    <s v="USD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2"/>
    <s v="US"/>
    <s v="USD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2"/>
    <s v="US"/>
    <s v="USD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x v="0"/>
    <x v="2"/>
    <s v="US"/>
    <s v="USD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2"/>
    <s v="US"/>
    <s v="USD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2"/>
    <s v="US"/>
    <s v="USD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2"/>
    <s v="US"/>
    <s v="USD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2"/>
    <s v="US"/>
    <s v="USD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2"/>
    <s v="US"/>
    <s v="USD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2"/>
    <s v="US"/>
    <s v="USD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2"/>
    <s v="US"/>
    <s v="USD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x v="0"/>
    <x v="2"/>
    <s v="US"/>
    <s v="USD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x v="0"/>
    <x v="2"/>
    <s v="US"/>
    <s v="USD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2"/>
    <s v="US"/>
    <s v="USD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"/>
    <s v="GBP"/>
    <n v="1433021171"/>
    <n v="1430429171"/>
  </r>
  <r>
    <n v="1171"/>
    <s v="The Mean Green Purple Machine"/>
    <s v="Tulsa's first true biodiesel, alternative energy powered food truck! Oh yeah, and delicious food!"/>
    <n v="25000"/>
    <n v="25"/>
    <x v="0"/>
    <x v="2"/>
    <s v="US"/>
    <s v="USD"/>
    <n v="1415909927"/>
    <n v="1414351127"/>
  </r>
  <r>
    <n v="1172"/>
    <s v="let your dayz take you to the dogs."/>
    <s v="Bringing YOUR favorite dog recipes to the streets."/>
    <n v="9000"/>
    <n v="0"/>
    <x v="0"/>
    <x v="2"/>
    <s v="US"/>
    <s v="USD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2"/>
    <s v="US"/>
    <s v="USD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x v="0"/>
    <x v="2"/>
    <s v="US"/>
    <s v="USD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x v="0"/>
    <x v="2"/>
    <s v="US"/>
    <s v="USD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x v="0"/>
    <x v="2"/>
    <s v="AU"/>
    <s v="AUD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"/>
    <s v="GBP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2"/>
    <s v="US"/>
    <s v="USD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x v="0"/>
    <x v="2"/>
    <s v="CA"/>
    <s v="CAD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x v="0"/>
    <x v="2"/>
    <s v="US"/>
    <s v="USD"/>
    <n v="1403983314"/>
    <n v="1400786514"/>
  </r>
  <r>
    <n v="1181"/>
    <s v="Gringo Loco Tacos Food Truck"/>
    <s v="Bringing the best tacos to the streets of Chicago!"/>
    <n v="50000"/>
    <n v="4"/>
    <x v="0"/>
    <x v="2"/>
    <s v="US"/>
    <s v="USD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2"/>
    <s v="US"/>
    <s v="USD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2"/>
    <s v="US"/>
    <s v="USD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GB"/>
    <s v="GBP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"/>
    <s v="USD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"/>
    <s v="GBP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"/>
    <s v="USD"/>
    <n v="1431885600"/>
    <n v="1429133323"/>
  </r>
  <r>
    <n v="1188"/>
    <s v="Because Dance."/>
    <s v="A photobook of young dancers and their inspiring stories, photographed in beautiful and unique locations."/>
    <n v="2000"/>
    <n v="3211"/>
    <x v="0"/>
    <x v="0"/>
    <s v="CA"/>
    <s v="CAD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"/>
    <s v="USD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"/>
    <s v="USD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"/>
    <s v="USD"/>
    <n v="1458480560"/>
    <n v="1455892160"/>
  </r>
  <r>
    <n v="1192"/>
    <s v="Other Worlds - A Make 100 Project"/>
    <s v="A macro landscape photography art book &amp; limited edition prints. A Make 100 project."/>
    <n v="100"/>
    <n v="290"/>
    <x v="0"/>
    <x v="0"/>
    <s v="GB"/>
    <s v="GBP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"/>
    <s v="USD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0"/>
    <s v="IE"/>
    <s v="EUR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0"/>
    <s v="IT"/>
    <s v="EUR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"/>
    <s v="GBP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"/>
    <s v="USD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"/>
    <s v="USD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"/>
    <s v="GBP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"/>
    <s v="USD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"/>
    <s v="GBP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0"/>
    <s v="AU"/>
    <s v="AUD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"/>
    <s v="USD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"/>
    <s v="USD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0"/>
    <s v="DE"/>
    <s v="EUR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0"/>
    <s v="AT"/>
    <s v="EUR"/>
    <n v="1489238940"/>
    <n v="1486406253"/>
  </r>
  <r>
    <n v="1207"/>
    <s v="ITALIANA"/>
    <s v="A humanistic photo book about ancestral &amp; post-modern Italy."/>
    <n v="16700"/>
    <n v="17396"/>
    <x v="0"/>
    <x v="0"/>
    <s v="IT"/>
    <s v="EUR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"/>
    <s v="USD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"/>
    <s v="USD"/>
    <n v="1488053905"/>
    <n v="1485461905"/>
  </r>
  <r>
    <n v="1210"/>
    <s v="Det Andra GÃ¶teborg"/>
    <s v="En fotobok om livet i det enda andra GÃ¶teborg i vÃ¤rlden"/>
    <n v="20000"/>
    <n v="50863"/>
    <x v="0"/>
    <x v="0"/>
    <s v="SE"/>
    <s v="SEK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x v="0"/>
    <x v="0"/>
    <s v="CA"/>
    <s v="CAD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"/>
    <s v="USD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"/>
    <s v="GBP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"/>
    <s v="USD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"/>
    <s v="USD"/>
    <n v="1401487756"/>
    <n v="1398895756"/>
  </r>
  <r>
    <n v="1216"/>
    <s v="In Training: a book of Bonsai photographs"/>
    <s v="A fine art photography book taking a new look at the art of bonsai."/>
    <n v="14000"/>
    <n v="20398"/>
    <x v="0"/>
    <x v="0"/>
    <s v="US"/>
    <s v="USD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"/>
    <s v="USD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"/>
    <s v="USD"/>
    <n v="1446346800"/>
    <n v="1443714800"/>
  </r>
  <r>
    <n v="1219"/>
    <s v="The Box"/>
    <s v="The Box is a fine art book of Ron Amato's innovative and seductive photography project."/>
    <n v="16350"/>
    <n v="26024"/>
    <x v="0"/>
    <x v="0"/>
    <s v="US"/>
    <s v="USD"/>
    <n v="1476961513"/>
    <n v="1474369513"/>
  </r>
  <r>
    <n v="1220"/>
    <s v="All The People"/>
    <s v="A beautiful photo art book of portraits and conversations with people that may expand your idea of gender."/>
    <n v="15000"/>
    <n v="15565"/>
    <x v="0"/>
    <x v="0"/>
    <s v="DE"/>
    <s v="EUR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GB"/>
    <s v="GBP"/>
    <n v="1480809600"/>
    <n v="1478431488"/>
  </r>
  <r>
    <n v="1222"/>
    <s v="Project Pilgrim"/>
    <s v="Project Pilgrim is my effort to work towards normalizing mental health."/>
    <n v="4000"/>
    <n v="11215"/>
    <x v="0"/>
    <x v="0"/>
    <s v="CA"/>
    <s v="CAD"/>
    <n v="1459483200"/>
    <n v="1456852647"/>
  </r>
  <r>
    <n v="1223"/>
    <s v="YOSEMITE PEOPLE"/>
    <s v="A photography book focusing on the people rather than the nature at Yosemite National Park."/>
    <n v="19800"/>
    <n v="22197"/>
    <x v="0"/>
    <x v="0"/>
    <s v="US"/>
    <s v="USD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x v="0"/>
    <x v="1"/>
    <s v="US"/>
    <s v="USD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"/>
    <s v="USD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"/>
    <s v="USD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"/>
    <s v="USD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"/>
    <s v="USD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"/>
    <s v="USD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"/>
    <s v="USD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"/>
    <s v="USD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"/>
    <s v="USD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"/>
    <s v="USD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"/>
    <s v="GBP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"/>
    <s v="USD"/>
    <n v="1387077299"/>
    <n v="1383621299"/>
  </r>
  <r>
    <n v="1236"/>
    <s v="&quot;Volando&quot; CD Release (Canceled)"/>
    <s v="Raising money to give the musicians their due."/>
    <n v="2500"/>
    <n v="0"/>
    <x v="0"/>
    <x v="1"/>
    <s v="US"/>
    <s v="USD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"/>
    <s v="USD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"/>
    <s v="USD"/>
    <n v="1312641536"/>
    <n v="1310049536"/>
  </r>
  <r>
    <n v="1239"/>
    <s v="Help Calmenco! finance new CD and Tour (Canceled)"/>
    <s v="Please consider helping us with our new CD and Riverdance Tour"/>
    <n v="2500"/>
    <n v="0"/>
    <x v="0"/>
    <x v="1"/>
    <s v="US"/>
    <s v="USD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"/>
    <s v="USD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"/>
    <s v="USD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"/>
    <s v="USD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"/>
    <s v="USD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"/>
    <s v="USD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"/>
    <s v="USD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"/>
    <s v="USD"/>
    <n v="1323136949"/>
    <n v="1319245349"/>
  </r>
  <r>
    <n v="1247"/>
    <s v="BRAIN DEAD to record debut EP with SLAYER producer!"/>
    <s v="BRAIN DEAD is going to record their debut EP and they need your help, Bozos!"/>
    <n v="3500"/>
    <n v="4275"/>
    <x v="1"/>
    <x v="0"/>
    <s v="US"/>
    <s v="USD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x v="1"/>
    <x v="0"/>
    <s v="US"/>
    <s v="USD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"/>
    <s v="USD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"/>
    <s v="USD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x v="1"/>
    <x v="0"/>
    <s v="US"/>
    <s v="USD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"/>
    <s v="USD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"/>
    <s v="USD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"/>
    <s v="USD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"/>
    <s v="USD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"/>
    <s v="USD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"/>
    <s v="USD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"/>
    <s v="USD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x v="1"/>
    <x v="0"/>
    <s v="US"/>
    <s v="USD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"/>
    <s v="USD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x v="1"/>
    <x v="0"/>
    <s v="US"/>
    <s v="USD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0"/>
    <s v="CA"/>
    <s v="CAD"/>
    <n v="1392574692"/>
    <n v="1389982692"/>
  </r>
  <r>
    <n v="1263"/>
    <s v="New Tropic Bombs EP ~ &quot;Return to Bomber Bay&quot;"/>
    <s v="A fresh batch of chaos from Toledo, Ohio's reggae-rockers, Tropic Bombs!"/>
    <n v="1500"/>
    <n v="1785"/>
    <x v="1"/>
    <x v="0"/>
    <s v="US"/>
    <s v="USD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"/>
    <s v="USD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"/>
    <s v="USD"/>
    <n v="1291131815"/>
    <n v="1287071015"/>
  </r>
  <r>
    <n v="1266"/>
    <s v="Sensory Station's First EP"/>
    <s v="We are looking to record our first EP produced by Aaron Harris (ISIS/Palms) at Studio West."/>
    <n v="9500"/>
    <n v="9545"/>
    <x v="1"/>
    <x v="0"/>
    <s v="US"/>
    <s v="USD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"/>
    <s v="USD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x v="1"/>
    <x v="0"/>
    <s v="US"/>
    <s v="USD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"/>
    <s v="USD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"/>
    <s v="USD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"/>
    <s v="USD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"/>
    <s v="USD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0"/>
    <s v="CA"/>
    <s v="CAD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"/>
    <s v="USD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"/>
    <s v="USD"/>
    <n v="1375908587"/>
    <n v="1372884587"/>
  </r>
  <r>
    <n v="1276"/>
    <s v="MR. DREAM GOES TO JAIL"/>
    <s v="Sponsor this Brooklyn punk band's debut seven-inch, MR. DREAM GOES TO JAIL."/>
    <n v="3000"/>
    <n v="3132.63"/>
    <x v="1"/>
    <x v="0"/>
    <s v="US"/>
    <s v="USD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"/>
    <s v="USD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"/>
    <s v="USD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"/>
    <s v="USD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"/>
    <s v="USD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"/>
    <s v="USD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"/>
    <s v="USD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x v="1"/>
    <x v="0"/>
    <s v="US"/>
    <s v="USD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"/>
    <s v="USD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"/>
    <s v="GBP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x v="0"/>
    <x v="0"/>
    <s v="GB"/>
    <s v="GBP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"/>
    <s v="GBP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"/>
    <s v="USD"/>
    <n v="1470801600"/>
    <n v="1468122163"/>
  </r>
  <r>
    <n v="1289"/>
    <s v="No Brains for Dinner"/>
    <s v="A chilling original Edwardian Comedy of errors and foolishness made for the Patrick Henry College stage."/>
    <n v="1500"/>
    <n v="1876"/>
    <x v="0"/>
    <x v="0"/>
    <s v="US"/>
    <s v="USD"/>
    <n v="1483499645"/>
    <n v="1480907645"/>
  </r>
  <r>
    <n v="1290"/>
    <s v="I Died... I Came Back, ... Whatever"/>
    <s v="Sometimes your Heart has to STOP for your Life to START."/>
    <n v="3500"/>
    <n v="3800"/>
    <x v="0"/>
    <x v="0"/>
    <s v="US"/>
    <s v="USD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"/>
    <s v="USD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"/>
    <s v="GBP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"/>
    <s v="USD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x v="0"/>
    <x v="0"/>
    <s v="GB"/>
    <s v="GBP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"/>
    <s v="GBP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"/>
    <s v="GBP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"/>
    <s v="USD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x v="0"/>
    <x v="0"/>
    <s v="GB"/>
    <s v="GBP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x v="0"/>
    <x v="0"/>
    <s v="US"/>
    <s v="USD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"/>
    <s v="USD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"/>
    <s v="USD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"/>
    <s v="USD"/>
    <n v="1480559011"/>
    <n v="1477963411"/>
  </r>
  <r>
    <n v="1303"/>
    <s v="Forward Arena Theatre Company: Summer Season"/>
    <s v="Groundbreaking queer theatre."/>
    <n v="3500"/>
    <n v="4559.13"/>
    <x v="0"/>
    <x v="0"/>
    <s v="GB"/>
    <s v="GBP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"/>
    <s v="GBP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"/>
    <s v="USD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"/>
    <s v="USD"/>
    <n v="1417690734"/>
    <n v="1415098734"/>
  </r>
  <r>
    <n v="1307"/>
    <s v="VR Card - Customized Virtual Reality Viewer (Canceled)"/>
    <s v="Get VR to Everyone with Mailable, Ready to Use Viewers"/>
    <n v="50000"/>
    <n v="5757"/>
    <x v="0"/>
    <x v="1"/>
    <s v="US"/>
    <s v="USD"/>
    <n v="1455710679"/>
    <n v="1453118679"/>
  </r>
  <r>
    <n v="1308"/>
    <s v="Boost Band: Wristband Phone Charger (Canceled)"/>
    <s v="Boost Band, a wristband that charges any device"/>
    <n v="10000"/>
    <n v="1136"/>
    <x v="0"/>
    <x v="1"/>
    <s v="US"/>
    <s v="USD"/>
    <n v="1475937812"/>
    <n v="1472481812"/>
  </r>
  <r>
    <n v="1309"/>
    <s v="CORE : Roam (Canceled)"/>
    <s v="Wicked fun and built for excitement, CORE is the safest and most versatile speaker you've ever worn."/>
    <n v="11500"/>
    <n v="12879"/>
    <x v="0"/>
    <x v="1"/>
    <s v="US"/>
    <s v="USD"/>
    <n v="1444943468"/>
    <n v="1441919468"/>
  </r>
  <r>
    <n v="1310"/>
    <s v="k5-jkt.by kiger (Canceled)"/>
    <s v="An essential hoodie that holds all sized smart phones and keep your headphone wires tangle free."/>
    <n v="20000"/>
    <n v="3100"/>
    <x v="0"/>
    <x v="1"/>
    <s v="US"/>
    <s v="USD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"/>
    <s v="USD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"/>
    <s v="USD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"/>
    <s v="USD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"/>
    <s v="USD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"/>
    <s v="USD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"/>
    <s v="USD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"/>
    <s v="DK"/>
    <s v="DKK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"/>
    <s v="USD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"/>
    <s v="GBP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"/>
    <s v="NL"/>
    <s v="EUR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"/>
    <s v="SEK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"/>
    <s v="GBP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"/>
    <s v="USD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"/>
    <s v="USD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"/>
    <s v="USD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"/>
    <s v="USD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"/>
    <s v="USD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"/>
    <s v="USD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"/>
    <s v="USD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"/>
    <s v="USD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"/>
    <s v="USD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"/>
    <s v="CH"/>
    <s v="CHF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"/>
    <s v="AU"/>
    <s v="AUD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"/>
    <s v="USD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"/>
    <s v="USD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"/>
    <s v="USD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"/>
    <s v="USD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"/>
    <s v="USD"/>
    <n v="1438543033"/>
    <n v="1435951033"/>
  </r>
  <r>
    <n v="1339"/>
    <s v="Linkoo (Canceled)"/>
    <s v="World's Smallest customizable Phone &amp; GPS Watch for kids !"/>
    <n v="50000"/>
    <n v="3317"/>
    <x v="0"/>
    <x v="1"/>
    <s v="US"/>
    <s v="USD"/>
    <n v="1418056315"/>
    <n v="1414164715"/>
  </r>
  <r>
    <n v="1340"/>
    <s v="Glass Designs (Canceled)"/>
    <s v="I would like to make nicer, more stylish looking frames for the Google Glass using 3D printing technology."/>
    <n v="1680"/>
    <n v="0"/>
    <x v="0"/>
    <x v="1"/>
    <s v="US"/>
    <s v="USD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"/>
    <s v="GBP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"/>
    <s v="USD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"/>
    <s v="USD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0"/>
    <s v="CA"/>
    <s v="CAD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"/>
    <s v="USD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"/>
    <s v="USD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"/>
    <s v="USD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"/>
    <s v="USD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0"/>
    <s v="CA"/>
    <s v="CAD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"/>
    <s v="USD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x v="0"/>
    <x v="0"/>
    <s v="US"/>
    <s v="USD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"/>
    <s v="USD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"/>
    <s v="USD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"/>
    <s v="GBP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"/>
    <s v="GBP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"/>
    <s v="USD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x v="0"/>
    <x v="0"/>
    <s v="US"/>
    <s v="USD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x v="0"/>
    <x v="0"/>
    <s v="US"/>
    <s v="USD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"/>
    <s v="USD"/>
    <n v="1309980790"/>
    <n v="1304623990"/>
  </r>
  <r>
    <n v="1360"/>
    <s v="So Bad, It's Good! - A Book of Bad Movies"/>
    <s v="So Bad, It's Good! is a guide to finding the best films for your bad movie night."/>
    <n v="1500"/>
    <n v="2598"/>
    <x v="0"/>
    <x v="0"/>
    <s v="US"/>
    <s v="USD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"/>
    <s v="GBP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"/>
    <s v="USD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"/>
    <s v="USD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0"/>
    <s v="DK"/>
    <s v="DKK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"/>
    <s v="USD"/>
    <n v="1426523752"/>
    <n v="1423935352"/>
  </r>
  <r>
    <n v="1366"/>
    <s v="Kick It! A Tribute to the A.K.s"/>
    <s v="A musical memorial for Alexi Petersen."/>
    <n v="7500"/>
    <n v="9486.69"/>
    <x v="0"/>
    <x v="0"/>
    <s v="US"/>
    <s v="USD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"/>
    <s v="USD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"/>
    <s v="USD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"/>
    <s v="USD"/>
    <n v="1397225746"/>
    <n v="1394633746"/>
  </r>
  <r>
    <n v="1370"/>
    <s v="Food On You presents Baby's First Parental Advisory"/>
    <s v="Songs about the first year of parenthood, often inappropriate for children"/>
    <n v="1500"/>
    <n v="1555"/>
    <x v="0"/>
    <x v="0"/>
    <s v="US"/>
    <s v="USD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"/>
    <s v="USD"/>
    <n v="1431022342"/>
    <n v="1428430342"/>
  </r>
  <r>
    <n v="1372"/>
    <s v="Ted Lukas &amp; the Misled new CD - &quot;FEED&quot;"/>
    <s v="Please help us raise funds to press our new CD!"/>
    <n v="500"/>
    <n v="620"/>
    <x v="0"/>
    <x v="0"/>
    <s v="US"/>
    <s v="USD"/>
    <n v="1342115132"/>
    <n v="1339523132"/>
  </r>
  <r>
    <n v="1373"/>
    <s v="Broccoli Samurai: Tour Van or Bust!"/>
    <s v="Help Broccoli Samurai raise money to get a new van and continue bringing you the jams!"/>
    <n v="10000"/>
    <n v="10501"/>
    <x v="0"/>
    <x v="0"/>
    <s v="US"/>
    <s v="USD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"/>
    <s v="USD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s v="FR"/>
    <s v="EUR"/>
    <n v="1484444119"/>
    <n v="1481852119"/>
  </r>
  <r>
    <n v="1376"/>
    <s v="Dead Pirates / HIGHMARE LP 2nd pressing"/>
    <s v="Dead Pirates are planning a second pressing of HIGHMARE LP, who wants one ?"/>
    <n v="3700"/>
    <n v="9342"/>
    <x v="0"/>
    <x v="0"/>
    <s v="GB"/>
    <s v="GBP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"/>
    <s v="USD"/>
    <n v="1486095060"/>
    <n v="1484198170"/>
  </r>
  <r>
    <n v="1378"/>
    <s v="SIX BY SEVEN"/>
    <s v="A psychedelic post rock masterpiece!"/>
    <n v="2000"/>
    <n v="4067"/>
    <x v="0"/>
    <x v="0"/>
    <s v="GB"/>
    <s v="GBP"/>
    <n v="1470075210"/>
    <n v="1468779210"/>
  </r>
  <r>
    <n v="1379"/>
    <s v="J. Walter Makes a Record"/>
    <s v="---------The long-awaited debut full-length from Justin Ruddy--------"/>
    <n v="10000"/>
    <n v="11160"/>
    <x v="0"/>
    <x v="0"/>
    <s v="US"/>
    <s v="USD"/>
    <n v="1433504876"/>
    <n v="1430912876"/>
  </r>
  <r>
    <n v="1380"/>
    <s v="BARNFEST 2015"/>
    <s v="A DIY MUSIC FESTIVAL FROM ST. LOUIS MO! Bands make their own festival, help make it legit!"/>
    <n v="25"/>
    <n v="106"/>
    <x v="0"/>
    <x v="0"/>
    <s v="US"/>
    <s v="USD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"/>
    <s v="USD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"/>
    <s v="USD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0"/>
    <s v="CA"/>
    <s v="CAD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"/>
    <s v="USD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x v="0"/>
    <x v="0"/>
    <s v="DE"/>
    <s v="EUR"/>
    <n v="1461931860"/>
    <n v="1457109121"/>
  </r>
  <r>
    <n v="1386"/>
    <s v="MALTESE CROSS: The First Album"/>
    <s v="We are a classic hard rock/heavy metal band just trying to keep rock alive!"/>
    <n v="400"/>
    <n v="875"/>
    <x v="0"/>
    <x v="0"/>
    <s v="US"/>
    <s v="USD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"/>
    <s v="USD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"/>
    <s v="USD"/>
    <n v="1476720840"/>
    <n v="1474469117"/>
  </r>
  <r>
    <n v="1389"/>
    <s v="Pre-order DANCEHALL's first record!!!"/>
    <s v="Help fund the pressing of DANCEHALL's first record by pre-ordering it in advance!!!"/>
    <n v="500"/>
    <n v="727"/>
    <x v="0"/>
    <x v="0"/>
    <s v="GB"/>
    <s v="GBP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x v="0"/>
    <x v="0"/>
    <s v="US"/>
    <s v="USD"/>
    <n v="1430154720"/>
    <n v="1427224606"/>
  </r>
  <r>
    <n v="1391"/>
    <s v="Rules and Regulations"/>
    <s v="With the money donated through this project we intend on investing in sound equipment for live shows"/>
    <n v="500"/>
    <n v="551"/>
    <x v="0"/>
    <x v="0"/>
    <s v="US"/>
    <s v="USD"/>
    <n v="1440219540"/>
    <n v="1436369818"/>
  </r>
  <r>
    <n v="1392"/>
    <s v="Telesomniac's Debut Album"/>
    <s v="Telesomniac is a rock band from Provo, UT releasing their debut album Thirty-One Flashes in the Dark."/>
    <n v="2500"/>
    <n v="2841"/>
    <x v="0"/>
    <x v="0"/>
    <s v="US"/>
    <s v="USD"/>
    <n v="1456976586"/>
    <n v="1454298186"/>
  </r>
  <r>
    <n v="1393"/>
    <s v="WolfHunt | Social Commentary Rock Project"/>
    <s v="Rock n' Roll tales of our times"/>
    <n v="10000"/>
    <n v="10235"/>
    <x v="0"/>
    <x v="0"/>
    <s v="US"/>
    <s v="USD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"/>
    <s v="USD"/>
    <n v="1488337200"/>
    <n v="1484623726"/>
  </r>
  <r>
    <n v="1395"/>
    <s v="Quiet Oaks Full Length Album"/>
    <s v="Help Quiet Oaks record their debut album!!!"/>
    <n v="3500"/>
    <n v="3916"/>
    <x v="0"/>
    <x v="0"/>
    <s v="US"/>
    <s v="USD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"/>
    <s v="USD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"/>
    <s v="USD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"/>
    <s v="USD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"/>
    <s v="USD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"/>
    <s v="GBP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"/>
    <s v="USD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"/>
    <s v="GBP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"/>
    <s v="USD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"/>
    <s v="GBP"/>
    <n v="1424607285"/>
    <n v="1422447285"/>
  </r>
  <r>
    <n v="1405"/>
    <s v="The Bible translated into Emoticons"/>
    <s v="Will more people read the Bible if it were translated into Emoticons?"/>
    <n v="25000"/>
    <n v="105"/>
    <x v="1"/>
    <x v="2"/>
    <s v="US"/>
    <s v="USD"/>
    <n v="1417195201"/>
    <n v="1414599601"/>
  </r>
  <r>
    <n v="1406"/>
    <s v="Man Down! Translation project"/>
    <s v="The White coat and the battle dress uniform"/>
    <n v="12000"/>
    <n v="15"/>
    <x v="0"/>
    <x v="2"/>
    <s v="IT"/>
    <s v="EUR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2"/>
    <s v="US"/>
    <s v="USD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"/>
    <s v="GBP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2"/>
    <s v="US"/>
    <s v="USD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2"/>
    <s v="IT"/>
    <s v="EUR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"/>
    <s v="GBP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x v="0"/>
    <x v="2"/>
    <s v="US"/>
    <s v="USD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2"/>
    <s v="IT"/>
    <s v="EUR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2"/>
    <s v="US"/>
    <s v="USD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2"/>
    <s v="US"/>
    <s v="USD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2"/>
    <s v="US"/>
    <s v="USD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2"/>
    <s v="US"/>
    <s v="USD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S"/>
    <s v="EUR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2"/>
    <s v="US"/>
    <s v="USD"/>
    <n v="1476010619"/>
    <n v="1473418619"/>
  </r>
  <r>
    <n v="1420"/>
    <s v="Shakespeare in the Hood - Romeo and Juliet"/>
    <s v="Help me butcher Shakespeare in a satirical fashion."/>
    <n v="110"/>
    <n v="3"/>
    <x v="0"/>
    <x v="2"/>
    <s v="US"/>
    <s v="USD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2"/>
    <s v="SE"/>
    <s v="SEK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2"/>
    <s v="NZ"/>
    <s v="NZD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2"/>
    <s v="AU"/>
    <s v="AUD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x v="0"/>
    <x v="2"/>
    <s v="US"/>
    <s v="USD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2"/>
    <s v="US"/>
    <s v="USD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2"/>
    <s v="DE"/>
    <s v="EUR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x v="0"/>
    <x v="2"/>
    <s v="DE"/>
    <s v="EUR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S"/>
    <s v="EUR"/>
    <n v="1459584417"/>
    <n v="1456996017"/>
  </r>
  <r>
    <n v="1429"/>
    <s v="10 P.M."/>
    <s v="A guy in his 30's tries to live his &quot;American Dream&quot;, but quickly it turns into a nightmare. (A Novel)"/>
    <n v="10000"/>
    <n v="0"/>
    <x v="0"/>
    <x v="2"/>
    <s v="US"/>
    <s v="USD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x v="0"/>
    <x v="2"/>
    <s v="US"/>
    <s v="USD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2"/>
    <s v="US"/>
    <s v="USD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x v="0"/>
    <x v="2"/>
    <s v="US"/>
    <s v="USD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2"/>
    <s v="IT"/>
    <s v="EUR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x v="0"/>
    <x v="2"/>
    <s v="DK"/>
    <s v="DKK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x v="0"/>
    <x v="2"/>
    <s v="IT"/>
    <s v="EUR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2"/>
    <s v="DE"/>
    <s v="EUR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2"/>
    <s v="US"/>
    <s v="USD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2"/>
    <s v="DK"/>
    <s v="DKK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"/>
    <s v="CAD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2"/>
    <s v="IT"/>
    <s v="EUR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"/>
    <s v="GBP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2"/>
    <s v="US"/>
    <s v="USD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2"/>
    <s v="FR"/>
    <s v="EUR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x v="0"/>
    <x v="2"/>
    <s v="DE"/>
    <s v="EUR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2"/>
    <s v="DE"/>
    <s v="EUR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2"/>
    <s v="IT"/>
    <s v="EUR"/>
    <n v="1461235478"/>
    <n v="1459507478"/>
  </r>
  <r>
    <n v="1447"/>
    <s v="Indian Language Dictionary"/>
    <s v="I'm creating a dictionary of multiple Indian languages."/>
    <n v="500000"/>
    <n v="75"/>
    <x v="0"/>
    <x v="2"/>
    <s v="US"/>
    <s v="USD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2"/>
    <s v="AU"/>
    <s v="AUD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2"/>
    <s v="US"/>
    <s v="USD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x v="0"/>
    <x v="2"/>
    <s v="US"/>
    <s v="USD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"/>
    <s v="USD"/>
    <n v="1416355259"/>
    <n v="1413759659"/>
  </r>
  <r>
    <n v="1452"/>
    <s v="The Judo Preservation Project (Canceled)"/>
    <s v="I am gathering rare, out-of-print Judo books for preservation, translation and sharing."/>
    <n v="14000"/>
    <n v="0"/>
    <x v="0"/>
    <x v="1"/>
    <s v="US"/>
    <s v="USD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"/>
    <s v="FR"/>
    <s v="EUR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"/>
    <s v="ES"/>
    <s v="EUR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"/>
    <s v="USD"/>
    <n v="1409924340"/>
    <n v="1405181320"/>
  </r>
  <r>
    <n v="1456"/>
    <s v="Sometimes you don't need love (Canceled)"/>
    <s v="English Version of my auto-published novel"/>
    <n v="5000"/>
    <n v="145"/>
    <x v="0"/>
    <x v="1"/>
    <s v="IT"/>
    <s v="EUR"/>
    <n v="1483459365"/>
    <n v="1480867365"/>
  </r>
  <r>
    <n v="1457"/>
    <s v="Hey! I&quot;m not invisable, I am Just Old (Canceled)"/>
    <s v="Age is more than just a number, I hope your younger than you feel."/>
    <n v="6000"/>
    <n v="0"/>
    <x v="0"/>
    <x v="1"/>
    <s v="US"/>
    <s v="USD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"/>
    <s v="USD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x v="0"/>
    <x v="1"/>
    <s v="DK"/>
    <s v="DKK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x v="0"/>
    <x v="1"/>
    <s v="US"/>
    <s v="USD"/>
    <n v="1417391100"/>
    <n v="1412371898"/>
  </r>
  <r>
    <n v="1461"/>
    <s v="Relatively Prime Series 2"/>
    <s v="Series 2 of Relatively Prime, a podcast of stories from the Mathematical Domain"/>
    <n v="15000"/>
    <n v="15186.69"/>
    <x v="1"/>
    <x v="0"/>
    <s v="US"/>
    <s v="USD"/>
    <n v="1413849600"/>
    <n v="1410967754"/>
  </r>
  <r>
    <n v="1462"/>
    <s v="Unbound: Fiction on the Radio"/>
    <s v="A new radio show focused on short fiction produced by Louisville Public Media"/>
    <n v="4000"/>
    <n v="4340.7"/>
    <x v="1"/>
    <x v="0"/>
    <s v="US"/>
    <s v="USD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"/>
    <s v="USD"/>
    <n v="1365367938"/>
    <n v="1361483538"/>
  </r>
  <r>
    <n v="1464"/>
    <s v="Science Studio"/>
    <s v="The Best Science Media on the Web"/>
    <n v="5000"/>
    <n v="8160"/>
    <x v="1"/>
    <x v="0"/>
    <s v="US"/>
    <s v="USD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"/>
    <s v="USD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"/>
    <s v="USD"/>
    <n v="1452574800"/>
    <n v="1449029266"/>
  </r>
  <r>
    <n v="1467"/>
    <s v="Radio Ambulante"/>
    <s v="We are a new Spanish language podcast telling uniquely Latin American stories."/>
    <n v="40000"/>
    <n v="46032"/>
    <x v="1"/>
    <x v="0"/>
    <s v="US"/>
    <s v="USD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"/>
    <s v="USD"/>
    <n v="1307838049"/>
    <n v="1302654049"/>
  </r>
  <r>
    <n v="1469"/>
    <s v="The Local Global Mashup Show"/>
    <s v="Get the inside edge on the stories that connect Americans to the world -- in your ear every week."/>
    <n v="44250"/>
    <n v="47978"/>
    <x v="1"/>
    <x v="0"/>
    <s v="US"/>
    <s v="USD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"/>
    <s v="USD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"/>
    <s v="USD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"/>
    <s v="USD"/>
    <n v="1381928503"/>
    <n v="1379336503"/>
  </r>
  <r>
    <n v="1473"/>
    <s v="ONE LOVES ONLY FORM"/>
    <s v="Public Radio Project"/>
    <n v="1500"/>
    <n v="1807.74"/>
    <x v="1"/>
    <x v="0"/>
    <s v="US"/>
    <s v="USD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"/>
    <s v="USD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"/>
    <s v="USD"/>
    <n v="1419051540"/>
    <n v="1416244863"/>
  </r>
  <r>
    <n v="1476"/>
    <s v="The Comedy Button Podcast"/>
    <s v="The Comedy Button is a brand new nerd pop culture podcast with weekly video sketches."/>
    <n v="6000"/>
    <n v="39693.279999999999"/>
    <x v="1"/>
    <x v="0"/>
    <s v="US"/>
    <s v="USD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"/>
    <s v="USD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"/>
    <s v="USD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"/>
    <s v="USD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"/>
    <s v="USD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"/>
    <s v="CAD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2"/>
    <s v="US"/>
    <s v="USD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2"/>
    <s v="US"/>
    <s v="USD"/>
    <n v="1469162275"/>
    <n v="1467002275"/>
  </r>
  <r>
    <n v="1484"/>
    <s v="a book called filtered down thru the stars"/>
    <s v="The mussings of an old wizard"/>
    <n v="2000"/>
    <n v="0"/>
    <x v="0"/>
    <x v="2"/>
    <s v="US"/>
    <s v="USD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2"/>
    <s v="US"/>
    <s v="USD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2"/>
    <s v="US"/>
    <s v="USD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x v="0"/>
    <x v="2"/>
    <s v="US"/>
    <s v="USD"/>
    <n v="1470175271"/>
    <n v="1467583271"/>
  </r>
  <r>
    <n v="1488"/>
    <s v="Nanolution"/>
    <s v="A blockbuster sci-fi adventure. What would you do if one day your life changed to beyond the imaginable?"/>
    <n v="15000"/>
    <n v="360"/>
    <x v="0"/>
    <x v="2"/>
    <s v="AU"/>
    <s v="AUD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2"/>
    <s v="US"/>
    <s v="USD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2"/>
    <s v="US"/>
    <s v="USD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x v="0"/>
    <x v="2"/>
    <s v="US"/>
    <s v="USD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2"/>
    <s v="US"/>
    <s v="USD"/>
    <n v="1308431646"/>
    <n v="1305839646"/>
  </r>
  <r>
    <n v="1493"/>
    <s v="The Great Grand Zeppelin Chase"/>
    <s v="Help illustrate the sequel to the bestselling _x000a_The Transylvania Flying Squad of Detectives"/>
    <n v="2400"/>
    <n v="0"/>
    <x v="0"/>
    <x v="2"/>
    <s v="US"/>
    <s v="USD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2"/>
    <s v="US"/>
    <s v="USD"/>
    <n v="1428075480"/>
    <n v="1425489613"/>
  </r>
  <r>
    <n v="1495"/>
    <s v="A Magical Bildungsroman with a Female Heroine"/>
    <s v="The Adventures of Penelope Hawthorne. Part One: The Spellbook of Dracone."/>
    <n v="2000"/>
    <n v="0"/>
    <x v="0"/>
    <x v="2"/>
    <s v="US"/>
    <s v="USD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x v="0"/>
    <x v="2"/>
    <s v="US"/>
    <s v="USD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x v="0"/>
    <x v="2"/>
    <s v="US"/>
    <s v="USD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2"/>
    <s v="US"/>
    <s v="USD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x v="0"/>
    <x v="2"/>
    <s v="US"/>
    <s v="USD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2"/>
    <s v="US"/>
    <s v="USD"/>
    <n v="1367444557"/>
    <n v="1364852557"/>
  </r>
  <r>
    <n v="1501"/>
    <s v="This is Nowhere"/>
    <s v="A hardcover book of surf, outdoor and nature photos from the British Columbia coast."/>
    <n v="52000"/>
    <n v="86492"/>
    <x v="1"/>
    <x v="0"/>
    <s v="CA"/>
    <s v="CAD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x v="1"/>
    <x v="0"/>
    <s v="GB"/>
    <s v="GBP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0"/>
    <s v="BE"/>
    <s v="EUR"/>
    <n v="1477210801"/>
    <n v="1472026801"/>
  </r>
  <r>
    <n v="1504"/>
    <s v="RYU X RIO"/>
    <s v="A football photography book like no other about the 2014 World Cup in Brazil, by Ryu Voelkel."/>
    <n v="6500"/>
    <n v="18066"/>
    <x v="1"/>
    <x v="0"/>
    <s v="GB"/>
    <s v="GBP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0"/>
    <s v="DE"/>
    <s v="EUR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x v="1"/>
    <x v="0"/>
    <s v="GB"/>
    <s v="GBP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"/>
    <s v="USD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"/>
    <s v="USD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0"/>
    <s v="DE"/>
    <s v="EUR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0"/>
    <s v="GB"/>
    <s v="GBP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"/>
    <s v="USD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"/>
    <s v="USD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x v="1"/>
    <x v="0"/>
    <s v="GB"/>
    <s v="GBP"/>
    <n v="1405523866"/>
    <n v="1402931866"/>
  </r>
  <r>
    <n v="1514"/>
    <s v="Racing Age"/>
    <s v="Racing Age is a documentary photography book about masters track &amp; field athletes of retirement age and older."/>
    <n v="25000"/>
    <n v="26619"/>
    <x v="1"/>
    <x v="0"/>
    <s v="US"/>
    <s v="USD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0"/>
    <s v="NO"/>
    <s v="NOK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"/>
    <s v="USD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"/>
    <s v="USD"/>
    <n v="1417845600"/>
    <n v="1415194553"/>
  </r>
  <r>
    <n v="1518"/>
    <s v="Amelia and the Animals: Photographs by Robin Schwartz"/>
    <s v="A photobook of Robin Schwartz's ongoing series with her daughter Amelia."/>
    <n v="15000"/>
    <n v="30805"/>
    <x v="1"/>
    <x v="0"/>
    <s v="US"/>
    <s v="USD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"/>
    <s v="USD"/>
    <n v="1403301540"/>
    <n v="1400867283"/>
  </r>
  <r>
    <n v="1520"/>
    <s v="TULIPS"/>
    <s v="A self-published photography book by Andrew Miksys from his new series about Belarus"/>
    <n v="18000"/>
    <n v="18625"/>
    <x v="1"/>
    <x v="0"/>
    <s v="US"/>
    <s v="USD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"/>
    <s v="USD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"/>
    <s v="USD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"/>
    <s v="USD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x v="1"/>
    <x v="0"/>
    <s v="SE"/>
    <s v="SEK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"/>
    <s v="USD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"/>
    <s v="USD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"/>
    <s v="USD"/>
    <n v="1489497886"/>
    <n v="1487082286"/>
  </r>
  <r>
    <n v="1528"/>
    <s v="Don't Go Outside: Tokyo Street Photos"/>
    <s v="A book of street photos from around Shibuya that I've made between 2011-2016."/>
    <n v="3000"/>
    <n v="8447"/>
    <x v="1"/>
    <x v="0"/>
    <s v="US"/>
    <s v="USD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"/>
    <s v="USD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"/>
    <s v="USD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"/>
    <s v="USD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x v="1"/>
    <x v="0"/>
    <s v="AU"/>
    <s v="AUD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x v="1"/>
    <x v="0"/>
    <s v="US"/>
    <s v="USD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"/>
    <s v="USD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"/>
    <s v="USD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"/>
    <s v="USD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x v="1"/>
    <x v="0"/>
    <s v="DE"/>
    <s v="EUR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"/>
    <s v="USD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"/>
    <s v="USD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"/>
    <s v="USD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x v="0"/>
    <x v="2"/>
    <s v="US"/>
    <s v="USD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"/>
    <s v="CAD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x v="0"/>
    <x v="2"/>
    <s v="US"/>
    <s v="USD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x v="0"/>
    <x v="2"/>
    <s v="US"/>
    <s v="USD"/>
    <n v="1427847480"/>
    <n v="1424222024"/>
  </r>
  <r>
    <n v="1545"/>
    <s v="Nevada County Hearts"/>
    <s v="&quot;He will not be a wise man who does not study human hearts!&quot;_x000a_Hope in natural art, creation!"/>
    <n v="3000"/>
    <n v="1"/>
    <x v="0"/>
    <x v="2"/>
    <s v="US"/>
    <s v="USD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"/>
    <s v="GBP"/>
    <n v="1410930399"/>
    <n v="1405746399"/>
  </r>
  <r>
    <n v="1547"/>
    <s v="Sound Photography"/>
    <s v="I have produced a limited number (100) of five 8x10 prints of mixed photography I would like to share with you."/>
    <n v="20"/>
    <n v="0"/>
    <x v="0"/>
    <x v="2"/>
    <s v="US"/>
    <s v="USD"/>
    <n v="1487844882"/>
    <n v="1487240082"/>
  </r>
  <r>
    <n v="1548"/>
    <s v="Change the World through Color"/>
    <s v="Beauty is in the eye of the beholder and I want to inspire conservation through color."/>
    <n v="700"/>
    <n v="60"/>
    <x v="0"/>
    <x v="2"/>
    <s v="US"/>
    <s v="USD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x v="0"/>
    <x v="2"/>
    <s v="US"/>
    <s v="USD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"/>
    <s v="GBP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2"/>
    <s v="US"/>
    <s v="USD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2"/>
    <s v="US"/>
    <s v="USD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2"/>
    <s v="US"/>
    <s v="USD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2"/>
    <s v="AU"/>
    <s v="AUD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x v="0"/>
    <x v="2"/>
    <s v="US"/>
    <s v="USD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x v="0"/>
    <x v="2"/>
    <s v="CA"/>
    <s v="CAD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x v="0"/>
    <x v="2"/>
    <s v="US"/>
    <s v="USD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x v="0"/>
    <x v="2"/>
    <s v="GB"/>
    <s v="GBP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x v="0"/>
    <x v="2"/>
    <s v="US"/>
    <s v="USD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x v="0"/>
    <x v="2"/>
    <s v="US"/>
    <s v="USD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"/>
    <s v="USD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"/>
    <s v="USD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"/>
    <s v="GBP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"/>
    <s v="USD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"/>
    <s v="USD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"/>
    <s v="USD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"/>
    <s v="USD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"/>
    <s v="USD"/>
    <n v="1419384585"/>
    <n v="1416360585"/>
  </r>
  <r>
    <n v="1569"/>
    <s v="to be removed (Canceled)"/>
    <s v="to be removed"/>
    <n v="30000"/>
    <n v="0"/>
    <x v="0"/>
    <x v="1"/>
    <s v="US"/>
    <s v="USD"/>
    <n v="1369498714"/>
    <n v="1366906714"/>
  </r>
  <r>
    <n v="1570"/>
    <s v="BEAUTIFUL DREAMERS: An Adult Coloring Book (Canceled)"/>
    <s v="A Coloring Book of Breathtaking Beauties_x000a_To Calm the Heart and Soul"/>
    <n v="6000"/>
    <n v="2484"/>
    <x v="0"/>
    <x v="1"/>
    <s v="US"/>
    <s v="USD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"/>
    <s v="GBP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"/>
    <s v="GBP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"/>
    <s v="CAD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"/>
    <s v="USD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"/>
    <s v="USD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x v="0"/>
    <x v="1"/>
    <s v="US"/>
    <s v="USD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"/>
    <s v="USD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"/>
    <s v="USD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"/>
    <s v="USD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"/>
    <s v="USD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x v="0"/>
    <x v="2"/>
    <s v="GB"/>
    <s v="GBP"/>
    <n v="1450521990"/>
    <n v="1447757190"/>
  </r>
  <r>
    <n v="1582"/>
    <s v="Scenes from New Orleans"/>
    <s v="I create canvas prints of images from in and around New Orleans"/>
    <n v="1000"/>
    <n v="93"/>
    <x v="0"/>
    <x v="2"/>
    <s v="US"/>
    <s v="USD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"/>
    <s v="GBP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x v="0"/>
    <x v="2"/>
    <s v="US"/>
    <s v="USD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"/>
    <s v="CAD"/>
    <n v="1482663600"/>
    <n v="1480800568"/>
  </r>
  <r>
    <n v="1586"/>
    <s v="Missouri In Pictures"/>
    <s v="Show the world the beauty that is in all of our back yards!"/>
    <n v="1500"/>
    <n v="0"/>
    <x v="0"/>
    <x v="2"/>
    <s v="US"/>
    <s v="USD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2"/>
    <s v="US"/>
    <s v="USD"/>
    <n v="1418510965"/>
    <n v="1415918965"/>
  </r>
  <r>
    <n v="1588"/>
    <s v="The Right Side of Texas"/>
    <s v="Southeast Texas as seen through the lens of a cell phone camera"/>
    <n v="516"/>
    <n v="0"/>
    <x v="0"/>
    <x v="2"/>
    <s v="US"/>
    <s v="USD"/>
    <n v="1422735120"/>
    <n v="1420091999"/>
  </r>
  <r>
    <n v="1589"/>
    <s v="A Side Of The World In Canvas"/>
    <s v="I want to be able to have my own photography inside a canvas and have it be displayed everywhere."/>
    <n v="1200"/>
    <n v="0"/>
    <x v="0"/>
    <x v="2"/>
    <s v="US"/>
    <s v="USD"/>
    <n v="1444433886"/>
    <n v="1441841886"/>
  </r>
  <r>
    <n v="1590"/>
    <s v="An Italian Adventure"/>
    <s v="Discover Italy through photography."/>
    <n v="60000"/>
    <n v="1020"/>
    <x v="0"/>
    <x v="2"/>
    <s v="IT"/>
    <s v="EUR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"/>
    <s v="GBP"/>
    <n v="1459700741"/>
    <n v="1457112341"/>
  </r>
  <r>
    <n v="1592"/>
    <s v="The Views of Pittsburgh"/>
    <s v="A portfolio collage of beautiful pictures of authentic Pittsburgh locations and scenery."/>
    <n v="25"/>
    <n v="0"/>
    <x v="0"/>
    <x v="2"/>
    <s v="US"/>
    <s v="USD"/>
    <n v="1427503485"/>
    <n v="1423619085"/>
  </r>
  <r>
    <n v="1593"/>
    <s v="Picturing Italy"/>
    <s v="A trip to fulfill a dream of capturing the wonders and history of ancient Italy in person."/>
    <n v="22000"/>
    <n v="3"/>
    <x v="0"/>
    <x v="2"/>
    <s v="US"/>
    <s v="USD"/>
    <n v="1425154655"/>
    <n v="1422562655"/>
  </r>
  <r>
    <n v="1594"/>
    <s v="Scenes and Things from New Orleans"/>
    <s v="I photograph my love of New Orleans, create canvases and share those memories with you."/>
    <n v="1000"/>
    <n v="205"/>
    <x v="0"/>
    <x v="2"/>
    <s v="US"/>
    <s v="USD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2"/>
    <s v="US"/>
    <s v="USD"/>
    <n v="1403122380"/>
    <n v="1400634728"/>
  </r>
  <r>
    <n v="1596"/>
    <s v="The Town We Live In"/>
    <s v="London is beautiful. I want to create a book of stunning images from in and around our great city"/>
    <n v="3250"/>
    <n v="75"/>
    <x v="0"/>
    <x v="2"/>
    <s v="GB"/>
    <s v="GBP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x v="0"/>
    <x v="2"/>
    <s v="US"/>
    <s v="USD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2"/>
    <s v="US"/>
    <s v="USD"/>
    <n v="1437926458"/>
    <n v="1432742458"/>
  </r>
  <r>
    <n v="1599"/>
    <s v="The Londoner: Prints &amp; Canvas"/>
    <s v="A London photographer trekking 5,895m up Africa's Mount Kilimanjaro to pursue and enrich a career."/>
    <n v="500"/>
    <n v="0"/>
    <x v="0"/>
    <x v="2"/>
    <s v="GB"/>
    <s v="GBP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x v="0"/>
    <x v="2"/>
    <s v="US"/>
    <s v="USD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"/>
    <s v="USD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"/>
    <s v="USD"/>
    <n v="1318633200"/>
    <n v="1314947317"/>
  </r>
  <r>
    <n v="1603"/>
    <s v="Max's First Solo Album!"/>
    <s v="An exercise in the wild and dangerous world of solo musicianship by Maxwell D Feinstein."/>
    <n v="2000"/>
    <n v="2000.66"/>
    <x v="0"/>
    <x v="0"/>
    <s v="US"/>
    <s v="USD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"/>
    <s v="USD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"/>
    <s v="USD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"/>
    <s v="USD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"/>
    <s v="USD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"/>
    <s v="USD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"/>
    <s v="USD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x v="0"/>
    <x v="0"/>
    <s v="US"/>
    <s v="USD"/>
    <n v="1355609510"/>
    <n v="1353017510"/>
  </r>
  <r>
    <n v="1611"/>
    <s v="Skelton-Luns CD/7&quot;             No Big Deal."/>
    <s v="Skelton-Luns CD/7&quot; No Big Deal."/>
    <n v="800"/>
    <n v="1001"/>
    <x v="0"/>
    <x v="0"/>
    <s v="US"/>
    <s v="USD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"/>
    <s v="USD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"/>
    <s v="USD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"/>
    <s v="USD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"/>
    <s v="USD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"/>
    <s v="USD"/>
    <n v="1353621600"/>
    <n v="1350061821"/>
  </r>
  <r>
    <n v="1617"/>
    <s v="The Coffis Brothers 2nd Album!"/>
    <s v="The Coffis Brothers &amp;The Mountain Men are recording a brand new full length record."/>
    <n v="7000"/>
    <n v="10210"/>
    <x v="0"/>
    <x v="0"/>
    <s v="US"/>
    <s v="USD"/>
    <n v="1383332400"/>
    <n v="1380470188"/>
  </r>
  <r>
    <n v="1618"/>
    <s v="Janus Word Album"/>
    <s v="Janus Word combines hard rock with melodic acoustic music for a unique and awesome sound."/>
    <n v="1500"/>
    <n v="1576"/>
    <x v="0"/>
    <x v="0"/>
    <s v="US"/>
    <s v="USD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"/>
    <s v="USD"/>
    <n v="1410755286"/>
    <n v="1408940886"/>
  </r>
  <r>
    <n v="1620"/>
    <s v="Kickstart my music career with 300 CDs"/>
    <s v="Kickstarting my music career with 300 hard copy CDs of my first release."/>
    <n v="1000"/>
    <n v="1130"/>
    <x v="0"/>
    <x v="0"/>
    <s v="US"/>
    <s v="USD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"/>
    <s v="USD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"/>
    <s v="USD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"/>
    <s v="GBP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x v="0"/>
    <x v="0"/>
    <s v="US"/>
    <s v="USD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"/>
    <s v="USD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"/>
    <s v="USD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"/>
    <s v="USD"/>
    <n v="1353905940"/>
    <n v="1351011489"/>
  </r>
  <r>
    <n v="1628"/>
    <s v="&quot;Songs for Tsippora&quot; Byronâ€™s DEBUT EP"/>
    <s v="Original Jewish rock music on human relationships and identity"/>
    <n v="4000"/>
    <n v="4037"/>
    <x v="0"/>
    <x v="0"/>
    <s v="US"/>
    <s v="USD"/>
    <n v="1403026882"/>
    <n v="1400175682"/>
  </r>
  <r>
    <n v="1629"/>
    <s v="Off The Turnpike | A Loud New Way to Release Loud New Music"/>
    <s v="Help Off The Turnpike release new music, and set fire to everything!"/>
    <n v="6000"/>
    <n v="6220"/>
    <x v="0"/>
    <x v="0"/>
    <s v="US"/>
    <s v="USD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"/>
    <s v="USD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"/>
    <s v="USD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"/>
    <s v="USD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"/>
    <s v="USD"/>
    <n v="1326690000"/>
    <n v="1324329156"/>
  </r>
  <r>
    <n v="1634"/>
    <s v="RUBEDO: Debut Full Length Album"/>
    <s v="Recording Debut  Album w/ Producer Ikey Owens from Free Moral Agents/ The Mars Volta"/>
    <n v="2000"/>
    <n v="2010"/>
    <x v="0"/>
    <x v="0"/>
    <s v="US"/>
    <s v="USD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"/>
    <s v="USD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"/>
    <s v="USD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"/>
    <s v="USD"/>
    <n v="1262302740"/>
    <n v="1257444140"/>
  </r>
  <r>
    <n v="1638"/>
    <s v="Avenues EP 2013"/>
    <s v="Avenues will be going in to the studio to record a new EP with Matt Allison!"/>
    <n v="1000"/>
    <n v="1050"/>
    <x v="0"/>
    <x v="0"/>
    <s v="US"/>
    <s v="USD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"/>
    <s v="USD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"/>
    <s v="USD"/>
    <n v="1280800740"/>
    <n v="1279603955"/>
  </r>
  <r>
    <n v="1641"/>
    <s v="Tanya Dartson- Run for Your Life music video"/>
    <s v="Music Video For Upbeat and Inspiring Song - Run For Your Life"/>
    <n v="2500"/>
    <n v="2535"/>
    <x v="0"/>
    <x v="0"/>
    <s v="US"/>
    <s v="USD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"/>
    <s v="USD"/>
    <n v="1308011727"/>
    <n v="1306283727"/>
  </r>
  <r>
    <n v="1643"/>
    <s v="This Is All Now's Brand New Album!!"/>
    <s v="This Is All Now is putting out a brand new record, and we need YOUR help to do it!"/>
    <n v="5000"/>
    <n v="6235"/>
    <x v="0"/>
    <x v="0"/>
    <s v="US"/>
    <s v="USD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"/>
    <s v="USD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"/>
    <s v="USD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"/>
    <s v="GBP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"/>
    <s v="USD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"/>
    <s v="USD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"/>
    <s v="USD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x v="0"/>
    <x v="0"/>
    <s v="US"/>
    <s v="USD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"/>
    <s v="USD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"/>
    <s v="USD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"/>
    <s v="USD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"/>
    <s v="USD"/>
    <n v="1334784160"/>
    <n v="1332192160"/>
  </r>
  <r>
    <n v="1655"/>
    <s v="Meg Porter Debut EP!"/>
    <s v="Berklee College of Music student, Meg Porter needs YOUR help to fund her very first EP!"/>
    <n v="1500"/>
    <n v="2143"/>
    <x v="0"/>
    <x v="0"/>
    <s v="US"/>
    <s v="USD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"/>
    <s v="USD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"/>
    <s v="USD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"/>
    <s v="USD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"/>
    <s v="GBP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0"/>
    <s v="IT"/>
    <s v="EUR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x v="0"/>
    <x v="0"/>
    <s v="AT"/>
    <s v="EUR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"/>
    <s v="USD"/>
    <n v="1325310336"/>
    <n v="1320122736"/>
  </r>
  <r>
    <n v="1663"/>
    <s v="ghost -- a music video"/>
    <s v="music is as important to the eyes as it is to the ears. help bring ghost to life in front of your eyes."/>
    <n v="1000"/>
    <n v="1080"/>
    <x v="0"/>
    <x v="0"/>
    <s v="US"/>
    <s v="USD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x v="0"/>
    <x v="0"/>
    <s v="US"/>
    <s v="USD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"/>
    <s v="USD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"/>
    <s v="USD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"/>
    <s v="USD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"/>
    <s v="USD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"/>
    <s v="USD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"/>
    <s v="USD"/>
    <n v="1278302400"/>
    <n v="1273961999"/>
  </r>
  <r>
    <n v="1671"/>
    <s v="Luke O'Brien's Kickstarter"/>
    <s v="I am seeking funding in order to help take my music from a hobby to a career."/>
    <n v="2000"/>
    <n v="2013.47"/>
    <x v="0"/>
    <x v="0"/>
    <s v="US"/>
    <s v="USD"/>
    <n v="1470056614"/>
    <n v="1467464614"/>
  </r>
  <r>
    <n v="1672"/>
    <s v="High Altotude Debut Album"/>
    <s v="Sweet, sweet harmonies from Portland Oregon's premiere high school women's a cappella group."/>
    <n v="1700"/>
    <n v="1920"/>
    <x v="0"/>
    <x v="0"/>
    <s v="US"/>
    <s v="USD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"/>
    <s v="USD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"/>
    <s v="USD"/>
    <n v="1471503540"/>
    <n v="1468852306"/>
  </r>
  <r>
    <n v="1675"/>
    <s v="The Great Party's Debut Album!"/>
    <s v="The Great Party is releasing their debut album. Here's your chance to be a part of it!"/>
    <n v="1000"/>
    <n v="1374.16"/>
    <x v="0"/>
    <x v="0"/>
    <s v="US"/>
    <s v="USD"/>
    <n v="1318802580"/>
    <n v="1316194540"/>
  </r>
  <r>
    <n v="1676"/>
    <s v="Bridge 19 CD Release Tour"/>
    <s v="Help fund Bridge 19's tour in support of their first duo record, to be released in May 2012."/>
    <n v="3000"/>
    <n v="3460"/>
    <x v="0"/>
    <x v="0"/>
    <s v="US"/>
    <s v="USD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0"/>
    <s v="ES"/>
    <s v="EUR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"/>
    <s v="USD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"/>
    <s v="USD"/>
    <n v="1311298745"/>
    <n v="1309311545"/>
  </r>
  <r>
    <n v="1680"/>
    <s v="Kick Out a Record"/>
    <s v="Working Musician dilemma #164: how the taxman put Kick the Record 2.0 on hold"/>
    <n v="1000"/>
    <n v="1175"/>
    <x v="0"/>
    <x v="0"/>
    <s v="US"/>
    <s v="USD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3"/>
    <s v="US"/>
    <s v="USD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x v="0"/>
    <x v="3"/>
    <s v="US"/>
    <s v="USD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x v="0"/>
    <x v="3"/>
    <s v="FR"/>
    <s v="EUR"/>
    <n v="1491590738"/>
    <n v="1489517138"/>
  </r>
  <r>
    <n v="1684"/>
    <s v="Goodness &amp; Mercy EP - Marty Mikles"/>
    <s v="New Music from Marty Mikles!  A new EP all about God's Goodness &amp; Mercy."/>
    <n v="8000"/>
    <n v="8730"/>
    <x v="0"/>
    <x v="3"/>
    <s v="US"/>
    <s v="USD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3"/>
    <s v="US"/>
    <s v="USD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3"/>
    <s v="CA"/>
    <s v="CAD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3"/>
    <s v="US"/>
    <s v="USD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3"/>
    <s v="US"/>
    <s v="USD"/>
    <n v="1491738594"/>
    <n v="1489150194"/>
  </r>
  <r>
    <n v="1689"/>
    <s v="Fly Away"/>
    <s v="Praising the Living God in the second half of life."/>
    <n v="2400"/>
    <n v="2400"/>
    <x v="0"/>
    <x v="3"/>
    <s v="US"/>
    <s v="USD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3"/>
    <s v="US"/>
    <s v="USD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3"/>
    <s v="US"/>
    <s v="USD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x v="0"/>
    <x v="3"/>
    <s v="US"/>
    <s v="USD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"/>
    <s v="GBP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x v="0"/>
    <x v="3"/>
    <s v="US"/>
    <s v="USD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3"/>
    <s v="US"/>
    <s v="USD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3"/>
    <s v="US"/>
    <s v="USD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3"/>
    <s v="US"/>
    <s v="USD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3"/>
    <s v="US"/>
    <s v="USD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x v="0"/>
    <x v="3"/>
    <s v="US"/>
    <s v="USD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3"/>
    <s v="US"/>
    <s v="USD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2"/>
    <s v="US"/>
    <s v="USD"/>
    <n v="1421337405"/>
    <n v="1418745405"/>
  </r>
  <r>
    <n v="1702"/>
    <s v="lyndale lewis and new vision prosper cd release"/>
    <s v="I can do all things through christ jesus"/>
    <n v="16500"/>
    <n v="1"/>
    <x v="0"/>
    <x v="2"/>
    <s v="US"/>
    <s v="USD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x v="0"/>
    <x v="2"/>
    <s v="US"/>
    <s v="USD"/>
    <n v="1441003537"/>
    <n v="1435819537"/>
  </r>
  <r>
    <n v="1704"/>
    <s v="Jericho Down Worship Album"/>
    <s v="We want to record an album of popular praise &amp; worship songs with our own influence and style."/>
    <n v="2000"/>
    <n v="1302"/>
    <x v="0"/>
    <x v="2"/>
    <s v="US"/>
    <s v="USD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x v="0"/>
    <x v="2"/>
    <s v="US"/>
    <s v="USD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x v="0"/>
    <x v="2"/>
    <s v="DE"/>
    <s v="EUR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2"/>
    <s v="US"/>
    <s v="USD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x v="0"/>
    <x v="2"/>
    <s v="US"/>
    <s v="USD"/>
    <n v="1462135706"/>
    <n v="1458679706"/>
  </r>
  <r>
    <n v="1709"/>
    <s v="Psalms"/>
    <s v="A project to set psalms to music. The psalms are taken from the English Standard Version (ESV) of the Bible."/>
    <n v="1750"/>
    <n v="85"/>
    <x v="0"/>
    <x v="2"/>
    <s v="US"/>
    <s v="USD"/>
    <n v="1409513940"/>
    <n v="1405949514"/>
  </r>
  <r>
    <n v="1710"/>
    <s v="Producing a live album of our upcoming Europe tour"/>
    <s v="We want to create a gospel live album which has never been produced before."/>
    <n v="5000"/>
    <n v="34"/>
    <x v="0"/>
    <x v="2"/>
    <s v="DE"/>
    <s v="EUR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2"/>
    <s v="US"/>
    <s v="USD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x v="0"/>
    <x v="2"/>
    <s v="US"/>
    <s v="USD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x v="0"/>
    <x v="2"/>
    <s v="US"/>
    <s v="USD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2"/>
    <s v="US"/>
    <s v="USD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x v="0"/>
    <x v="2"/>
    <s v="US"/>
    <s v="USD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2"/>
    <s v="US"/>
    <s v="USD"/>
    <n v="1481295099"/>
    <n v="1477835499"/>
  </r>
  <r>
    <n v="1717"/>
    <s v="Shift Records A New EP!"/>
    <s v="Our first record created to reach, inspire, and ultimately express the love of Jesus to our generation."/>
    <n v="3265"/>
    <n v="1395"/>
    <x v="0"/>
    <x v="2"/>
    <s v="US"/>
    <s v="USD"/>
    <n v="1461211200"/>
    <n v="1459467238"/>
  </r>
  <r>
    <n v="1718"/>
    <s v="The Prodigal Son"/>
    <s v="A melody for the galaxy."/>
    <n v="35000"/>
    <n v="75"/>
    <x v="0"/>
    <x v="2"/>
    <s v="US"/>
    <s v="USD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2"/>
    <s v="US"/>
    <s v="USD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2"/>
    <s v="US"/>
    <s v="USD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2"/>
    <s v="US"/>
    <s v="USD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x v="0"/>
    <x v="2"/>
    <s v="US"/>
    <s v="USD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2"/>
    <s v="US"/>
    <s v="USD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2"/>
    <s v="US"/>
    <s v="USD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x v="0"/>
    <x v="2"/>
    <s v="US"/>
    <s v="USD"/>
    <n v="1408922049"/>
    <n v="1406330049"/>
  </r>
  <r>
    <n v="1726"/>
    <s v="&quot;Every Day&quot; CD by Amanda Joy Hall"/>
    <s v="Amanda Joy Hall's sophomore album, &quot;Every Day&quot;. Release expected July 2014"/>
    <n v="6500"/>
    <n v="2196"/>
    <x v="0"/>
    <x v="2"/>
    <s v="US"/>
    <s v="USD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"/>
    <s v="GBP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x v="0"/>
    <x v="2"/>
    <s v="US"/>
    <s v="USD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2"/>
    <s v="US"/>
    <s v="USD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2"/>
    <s v="US"/>
    <s v="USD"/>
    <n v="1445738783"/>
    <n v="1443146783"/>
  </r>
  <r>
    <n v="1731"/>
    <s v="Sam Cox Band First Christian Tour"/>
    <s v="We are a Christin Worship band looking to midwest tour. God Bless!"/>
    <n v="1000"/>
    <n v="0"/>
    <x v="0"/>
    <x v="2"/>
    <s v="US"/>
    <s v="USD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2"/>
    <s v="US"/>
    <s v="USD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x v="0"/>
    <x v="2"/>
    <s v="US"/>
    <s v="USD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x v="0"/>
    <x v="2"/>
    <s v="US"/>
    <s v="USD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x v="0"/>
    <x v="2"/>
    <s v="US"/>
    <s v="USD"/>
    <n v="1470598345"/>
    <n v="1468006345"/>
  </r>
  <r>
    <n v="1736"/>
    <s v="In His Presence"/>
    <s v="A unique meditative album reflecting on the life of Christ, inviting Him into your presence"/>
    <n v="3000"/>
    <n v="22"/>
    <x v="0"/>
    <x v="2"/>
    <s v="US"/>
    <s v="USD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x v="0"/>
    <x v="2"/>
    <s v="US"/>
    <s v="USD"/>
    <n v="1437432392"/>
    <n v="1434840392"/>
  </r>
  <r>
    <n v="1738"/>
    <s v="The Flashing Lights"/>
    <s v="Music that inspires and gives hope for overcoming and change. And it is good music."/>
    <n v="5000"/>
    <n v="20"/>
    <x v="0"/>
    <x v="2"/>
    <s v="US"/>
    <s v="USD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2"/>
    <s v="US"/>
    <s v="USD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x v="0"/>
    <x v="2"/>
    <s v="US"/>
    <s v="USD"/>
    <n v="1437075422"/>
    <n v="1434483422"/>
  </r>
  <r>
    <n v="1741"/>
    <s v="Caught off Guard"/>
    <s v="A photo journal documenting my experiences and travels across New Zealand"/>
    <n v="1200"/>
    <n v="1330"/>
    <x v="0"/>
    <x v="0"/>
    <s v="GB"/>
    <s v="GBP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"/>
    <s v="USD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"/>
    <s v="USD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"/>
    <s v="GBP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"/>
    <s v="USD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"/>
    <s v="USD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"/>
    <s v="GBP"/>
    <n v="1447426800"/>
    <n v="1444904830"/>
  </r>
  <r>
    <n v="1748"/>
    <s v="So It Is: Vancouver"/>
    <s v="Telling the story of the city through remarkable people who live in Vancouver today."/>
    <n v="50000"/>
    <n v="64974"/>
    <x v="0"/>
    <x v="0"/>
    <s v="CA"/>
    <s v="CAD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x v="0"/>
    <x v="0"/>
    <s v="LU"/>
    <s v="EUR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"/>
    <s v="USD"/>
    <n v="1461096304"/>
    <n v="1458936304"/>
  </r>
  <r>
    <n v="1751"/>
    <s v="Daily Bread: Stories from Rural Greece"/>
    <s v="Photographs and stories culled from 10 years of road trips through rural Greece"/>
    <n v="10000"/>
    <n v="10290"/>
    <x v="0"/>
    <x v="0"/>
    <s v="US"/>
    <s v="USD"/>
    <n v="1426787123"/>
    <n v="1424198723"/>
  </r>
  <r>
    <n v="1752"/>
    <s v="Adfectus Book"/>
    <s v="A little book of calm, in picture form, that will soothe the soul and un-furrow the brow."/>
    <n v="1200"/>
    <n v="3122"/>
    <x v="0"/>
    <x v="0"/>
    <s v="GB"/>
    <s v="GBP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0"/>
    <s v="DK"/>
    <s v="DKK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0"/>
    <s v="CA"/>
    <s v="CAD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"/>
    <s v="USD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"/>
    <s v="USD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x v="0"/>
    <x v="0"/>
    <s v="US"/>
    <s v="USD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"/>
    <s v="USD"/>
    <n v="1468536992"/>
    <n v="1463352992"/>
  </r>
  <r>
    <n v="1759"/>
    <s v="Death Valley"/>
    <s v="Death Valley will be the first photo book of Andi State"/>
    <n v="5000"/>
    <n v="5330"/>
    <x v="0"/>
    <x v="0"/>
    <s v="US"/>
    <s v="USD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"/>
    <s v="USD"/>
    <n v="1456416513"/>
    <n v="1454688513"/>
  </r>
  <r>
    <n v="1761"/>
    <s v="I Wanted To See Boobs"/>
    <s v="A hardcover photobook telling the naked truth of a young photographers journey."/>
    <n v="100"/>
    <n v="155"/>
    <x v="0"/>
    <x v="0"/>
    <s v="GB"/>
    <s v="GBP"/>
    <n v="1442065060"/>
    <n v="1437745060"/>
  </r>
  <r>
    <n v="1762"/>
    <s v="&quot;The Naked Pixel&quot; Ali Pakele"/>
    <s v="Project rewards $25 gets you 190+ digital images"/>
    <n v="100"/>
    <n v="885"/>
    <x v="0"/>
    <x v="0"/>
    <s v="US"/>
    <s v="USD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"/>
    <s v="USD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"/>
    <s v="GBP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2"/>
    <s v="US"/>
    <s v="USD"/>
    <n v="1407972712"/>
    <n v="1405380712"/>
  </r>
  <r>
    <n v="1766"/>
    <s v="Photographic book on Melbourne's music scene"/>
    <s v="I want to create a beautiful book which documents the Melbourne music scene."/>
    <n v="1500"/>
    <n v="0"/>
    <x v="1"/>
    <x v="2"/>
    <s v="AU"/>
    <s v="AUD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x v="1"/>
    <x v="2"/>
    <s v="US"/>
    <s v="USD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2"/>
    <s v="US"/>
    <s v="USD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x v="1"/>
    <x v="2"/>
    <s v="US"/>
    <s v="USD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2"/>
    <s v="US"/>
    <s v="USD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"/>
    <s v="GBP"/>
    <n v="1414107040"/>
    <n v="1411515040"/>
  </r>
  <r>
    <n v="1772"/>
    <s v="White Mountain"/>
    <s v="A photobook and a short documentary film telling the story of Holocaust in Northwestern Lithuania"/>
    <n v="5500"/>
    <n v="858"/>
    <x v="1"/>
    <x v="2"/>
    <s v="GB"/>
    <s v="GBP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2"/>
    <s v="US"/>
    <s v="USD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2"/>
    <s v="US"/>
    <s v="USD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x v="1"/>
    <x v="2"/>
    <s v="US"/>
    <s v="USD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"/>
    <s v="GBP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2"/>
    <s v="NL"/>
    <s v="EUR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2"/>
    <s v="US"/>
    <s v="USD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2"/>
    <s v="US"/>
    <s v="USD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x v="1"/>
    <x v="2"/>
    <s v="US"/>
    <s v="USD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2"/>
    <s v="US"/>
    <s v="USD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2"/>
    <s v="US"/>
    <s v="USD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x v="1"/>
    <x v="2"/>
    <s v="US"/>
    <s v="USD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2"/>
    <s v="US"/>
    <s v="USD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2"/>
    <s v="US"/>
    <s v="USD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x v="1"/>
    <x v="2"/>
    <s v="NL"/>
    <s v="EUR"/>
    <n v="1418649177"/>
    <n v="1416057177"/>
  </r>
  <r>
    <n v="1787"/>
    <s v="Alpamayo to Yerupaja"/>
    <s v="Raising awareness to the effects of global warming through photographs of the high mountains of Peru."/>
    <n v="10000"/>
    <n v="1533"/>
    <x v="1"/>
    <x v="2"/>
    <s v="US"/>
    <s v="USD"/>
    <n v="1428158637"/>
    <n v="1425570237"/>
  </r>
  <r>
    <n v="1788"/>
    <s v="Beyond the Pale"/>
    <s v="A photo book celebrating Goths, exploring their lives and giving an insight into what Goth is for them."/>
    <n v="5500"/>
    <n v="76"/>
    <x v="1"/>
    <x v="2"/>
    <s v="GB"/>
    <s v="GBP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x v="1"/>
    <x v="2"/>
    <s v="US"/>
    <s v="USD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x v="1"/>
    <x v="2"/>
    <s v="US"/>
    <s v="USD"/>
    <n v="1423152678"/>
    <n v="1420560678"/>
  </r>
  <r>
    <n v="1791"/>
    <s v="disCover: Napoli"/>
    <s v="For the love of street photography and the beauty of traditional cultures in southern Italy."/>
    <n v="3000"/>
    <n v="107"/>
    <x v="1"/>
    <x v="2"/>
    <s v="GB"/>
    <s v="GBP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x v="1"/>
    <x v="2"/>
    <s v="US"/>
    <s v="USD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"/>
    <s v="AUD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2"/>
    <s v="US"/>
    <s v="USD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x v="1"/>
    <x v="2"/>
    <s v="DE"/>
    <s v="EUR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"/>
    <s v="GBP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2"/>
    <s v="US"/>
    <s v="USD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2"/>
    <s v="US"/>
    <s v="USD"/>
    <n v="1454572233"/>
    <n v="1449388233"/>
  </r>
  <r>
    <n v="1799"/>
    <s v="The UnDiscovered Image"/>
    <s v="The UnDiscovered Image, a monthly publication dedicated to photographers."/>
    <n v="4000"/>
    <n v="69.83"/>
    <x v="1"/>
    <x v="2"/>
    <s v="GB"/>
    <s v="GBP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"/>
    <s v="GBP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"/>
    <s v="GBP"/>
    <n v="1450181400"/>
    <n v="1447429868"/>
  </r>
  <r>
    <n v="1802"/>
    <s v="Out Of The Dark"/>
    <s v="Inner Darkness turned into a photobook. Personal work i shot during my recovery...in Berlin."/>
    <n v="3500"/>
    <n v="1697"/>
    <x v="1"/>
    <x v="2"/>
    <s v="DE"/>
    <s v="EUR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x v="1"/>
    <x v="2"/>
    <s v="US"/>
    <s v="USD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2"/>
    <s v="US"/>
    <s v="USD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2"/>
    <s v="DE"/>
    <s v="EUR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"/>
    <s v="GBP"/>
    <n v="1412090349"/>
    <n v="1409066349"/>
  </r>
  <r>
    <n v="1807"/>
    <s v="Anywhere but Here"/>
    <s v="I want to explore alternative cultures and lifestyles in America."/>
    <n v="5000"/>
    <n v="553"/>
    <x v="1"/>
    <x v="2"/>
    <s v="US"/>
    <s v="USD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2"/>
    <s v="US"/>
    <s v="USD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"/>
    <s v="CAD"/>
    <n v="1425246439"/>
    <n v="1422222439"/>
  </r>
  <r>
    <n v="1810"/>
    <s v="Film Speed"/>
    <s v="Film Speed is a series of Zines focusing on architecture shot completely on 35 and 120mm film."/>
    <n v="450"/>
    <n v="15"/>
    <x v="0"/>
    <x v="2"/>
    <s v="US"/>
    <s v="USD"/>
    <n v="1408657826"/>
    <n v="1407621026"/>
  </r>
  <r>
    <n v="1811"/>
    <s v="The Year of Sunsets"/>
    <s v="A collection of 365 color photographs of sunsets in 2014, beautifully presented in a hardcover book."/>
    <n v="54000"/>
    <n v="40"/>
    <x v="0"/>
    <x v="2"/>
    <s v="US"/>
    <s v="USD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"/>
    <s v="GBP"/>
    <n v="1467531536"/>
    <n v="1464939536"/>
  </r>
  <r>
    <n v="1813"/>
    <s v="Libya : The Lost Days"/>
    <s v="This project aims to document, Libyan photographic history; through both print and artisan mediums ."/>
    <n v="8750"/>
    <n v="0"/>
    <x v="0"/>
    <x v="2"/>
    <s v="GB"/>
    <s v="GBP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"/>
    <s v="GBP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x v="0"/>
    <x v="2"/>
    <s v="US"/>
    <s v="USD"/>
    <n v="1435787137"/>
    <n v="1434577537"/>
  </r>
  <r>
    <n v="1816"/>
    <s v="Moments of Passion"/>
    <s v="A unique Photographic Book Project about the Passionate Moments and Strong Emotions that lie within Karate"/>
    <n v="25000"/>
    <n v="509"/>
    <x v="0"/>
    <x v="2"/>
    <s v="CH"/>
    <s v="CHF"/>
    <n v="1469473200"/>
    <n v="1467061303"/>
  </r>
  <r>
    <n v="1817"/>
    <s v="Through the Lens of Jerry Gustafson"/>
    <s v="Hundreds of breathtaking rodeo photographs collected in a beautiful coffee table book."/>
    <n v="18000"/>
    <n v="9419"/>
    <x v="0"/>
    <x v="2"/>
    <s v="US"/>
    <s v="USD"/>
    <n v="1485759540"/>
    <n v="1480607607"/>
  </r>
  <r>
    <n v="1818"/>
    <s v="Give Me Your Goofy-ist"/>
    <s v="We are all different, this is a way to honor and celebrate the authenticity in being different."/>
    <n v="15000"/>
    <n v="0"/>
    <x v="0"/>
    <x v="2"/>
    <s v="US"/>
    <s v="USD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2"/>
    <s v="US"/>
    <s v="USD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2"/>
    <s v="US"/>
    <s v="USD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"/>
    <s v="USD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x v="0"/>
    <x v="0"/>
    <s v="CA"/>
    <s v="CAD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"/>
    <s v="USD"/>
    <n v="1351095976"/>
    <n v="1348503976"/>
  </r>
  <r>
    <n v="1824"/>
    <s v="Tin Man's Broken Wisdom Fund"/>
    <s v="cd fund raiser"/>
    <n v="3000"/>
    <n v="3002"/>
    <x v="0"/>
    <x v="0"/>
    <s v="US"/>
    <s v="USD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"/>
    <s v="USD"/>
    <n v="1373572903"/>
    <n v="1371585703"/>
  </r>
  <r>
    <n v="1826"/>
    <s v="BEAR GHOST! Professional Recording! Yay!"/>
    <s v="Hear your favorite Bear Ghost in eargasmic quality!"/>
    <n v="2000"/>
    <n v="2020"/>
    <x v="0"/>
    <x v="0"/>
    <s v="US"/>
    <s v="USD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"/>
    <s v="USD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"/>
    <s v="USD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"/>
    <s v="USD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"/>
    <s v="USD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"/>
    <s v="USD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"/>
    <s v="USD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"/>
    <s v="USD"/>
    <n v="1362211140"/>
    <n v="1359421403"/>
  </r>
  <r>
    <n v="1834"/>
    <s v="TDJ - All Part of the Plan EP/Tour"/>
    <s v="Help us fund our first tour and promote our new EP!"/>
    <n v="10000"/>
    <n v="11805"/>
    <x v="0"/>
    <x v="0"/>
    <s v="US"/>
    <s v="USD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"/>
    <s v="GBP"/>
    <n v="1459439471"/>
    <n v="1456851071"/>
  </r>
  <r>
    <n v="1836"/>
    <s v="KICKSTART OUR &lt;+3"/>
    <s v="Help fund our 2013 Sound &amp; Lighting Touring rig!"/>
    <n v="5000"/>
    <n v="10017"/>
    <x v="0"/>
    <x v="0"/>
    <s v="US"/>
    <s v="USD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"/>
    <s v="USD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"/>
    <s v="USD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"/>
    <s v="USD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"/>
    <s v="USD"/>
    <n v="1367902740"/>
    <n v="1366251510"/>
  </r>
  <r>
    <n v="1841"/>
    <s v="Hydra Effect Debut EP"/>
    <s v="Hard Rock with a Positive Message. Help us fund, release and promote our debut EP!"/>
    <n v="2000"/>
    <n v="2035"/>
    <x v="0"/>
    <x v="0"/>
    <s v="US"/>
    <s v="USD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"/>
    <s v="USD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"/>
    <s v="USD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"/>
    <s v="USD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"/>
    <s v="USD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"/>
    <s v="USD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"/>
    <s v="USD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"/>
    <s v="USD"/>
    <n v="1312095540"/>
    <n v="1306608888"/>
  </r>
  <r>
    <n v="1849"/>
    <s v="Release the Skyline Album"/>
    <s v="Release the Skylines is a small, local Cleveland metal band looking to record an album."/>
    <n v="300"/>
    <n v="301"/>
    <x v="0"/>
    <x v="0"/>
    <s v="US"/>
    <s v="USD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"/>
    <s v="USD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"/>
    <s v="USD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"/>
    <s v="USD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"/>
    <s v="USD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"/>
    <s v="USD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x v="0"/>
    <x v="0"/>
    <s v="CA"/>
    <s v="CAD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"/>
    <s v="USD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"/>
    <s v="USD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"/>
    <s v="USD"/>
    <n v="1324014521"/>
    <n v="1318826921"/>
  </r>
  <r>
    <n v="1859"/>
    <s v="Queen Kwong Tour to London and Paris"/>
    <s v="Queen Kwong is going ON TOUR to London and Paris!"/>
    <n v="3000"/>
    <n v="3955"/>
    <x v="0"/>
    <x v="0"/>
    <s v="US"/>
    <s v="USD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"/>
    <s v="USD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"/>
    <s v="GBP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2"/>
    <s v="US"/>
    <s v="USD"/>
    <n v="1488958200"/>
    <n v="1484912974"/>
  </r>
  <r>
    <n v="1863"/>
    <s v="Project: 20M813"/>
    <s v="This is an Android game where you take control of the zombies and try to eat your way to world domination!"/>
    <n v="2500"/>
    <n v="10"/>
    <x v="0"/>
    <x v="2"/>
    <s v="US"/>
    <s v="USD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2"/>
    <s v="US"/>
    <s v="USD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"/>
    <s v="GBP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2"/>
    <s v="US"/>
    <s v="USD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2"/>
    <s v="US"/>
    <s v="USD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2"/>
    <s v="US"/>
    <s v="USD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2"/>
    <s v="US"/>
    <s v="USD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2"/>
    <s v="US"/>
    <s v="USD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2"/>
    <s v="US"/>
    <s v="USD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x v="0"/>
    <x v="2"/>
    <s v="US"/>
    <s v="USD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"/>
    <s v="CAD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2"/>
    <s v="US"/>
    <s v="USD"/>
    <n v="1467155733"/>
    <n v="1465427733"/>
  </r>
  <r>
    <n v="1875"/>
    <s v="Claws &amp; Fins"/>
    <s v="Sea opposition of Crab's family and angry fishes. Who is going to win, and who is going to loose ?!"/>
    <n v="10000"/>
    <n v="51"/>
    <x v="0"/>
    <x v="2"/>
    <s v="US"/>
    <s v="USD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x v="0"/>
    <x v="2"/>
    <s v="AU"/>
    <s v="AUD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x v="0"/>
    <x v="2"/>
    <s v="US"/>
    <s v="USD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x v="0"/>
    <x v="2"/>
    <s v="AU"/>
    <s v="AUD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S"/>
    <s v="EUR"/>
    <n v="1457966129"/>
    <n v="1455377729"/>
  </r>
  <r>
    <n v="1880"/>
    <s v="Sim Betting Football"/>
    <s v="Sim Betting Football is the only football (soccer) betting simulation  game."/>
    <n v="5000"/>
    <n v="1004"/>
    <x v="0"/>
    <x v="2"/>
    <s v="GB"/>
    <s v="GBP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"/>
    <s v="USD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"/>
    <s v="USD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"/>
    <s v="USD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"/>
    <s v="USD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"/>
    <s v="USD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"/>
    <s v="USD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0"/>
    <s v="ES"/>
    <s v="EUR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"/>
    <s v="USD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"/>
    <s v="USD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"/>
    <s v="USD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"/>
    <s v="USD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"/>
    <s v="USD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"/>
    <s v="USD"/>
    <n v="1302926340"/>
    <n v="1301524585"/>
  </r>
  <r>
    <n v="1894"/>
    <s v="Help me release my first 3 song EP!!"/>
    <s v="Im trying to raise $1000 for a 3 song EP in a studio!"/>
    <n v="1000"/>
    <n v="1145"/>
    <x v="0"/>
    <x v="0"/>
    <s v="US"/>
    <s v="USD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"/>
    <s v="USD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"/>
    <s v="USD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"/>
    <s v="USD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"/>
    <s v="USD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"/>
    <s v="USD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"/>
    <s v="USD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"/>
    <s v="GBP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x v="0"/>
    <x v="2"/>
    <s v="NL"/>
    <s v="EUR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x v="0"/>
    <x v="2"/>
    <s v="US"/>
    <s v="USD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2"/>
    <s v="US"/>
    <s v="USD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2"/>
    <s v="US"/>
    <s v="USD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2"/>
    <s v="US"/>
    <s v="USD"/>
    <n v="1466697983"/>
    <n v="1464105983"/>
  </r>
  <r>
    <n v="1907"/>
    <s v="Litter-Buddy"/>
    <s v="Litter-Buddy is great economical alternative to leading pet waste disposal systems with cartridge bag elements."/>
    <n v="30000"/>
    <n v="85"/>
    <x v="0"/>
    <x v="2"/>
    <s v="US"/>
    <s v="USD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2"/>
    <s v="US"/>
    <s v="USD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2"/>
    <s v="US"/>
    <s v="USD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2"/>
    <s v="NL"/>
    <s v="EUR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x v="0"/>
    <x v="2"/>
    <s v="NZ"/>
    <s v="NZD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2"/>
    <s v="US"/>
    <s v="USD"/>
    <n v="1433395560"/>
    <n v="1430803560"/>
  </r>
  <r>
    <n v="1913"/>
    <s v="Tibio - Spreading warmth in everyones home"/>
    <s v="Tibio is a revolutionary new product designed to solve an age old problem."/>
    <n v="48000"/>
    <n v="637"/>
    <x v="0"/>
    <x v="2"/>
    <s v="GB"/>
    <s v="GBP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2"/>
    <s v="US"/>
    <s v="USD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x v="0"/>
    <x v="2"/>
    <s v="US"/>
    <s v="USD"/>
    <n v="1409620222"/>
    <n v="1407892222"/>
  </r>
  <r>
    <n v="1916"/>
    <s v="The Paint Can Holder by U.S. Green Products"/>
    <s v="The Paint Can Holder Makes Painting Easier and Safer on Extension Ladders."/>
    <n v="20000"/>
    <n v="102"/>
    <x v="0"/>
    <x v="2"/>
    <s v="US"/>
    <s v="USD"/>
    <n v="1478542375"/>
    <n v="1476378775"/>
  </r>
  <r>
    <n v="1917"/>
    <s v="Chronovisor:The MOST innovative watch for night time reading"/>
    <s v="Let's build a legendary brand altogether"/>
    <n v="390000"/>
    <n v="205025"/>
    <x v="0"/>
    <x v="2"/>
    <s v="HK"/>
    <s v="HKD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2"/>
    <s v="US"/>
    <s v="USD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2"/>
    <s v="US"/>
    <s v="USD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"/>
    <s v="GBP"/>
    <n v="1445468400"/>
    <n v="1443042061"/>
  </r>
  <r>
    <n v="1921"/>
    <s v="The Fine Spirits are making an album!"/>
    <s v="The Fine Spirits are making an album, but we need your help!"/>
    <n v="1500"/>
    <n v="2052"/>
    <x v="0"/>
    <x v="0"/>
    <s v="US"/>
    <s v="USD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x v="0"/>
    <x v="0"/>
    <s v="US"/>
    <s v="USD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"/>
    <s v="USD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"/>
    <s v="USD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"/>
    <s v="USD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"/>
    <s v="USD"/>
    <n v="1288657560"/>
    <n v="1286319256"/>
  </r>
  <r>
    <n v="1927"/>
    <s v="GBS Detroit Presents Hampshire"/>
    <s v="Hampshire is headed to GBS Detroit."/>
    <n v="600"/>
    <n v="620"/>
    <x v="0"/>
    <x v="0"/>
    <s v="US"/>
    <s v="USD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"/>
    <s v="USD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"/>
    <s v="USD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x v="0"/>
    <x v="0"/>
    <s v="US"/>
    <s v="USD"/>
    <n v="1373203482"/>
    <n v="1368019482"/>
  </r>
  <r>
    <n v="1931"/>
    <s v="New Lions After Dark EP!"/>
    <s v="We're an indie rock band from Clearwater, FL headed back into the studio to finish our latest EP."/>
    <n v="2000"/>
    <n v="2412.02"/>
    <x v="0"/>
    <x v="0"/>
    <s v="US"/>
    <s v="USD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"/>
    <s v="USD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"/>
    <s v="USD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"/>
    <s v="USD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"/>
    <s v="USD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"/>
    <s v="USD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"/>
    <s v="USD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"/>
    <s v="USD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"/>
    <s v="USD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"/>
    <s v="USD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"/>
    <s v="USD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"/>
    <s v="USD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"/>
    <s v="USD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"/>
    <s v="USD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x v="1"/>
    <x v="0"/>
    <s v="ES"/>
    <s v="EUR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"/>
    <s v="USD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"/>
    <s v="USD"/>
    <n v="1258955940"/>
    <n v="1255730520"/>
  </r>
  <r>
    <n v="1948"/>
    <s v="UDOO X86: The Most Powerful Maker Board Ever"/>
    <s v="10 times more powerful than Raspberry Pi 3, x86 64-bit architecture"/>
    <n v="100000"/>
    <n v="800211"/>
    <x v="1"/>
    <x v="0"/>
    <s v="US"/>
    <s v="USD"/>
    <n v="1465232520"/>
    <n v="1460557809"/>
  </r>
  <r>
    <n v="1949"/>
    <s v="Shake Your Power"/>
    <s v="#ShakeYourPower brings clean energy to places in the world without electricity through the power of music."/>
    <n v="50000"/>
    <n v="53001.3"/>
    <x v="1"/>
    <x v="0"/>
    <s v="GB"/>
    <s v="GBP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"/>
    <s v="USD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"/>
    <s v="USD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x v="1"/>
    <x v="0"/>
    <s v="CA"/>
    <s v="CAD"/>
    <n v="1381934015"/>
    <n v="1378737215"/>
  </r>
  <r>
    <n v="1953"/>
    <s v="NTH Music Synthesizer"/>
    <s v="The NTH is an open source music synthesizer featuring instant fun, awesome sound, and a hackable design."/>
    <n v="15000"/>
    <n v="33892"/>
    <x v="1"/>
    <x v="0"/>
    <s v="US"/>
    <s v="USD"/>
    <n v="1330657200"/>
    <n v="1328158065"/>
  </r>
  <r>
    <n v="1954"/>
    <s v="Orison â€“ Rethink the Power of Energy"/>
    <s v="The First Home Battery System You Simply Plug in to Install"/>
    <n v="50000"/>
    <n v="349474"/>
    <x v="1"/>
    <x v="0"/>
    <s v="US"/>
    <s v="USD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"/>
    <s v="USD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"/>
    <s v="USD"/>
    <n v="1429391405"/>
    <n v="1425507005"/>
  </r>
  <r>
    <n v="1957"/>
    <s v="freeSoC and freeSoC Mini"/>
    <s v="An open hardware platform for the best microcontroller in the world."/>
    <n v="30000"/>
    <n v="50251.41"/>
    <x v="1"/>
    <x v="0"/>
    <s v="US"/>
    <s v="USD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"/>
    <s v="USD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"/>
    <s v="USD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x v="1"/>
    <x v="0"/>
    <s v="SE"/>
    <s v="SEK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"/>
    <s v="USD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"/>
    <s v="USD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0"/>
    <s v="GB"/>
    <s v="GBP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0"/>
    <s v="IT"/>
    <s v="EUR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"/>
    <s v="USD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"/>
    <s v="USD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"/>
    <s v="USD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"/>
    <s v="USD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0"/>
    <s v="GB"/>
    <s v="GBP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x v="1"/>
    <x v="0"/>
    <s v="US"/>
    <s v="USD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"/>
    <s v="USD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"/>
    <s v="USD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"/>
    <s v="USD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0"/>
    <s v="GB"/>
    <s v="GBP"/>
    <n v="1376899269"/>
    <n v="1371715269"/>
  </r>
  <r>
    <n v="1975"/>
    <s v="Bugle2: A DIY Phono Preamp"/>
    <s v="The Bugle2 is a second generation DIY kit phono preamplifier for vinyl playback."/>
    <n v="16000"/>
    <n v="33393.339999999997"/>
    <x v="1"/>
    <x v="0"/>
    <s v="US"/>
    <s v="USD"/>
    <n v="1362938851"/>
    <n v="1360346851"/>
  </r>
  <r>
    <n v="1976"/>
    <s v="Pi Lite white - Bright white LED display for Raspberry Pi"/>
    <s v="Can you help us make an ultra bright white one a reality?"/>
    <n v="4000"/>
    <n v="13864"/>
    <x v="1"/>
    <x v="0"/>
    <s v="GB"/>
    <s v="GBP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"/>
    <s v="USD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"/>
    <s v="USD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"/>
    <s v="USD"/>
    <n v="1447909140"/>
    <n v="1444734146"/>
  </r>
  <r>
    <n v="1980"/>
    <s v="YOUMO - Your Smart Modular Power Strip"/>
    <s v="Multi-power charging that is smarter, stylish and designed for you."/>
    <n v="50000"/>
    <n v="177412.01"/>
    <x v="1"/>
    <x v="0"/>
    <s v="DE"/>
    <s v="EUR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"/>
    <s v="CAD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x v="0"/>
    <x v="2"/>
    <s v="HK"/>
    <s v="HKD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2"/>
    <s v="US"/>
    <s v="USD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2"/>
    <s v="US"/>
    <s v="USD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"/>
    <s v="GBP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"/>
    <s v="GBP"/>
    <n v="1457947483"/>
    <n v="1455359083"/>
  </r>
  <r>
    <n v="1987"/>
    <s v="Ethiopia: Beheld"/>
    <s v="A collection of images that depicts the beauty and diversity within Ethiopia"/>
    <n v="5500"/>
    <n v="2336"/>
    <x v="0"/>
    <x v="2"/>
    <s v="GB"/>
    <s v="GBP"/>
    <n v="1425223276"/>
    <n v="1422631276"/>
  </r>
  <r>
    <n v="1988"/>
    <s v="Phillip Michael Photography"/>
    <s v="Expressing art in an image!"/>
    <n v="6000"/>
    <n v="25"/>
    <x v="0"/>
    <x v="2"/>
    <s v="US"/>
    <s v="USD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2"/>
    <s v="US"/>
    <s v="USD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x v="0"/>
    <x v="2"/>
    <s v="US"/>
    <s v="USD"/>
    <n v="1455338532"/>
    <n v="1454042532"/>
  </r>
  <r>
    <n v="1991"/>
    <s v="Portraits of Resilience"/>
    <s v="Taking (and giving) professional portraits of survivors of human trafficking in Myanmar."/>
    <n v="2000"/>
    <n v="140"/>
    <x v="0"/>
    <x v="2"/>
    <s v="US"/>
    <s v="USD"/>
    <n v="1435958786"/>
    <n v="1434144386"/>
  </r>
  <r>
    <n v="1992"/>
    <s v="The Wonderful World of Princes &amp; Princesses"/>
    <s v="A complete revamp of all the Disney Princes &amp; Princesses!"/>
    <n v="1500"/>
    <n v="2"/>
    <x v="0"/>
    <x v="2"/>
    <s v="US"/>
    <s v="USD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"/>
    <s v="GBP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2"/>
    <s v="US"/>
    <s v="USD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"/>
    <s v="CAD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2"/>
    <s v="US"/>
    <s v="USD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2"/>
    <s v="US"/>
    <s v="USD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x v="0"/>
    <x v="2"/>
    <s v="US"/>
    <s v="USD"/>
    <n v="1406861438"/>
    <n v="1402973438"/>
  </r>
  <r>
    <n v="1999"/>
    <s v="Planet Venus"/>
    <s v="This is a portrait photo project aiming to inspire women to explore themselves and live their passion"/>
    <n v="31000"/>
    <n v="236"/>
    <x v="0"/>
    <x v="2"/>
    <s v="GB"/>
    <s v="GBP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"/>
    <s v="CAD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x v="1"/>
    <x v="0"/>
    <s v="DE"/>
    <s v="EUR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"/>
    <s v="USD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"/>
    <s v="USD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"/>
    <s v="USD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"/>
    <s v="USD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"/>
    <s v="USD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"/>
    <s v="USD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"/>
    <s v="USD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0"/>
    <s v="DE"/>
    <s v="EUR"/>
    <n v="1479890743"/>
    <n v="1476776743"/>
  </r>
  <r>
    <n v="2010"/>
    <s v="Weighitz: Weigh Smarter"/>
    <s v="Weighitz are miniature smart scales designed to weigh anything in the home."/>
    <n v="30000"/>
    <n v="96015.9"/>
    <x v="1"/>
    <x v="0"/>
    <s v="US"/>
    <s v="USD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0"/>
    <s v="AT"/>
    <s v="EUR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"/>
    <s v="USD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"/>
    <s v="USD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"/>
    <s v="USD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"/>
    <s v="USD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x v="1"/>
    <x v="0"/>
    <s v="US"/>
    <s v="USD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"/>
    <s v="USD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IE"/>
    <s v="EUR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"/>
    <s v="USD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"/>
    <s v="USD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"/>
    <s v="USD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"/>
    <s v="USD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"/>
    <s v="USD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"/>
    <s v="USD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0"/>
    <s v="DE"/>
    <s v="EUR"/>
    <n v="1433996746"/>
    <n v="1431404746"/>
  </r>
  <r>
    <n v="2026"/>
    <s v="MIDI Sprout - Biodata Sonification Device"/>
    <s v="MIDI Sprout enables plants to play synthesizers in real time."/>
    <n v="25000"/>
    <n v="33370.769999999997"/>
    <x v="1"/>
    <x v="0"/>
    <s v="US"/>
    <s v="USD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"/>
    <s v="USD"/>
    <n v="1427740319"/>
    <n v="1423855919"/>
  </r>
  <r>
    <n v="2028"/>
    <s v="Building the Open Source Bussard Fusion Reactor "/>
    <s v="Building an open source Bussard fusion reactor, aka the Polywell."/>
    <n v="3000"/>
    <n v="3785"/>
    <x v="1"/>
    <x v="0"/>
    <s v="US"/>
    <s v="USD"/>
    <n v="1268690100"/>
    <n v="1265493806"/>
  </r>
  <r>
    <n v="2029"/>
    <s v="Lumin8 Pro"/>
    <s v="Lumin8 Pro is a fun and easy to use light controller that makes light dance to your favorite music."/>
    <n v="2500"/>
    <n v="9030"/>
    <x v="1"/>
    <x v="0"/>
    <s v="US"/>
    <s v="USD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0"/>
    <s v="GB"/>
    <s v="GBP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x v="1"/>
    <x v="0"/>
    <s v="NL"/>
    <s v="EUR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"/>
    <s v="USD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"/>
    <s v="USD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"/>
    <s v="USD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"/>
    <s v="USD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"/>
    <s v="USD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"/>
    <s v="USD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x v="1"/>
    <x v="0"/>
    <s v="GB"/>
    <s v="GBP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"/>
    <s v="USD"/>
    <n v="1480568340"/>
    <n v="1477996325"/>
  </r>
  <r>
    <n v="2040"/>
    <s v="Programmable Capacitor"/>
    <s v="4.29 Billion+ Capacitor Combinations._x000a_No Coding Required."/>
    <n v="3000"/>
    <n v="7445.14"/>
    <x v="1"/>
    <x v="0"/>
    <s v="US"/>
    <s v="USD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"/>
    <s v="USD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"/>
    <s v="USD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"/>
    <s v="USD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"/>
    <s v="USD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"/>
    <s v="USD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"/>
    <s v="USD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0"/>
    <s v="AU"/>
    <s v="AUD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"/>
    <s v="USD"/>
    <n v="1369323491"/>
    <n v="1366731491"/>
  </r>
  <r>
    <n v="2049"/>
    <s v="LOCK8 - the World's First Smart Bike Lock"/>
    <s v="Keyless. Alarm secured. GPS tracking."/>
    <n v="50000"/>
    <n v="60095.35"/>
    <x v="0"/>
    <x v="0"/>
    <s v="GB"/>
    <s v="GBP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"/>
    <s v="USD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"/>
    <s v="USD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"/>
    <s v="USD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"/>
    <s v="USD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GB"/>
    <s v="GBP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"/>
    <s v="USD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"/>
    <s v="USD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"/>
    <s v="GBP"/>
    <n v="1456487532"/>
    <n v="1453895532"/>
  </r>
  <r>
    <n v="2058"/>
    <s v="Raspberry Pi Debug Clip"/>
    <s v="Making using the serial terminal on the Raspberry Pi as easy as Pi!"/>
    <n v="2560"/>
    <n v="4308"/>
    <x v="0"/>
    <x v="0"/>
    <s v="GB"/>
    <s v="GBP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"/>
    <s v="USD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"/>
    <s v="USD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"/>
    <s v="USD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x v="0"/>
    <x v="0"/>
    <s v="DK"/>
    <s v="DKK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x v="0"/>
    <x v="0"/>
    <s v="DE"/>
    <s v="EUR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"/>
    <s v="USD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GB"/>
    <s v="GBP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"/>
    <s v="USD"/>
    <n v="1408818683"/>
    <n v="1406226683"/>
  </r>
  <r>
    <n v="2067"/>
    <s v="Luminite (LED lighting)"/>
    <s v="The next generation of premium quality LED lighting. Extreme power efficiency in a small package."/>
    <n v="495"/>
    <n v="628"/>
    <x v="0"/>
    <x v="0"/>
    <s v="GB"/>
    <s v="GBP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"/>
    <s v="USD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"/>
    <s v="USD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0"/>
    <s v="DE"/>
    <s v="EUR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"/>
    <s v="USD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"/>
    <s v="USD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"/>
    <s v="USD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x v="0"/>
    <x v="0"/>
    <s v="US"/>
    <s v="USD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"/>
    <s v="USD"/>
    <n v="1374769288"/>
    <n v="1372177288"/>
  </r>
  <r>
    <n v="2076"/>
    <s v="Earin - The Worlds Smallest Wireless Earbuds"/>
    <s v="Wireless earbuds filled with sound, yet so small they are almost invisible!"/>
    <n v="179000"/>
    <n v="972594.99"/>
    <x v="0"/>
    <x v="0"/>
    <s v="GB"/>
    <s v="GBP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"/>
    <s v="USD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0"/>
    <s v="ES"/>
    <s v="EUR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"/>
    <s v="GBP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"/>
    <s v="USD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"/>
    <s v="USD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"/>
    <s v="USD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"/>
    <s v="USD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"/>
    <s v="USD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"/>
    <s v="USD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"/>
    <s v="USD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"/>
    <s v="USD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"/>
    <s v="USD"/>
    <n v="1284177540"/>
    <n v="1281028152"/>
  </r>
  <r>
    <n v="2089"/>
    <s v="Little Moses EP"/>
    <s v="Little Moses is trying to record their first EP, and we can't do it without your help!"/>
    <n v="2500"/>
    <n v="3010.01"/>
    <x v="0"/>
    <x v="0"/>
    <s v="US"/>
    <s v="USD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"/>
    <s v="USD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"/>
    <s v="USD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"/>
    <s v="USD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"/>
    <s v="USD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"/>
    <s v="USD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"/>
    <s v="USD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"/>
    <s v="USD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"/>
    <s v="USD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"/>
    <s v="USD"/>
    <n v="1331174635"/>
    <n v="1328582635"/>
  </r>
  <r>
    <n v="2099"/>
    <s v="Roosevelt Died."/>
    <s v="Our tour van died, we need help!"/>
    <n v="3000"/>
    <n v="3971"/>
    <x v="0"/>
    <x v="0"/>
    <s v="US"/>
    <s v="USD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"/>
    <s v="USD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"/>
    <s v="USD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"/>
    <s v="USD"/>
    <n v="1304628648"/>
    <n v="1302036648"/>
  </r>
  <r>
    <n v="2103"/>
    <s v="Matthew Moon's New Album"/>
    <s v="Indie rocker, Matthew Moon, has something to share with you..."/>
    <n v="7777"/>
    <n v="11364"/>
    <x v="0"/>
    <x v="0"/>
    <s v="US"/>
    <s v="USD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"/>
    <s v="USD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"/>
    <s v="USD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"/>
    <s v="USD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"/>
    <s v="USD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"/>
    <s v="USD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"/>
    <s v="USD"/>
    <n v="1436115617"/>
    <n v="1433523617"/>
  </r>
  <r>
    <n v="2110"/>
    <s v="&quot;Vision&quot; - New Album - Brent Brown"/>
    <s v="Brent Brown's breakout new album! Requires help from the record label... You!"/>
    <n v="2000"/>
    <n v="2007"/>
    <x v="0"/>
    <x v="0"/>
    <s v="US"/>
    <s v="USD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"/>
    <s v="USD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"/>
    <s v="USD"/>
    <n v="1366064193"/>
    <n v="1364854593"/>
  </r>
  <r>
    <n v="2113"/>
    <s v="Summer Underground // Honeycomb LP"/>
    <s v="Help us fund our second full-length album Honeycomb!"/>
    <n v="7000"/>
    <n v="7340"/>
    <x v="0"/>
    <x v="0"/>
    <s v="US"/>
    <s v="USD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"/>
    <s v="USD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"/>
    <s v="USD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"/>
    <s v="USD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"/>
    <s v="USD"/>
    <n v="1445921940"/>
    <n v="1444699549"/>
  </r>
  <r>
    <n v="2118"/>
    <s v="PORCHES. vs. THE U.S.A."/>
    <s v="PORCHES.  and Documentarians tour from New York to San Francisco and back."/>
    <n v="1000"/>
    <n v="1346.11"/>
    <x v="0"/>
    <x v="0"/>
    <s v="US"/>
    <s v="USD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x v="0"/>
    <x v="0"/>
    <s v="US"/>
    <s v="USD"/>
    <n v="1345086445"/>
    <n v="1342494445"/>
  </r>
  <r>
    <n v="2120"/>
    <s v="Hearty Har Full Length Album"/>
    <s v="&lt;3_x000a_Coming in from outer space. Help Hearty Har record their 1st album!!"/>
    <n v="8000"/>
    <n v="8070.43"/>
    <x v="0"/>
    <x v="0"/>
    <s v="US"/>
    <s v="USD"/>
    <n v="1388617736"/>
    <n v="1384384136"/>
  </r>
  <r>
    <n v="2121"/>
    <s v="Legend of Decay"/>
    <s v="Join us on an epic journey to discover a millennia old secret which will change the world forever."/>
    <n v="50000"/>
    <n v="284"/>
    <x v="0"/>
    <x v="2"/>
    <s v="CH"/>
    <s v="CHF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x v="0"/>
    <x v="2"/>
    <s v="MX"/>
    <s v="MXN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2"/>
    <s v="US"/>
    <s v="USD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x v="0"/>
    <x v="2"/>
    <s v="US"/>
    <s v="USD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2"/>
    <s v="US"/>
    <s v="USD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x v="0"/>
    <x v="2"/>
    <s v="US"/>
    <s v="USD"/>
    <n v="1418080887"/>
    <n v="1415488887"/>
  </r>
  <r>
    <n v="2127"/>
    <s v="Three Monkeys - Part 1: Into the Abyss"/>
    <s v="Three Monkeys is an audio adventure game for PC."/>
    <n v="28000"/>
    <n v="8076"/>
    <x v="0"/>
    <x v="2"/>
    <s v="GB"/>
    <s v="GBP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"/>
    <s v="CAD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x v="0"/>
    <x v="2"/>
    <s v="US"/>
    <s v="USD"/>
    <n v="1457570100"/>
    <n v="1454978100"/>
  </r>
  <r>
    <n v="2130"/>
    <s v="Wondrous Adventures: A Kid's Game"/>
    <s v="You are the hero tasked to save your home from the villainous Sanword."/>
    <n v="42000"/>
    <n v="85"/>
    <x v="0"/>
    <x v="2"/>
    <s v="US"/>
    <s v="USD"/>
    <n v="1408154663"/>
    <n v="1405130663"/>
  </r>
  <r>
    <n v="2131"/>
    <s v="Scout's Honor"/>
    <s v="From frightened girl to empowered woman, Scout's Honor is a tale about facing your fears and overcoming odds."/>
    <n v="500"/>
    <n v="25"/>
    <x v="0"/>
    <x v="2"/>
    <s v="US"/>
    <s v="USD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2"/>
    <s v="US"/>
    <s v="USD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2"/>
    <s v="US"/>
    <s v="USD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x v="0"/>
    <x v="2"/>
    <s v="US"/>
    <s v="USD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x v="0"/>
    <x v="2"/>
    <s v="US"/>
    <s v="USD"/>
    <n v="1349392033"/>
    <n v="1346800033"/>
  </r>
  <r>
    <n v="2136"/>
    <s v="Dark Paradise"/>
    <s v="A dark and twisted game with physiological madness and corruption as a man becomes the ultimate bio weapon."/>
    <n v="80000"/>
    <n v="47.69"/>
    <x v="0"/>
    <x v="2"/>
    <s v="US"/>
    <s v="USD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"/>
    <s v="CAD"/>
    <n v="1417804229"/>
    <n v="1415212229"/>
  </r>
  <r>
    <n v="2138"/>
    <s v="Tales Of Tameria - Dawning Light"/>
    <s v="A game with a mixture of a few genres from RPG, Simulation and to adventure elements."/>
    <n v="1000"/>
    <n v="128"/>
    <x v="0"/>
    <x v="2"/>
    <s v="GB"/>
    <s v="GBP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x v="0"/>
    <x v="2"/>
    <s v="US"/>
    <s v="USD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2"/>
    <s v="US"/>
    <s v="USD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x v="0"/>
    <x v="2"/>
    <s v="US"/>
    <s v="USD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2"/>
    <s v="DE"/>
    <s v="EUR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2"/>
    <s v="US"/>
    <s v="USD"/>
    <n v="1279738800"/>
    <n v="1275599812"/>
  </r>
  <r>
    <n v="2144"/>
    <s v="Project Starborn"/>
    <s v="A thousand community-built sandbox games (and more!) with a fully-customizable game engine."/>
    <n v="35500"/>
    <n v="607"/>
    <x v="0"/>
    <x v="2"/>
    <s v="US"/>
    <s v="USD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2"/>
    <s v="US"/>
    <s v="USD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x v="0"/>
    <x v="2"/>
    <s v="US"/>
    <s v="USD"/>
    <n v="1455207510"/>
    <n v="1453997910"/>
  </r>
  <r>
    <n v="2147"/>
    <s v="Johnny Rocketfingers 3"/>
    <s v="A Point and Click Adventure on Steroids."/>
    <n v="390000"/>
    <n v="2716"/>
    <x v="0"/>
    <x v="2"/>
    <s v="US"/>
    <s v="USD"/>
    <n v="1416125148"/>
    <n v="1413356748"/>
  </r>
  <r>
    <n v="2148"/>
    <s v="ZomBlock's"/>
    <s v="zomblock's is a online zombie survival game where you can craft new weapons,find food and water to keep yourself alive."/>
    <n v="100"/>
    <n v="2"/>
    <x v="0"/>
    <x v="2"/>
    <s v="GB"/>
    <s v="GBP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2"/>
    <s v="US"/>
    <s v="USD"/>
    <n v="1280534400"/>
    <n v="1277512556"/>
  </r>
  <r>
    <n v="2150"/>
    <s v="The Unknown Door"/>
    <s v="A pixel styled open world detective game."/>
    <n v="50000"/>
    <n v="405"/>
    <x v="0"/>
    <x v="2"/>
    <s v="NO"/>
    <s v="NOK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x v="0"/>
    <x v="2"/>
    <s v="US"/>
    <s v="USD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x v="0"/>
    <x v="2"/>
    <s v="US"/>
    <s v="USD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x v="0"/>
    <x v="2"/>
    <s v="US"/>
    <s v="USD"/>
    <n v="1420876740"/>
    <n v="1417470718"/>
  </r>
  <r>
    <n v="2154"/>
    <s v="Demigods - Rise of the Children - Part 1 (Design)"/>
    <s v="A Real Time Strategy game based on Greek mythology in a fictional world."/>
    <n v="250"/>
    <n v="2"/>
    <x v="0"/>
    <x v="2"/>
    <s v="US"/>
    <s v="USD"/>
    <n v="1390921827"/>
    <n v="1389193827"/>
  </r>
  <r>
    <n v="2155"/>
    <s v="VoxelMaze"/>
    <s v="A Level Editor, Turned up to eleven. Infinite creativity in one package, solo or with up to 16 of your friends."/>
    <n v="5000"/>
    <n v="115"/>
    <x v="0"/>
    <x v="2"/>
    <s v="GB"/>
    <s v="GBP"/>
    <n v="1459443385"/>
    <n v="1456854985"/>
  </r>
  <r>
    <n v="2156"/>
    <s v="Beyond Black Space"/>
    <s v="Captain and manage your ship along with your crew in this deep space adventure! (PC/Linux/Mac)"/>
    <n v="56000"/>
    <n v="1493"/>
    <x v="0"/>
    <x v="2"/>
    <s v="US"/>
    <s v="USD"/>
    <n v="1379363406"/>
    <n v="1375475406"/>
  </r>
  <r>
    <n v="2157"/>
    <s v="Nin"/>
    <s v="Gamers and 90's fans unite in this small tale of epic proportions!"/>
    <n v="75000"/>
    <n v="21144"/>
    <x v="0"/>
    <x v="2"/>
    <s v="US"/>
    <s v="USD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x v="0"/>
    <x v="2"/>
    <s v="US"/>
    <s v="USD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2"/>
    <s v="US"/>
    <s v="USD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x v="0"/>
    <x v="2"/>
    <s v="US"/>
    <s v="USD"/>
    <n v="1337447105"/>
    <n v="1334855105"/>
  </r>
  <r>
    <n v="2161"/>
    <s v="CallMeGhost DEBUT ALBUM preorder!"/>
    <s v="We're trying to fund hard copies of our debut album!"/>
    <n v="400"/>
    <n v="463"/>
    <x v="0"/>
    <x v="0"/>
    <s v="US"/>
    <s v="USD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"/>
    <s v="USD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"/>
    <s v="USD"/>
    <n v="1433735400"/>
    <n v="1429306520"/>
  </r>
  <r>
    <n v="2164"/>
    <s v="Rosaline debut record"/>
    <s v="South Florida roots country/rock outfit's long awaited debut record"/>
    <n v="5500"/>
    <n v="5645"/>
    <x v="0"/>
    <x v="0"/>
    <s v="US"/>
    <s v="USD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0"/>
    <s v="FR"/>
    <s v="EUR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"/>
    <s v="USD"/>
    <n v="1417813618"/>
    <n v="1413922018"/>
  </r>
  <r>
    <n v="2167"/>
    <s v="Planes and Planets needs to get their EP finished!!"/>
    <s v="We need YOUR HELP to take one more step to this make release sound amazing!"/>
    <n v="150"/>
    <n v="180"/>
    <x v="0"/>
    <x v="0"/>
    <s v="US"/>
    <s v="USD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"/>
    <s v="USD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"/>
    <s v="USD"/>
    <n v="1488473351"/>
    <n v="1488214151"/>
  </r>
  <r>
    <n v="2170"/>
    <s v="STETSON'S NEW EP"/>
    <s v="We are a hard rock band from Northern California trying to raise $350 for our next EP. Be a part of our journey!"/>
    <n v="350"/>
    <n v="633"/>
    <x v="0"/>
    <x v="0"/>
    <s v="US"/>
    <s v="USD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x v="0"/>
    <x v="0"/>
    <s v="US"/>
    <s v="USD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"/>
    <s v="USD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"/>
    <s v="USD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"/>
    <s v="GBP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"/>
    <s v="USD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"/>
    <s v="USD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"/>
    <s v="USD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"/>
    <s v="USD"/>
    <n v="1484752597"/>
    <n v="1482160597"/>
  </r>
  <r>
    <n v="2179"/>
    <s v="Woodhouse EP"/>
    <s v="Woodhouse is making an EP!  If you are a fan of whiskey and loud guitars, contribute to the cause!"/>
    <n v="1000"/>
    <n v="1614"/>
    <x v="0"/>
    <x v="0"/>
    <s v="US"/>
    <s v="USD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x v="0"/>
    <x v="0"/>
    <s v="US"/>
    <s v="USD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"/>
    <s v="USD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x v="0"/>
    <x v="0"/>
    <s v="CA"/>
    <s v="CAD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"/>
    <s v="USD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"/>
    <s v="USD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"/>
    <s v="GBP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x v="0"/>
    <x v="0"/>
    <s v="US"/>
    <s v="USD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"/>
    <s v="USD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0"/>
    <s v="AU"/>
    <s v="AUD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"/>
    <s v="GBP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"/>
    <s v="USD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"/>
    <s v="GBP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"/>
    <s v="GBP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"/>
    <s v="USD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"/>
    <s v="USD"/>
    <n v="1459012290"/>
    <n v="1456423890"/>
  </r>
  <r>
    <n v="2195"/>
    <s v="Purgatoria: City of Angels"/>
    <s v="A gritty, noir tabletop RPG with a fast-paced combo-based battle system."/>
    <n v="4600"/>
    <n v="5535"/>
    <x v="0"/>
    <x v="0"/>
    <s v="US"/>
    <s v="USD"/>
    <n v="1439317900"/>
    <n v="1436725900"/>
  </r>
  <r>
    <n v="2196"/>
    <s v="LACORSA Grand Prix Game (relaunch)"/>
    <s v="Race your friends in style with this classic Grand Prix game."/>
    <n v="14000"/>
    <n v="15937"/>
    <x v="0"/>
    <x v="0"/>
    <s v="US"/>
    <s v="USD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"/>
    <s v="USD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"/>
    <s v="USD"/>
    <n v="1447507200"/>
    <n v="1444911600"/>
  </r>
  <r>
    <n v="2199"/>
    <s v="Decadolo. Flip it!"/>
    <s v="A new strategic board game designed to flip out your opponent."/>
    <n v="9000"/>
    <n v="13228"/>
    <x v="1"/>
    <x v="0"/>
    <s v="IE"/>
    <s v="EUR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"/>
    <s v="GBP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"/>
    <s v="GBP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"/>
    <s v="USD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0"/>
    <s v="CA"/>
    <s v="CAD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"/>
    <s v="USD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"/>
    <s v="USD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"/>
    <s v="USD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x v="0"/>
    <x v="0"/>
    <s v="US"/>
    <s v="USD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"/>
    <s v="USD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"/>
    <s v="GBP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"/>
    <s v="USD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"/>
    <s v="USD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"/>
    <s v="USD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"/>
    <s v="USD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"/>
    <s v="USD"/>
    <n v="1391713248"/>
    <n v="1389121248"/>
  </r>
  <r>
    <n v="2215"/>
    <s v="&quot;Something to See, Not to Say&quot; - Anemometer's First EP Album"/>
    <s v="Ambient Electro Grind-fest!"/>
    <n v="550"/>
    <n v="860"/>
    <x v="0"/>
    <x v="0"/>
    <s v="US"/>
    <s v="USD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"/>
    <s v="USD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"/>
    <s v="USD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"/>
    <s v="USD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x v="0"/>
    <x v="0"/>
    <s v="US"/>
    <s v="USD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"/>
    <s v="USD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"/>
    <s v="USD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"/>
    <s v="USD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0"/>
    <s v="CA"/>
    <s v="CAD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"/>
    <s v="USD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GB"/>
    <s v="GBP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"/>
    <s v="USD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"/>
    <s v="GBP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0"/>
    <s v="DE"/>
    <s v="EUR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"/>
    <s v="USD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"/>
    <s v="USD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x v="0"/>
    <x v="0"/>
    <s v="US"/>
    <s v="USD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"/>
    <s v="USD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"/>
    <s v="GBP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"/>
    <s v="USD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x v="0"/>
    <x v="0"/>
    <s v="CA"/>
    <s v="CAD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"/>
    <s v="USD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"/>
    <s v="USD"/>
    <n v="1415779140"/>
    <n v="1412294683"/>
  </r>
  <r>
    <n v="2238"/>
    <s v="28mm Fantasy Miniature range Feral Orcs!"/>
    <s v="28mm Fantasy Miniature Range in leadfree white metal: Orcs, wolves and more."/>
    <n v="4000"/>
    <n v="5496"/>
    <x v="0"/>
    <x v="0"/>
    <s v="DE"/>
    <s v="EUR"/>
    <n v="1489157716"/>
    <n v="1486565716"/>
  </r>
  <r>
    <n v="2239"/>
    <s v="Pro Tabletop Gaming Audio Collection"/>
    <s v="Next stretch goal unlocks at $33,000 and/or 500 backers unlocks 2 bonus stretch goals."/>
    <n v="25000"/>
    <n v="32006.67"/>
    <x v="0"/>
    <x v="0"/>
    <s v="US"/>
    <s v="USD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"/>
    <s v="USD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"/>
    <s v="GBP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x v="0"/>
    <x v="0"/>
    <s v="US"/>
    <s v="USD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"/>
    <s v="USD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"/>
    <s v="USD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"/>
    <s v="USD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"/>
    <s v="GBP"/>
    <n v="1441393210"/>
    <n v="1438801210"/>
  </r>
  <r>
    <n v="2247"/>
    <s v="Foragers"/>
    <s v="Take on the role of an ancient forager in this fun strategy game from the designer of Biblios."/>
    <n v="18500"/>
    <n v="19324"/>
    <x v="0"/>
    <x v="0"/>
    <s v="US"/>
    <s v="USD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"/>
    <s v="GBP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x v="0"/>
    <x v="0"/>
    <s v="US"/>
    <s v="USD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"/>
    <s v="USD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"/>
    <s v="USD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0"/>
    <s v="ES"/>
    <s v="EUR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"/>
    <s v="USD"/>
    <n v="1447862947"/>
    <n v="1445267347"/>
  </r>
  <r>
    <n v="2254"/>
    <s v="Green Couch Games Limited: FrogFlip!"/>
    <s v="A dexterity microgame by father/daughter team, Jason and Claire Kotarski. Make 100 project."/>
    <n v="500"/>
    <n v="2299"/>
    <x v="0"/>
    <x v="0"/>
    <s v="US"/>
    <s v="USD"/>
    <n v="1485271968"/>
    <n v="1484667168"/>
  </r>
  <r>
    <n v="2255"/>
    <s v="Jumbo Jets - Jet Set Expansion Set #2"/>
    <s v="This is the second set of 5 expansions for our route-building game, Jet Set!"/>
    <n v="3950"/>
    <n v="11323"/>
    <x v="0"/>
    <x v="0"/>
    <s v="US"/>
    <s v="USD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x v="0"/>
    <x v="0"/>
    <s v="GB"/>
    <s v="GBP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"/>
    <s v="GBP"/>
    <n v="1466377200"/>
    <n v="1463351329"/>
  </r>
  <r>
    <n v="2258"/>
    <s v="A Sundered World"/>
    <s v="A Dungeon World campaign setting that takes place after the end of the worlds."/>
    <n v="2200"/>
    <n v="3223"/>
    <x v="0"/>
    <x v="0"/>
    <s v="US"/>
    <s v="USD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"/>
    <s v="GBP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"/>
    <s v="USD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0"/>
    <s v="AU"/>
    <s v="AUD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x v="0"/>
    <x v="0"/>
    <s v="US"/>
    <s v="USD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s v="SE"/>
    <s v="SEK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"/>
    <s v="USD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"/>
    <s v="GBP"/>
    <n v="1479846507"/>
    <n v="1479241707"/>
  </r>
  <r>
    <n v="2266"/>
    <s v="GOAT LORDS."/>
    <s v="Want to be LORD OF THE GOATS? Start building your herd using thievery, magic, bombs and mostly goats."/>
    <n v="1500"/>
    <n v="4804"/>
    <x v="0"/>
    <x v="0"/>
    <s v="US"/>
    <s v="USD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"/>
    <s v="USD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"/>
    <s v="USD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"/>
    <s v="USD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"/>
    <s v="USD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"/>
    <s v="USD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x v="0"/>
    <x v="0"/>
    <s v="US"/>
    <s v="USD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0"/>
    <s v="CA"/>
    <s v="CAD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"/>
    <s v="USD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"/>
    <s v="GBP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"/>
    <s v="USD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"/>
    <s v="USD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x v="0"/>
    <x v="0"/>
    <s v="IT"/>
    <s v="EUR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"/>
    <s v="USD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"/>
    <s v="USD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"/>
    <s v="USD"/>
    <n v="1311576600"/>
    <n v="1306219897"/>
  </r>
  <r>
    <n v="2282"/>
    <s v="Sage King's Debut Album"/>
    <s v="Sage King is recording his debut album and wants YOU to be a part of the creation process"/>
    <n v="750"/>
    <n v="1390"/>
    <x v="0"/>
    <x v="0"/>
    <s v="US"/>
    <s v="USD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"/>
    <s v="USD"/>
    <n v="1336528804"/>
    <n v="1331348404"/>
  </r>
  <r>
    <n v="2284"/>
    <s v="Make a record, write a song, take the Vinyl Skyway. "/>
    <s v="The Vinyl Skyway reunite to make a third album. "/>
    <n v="6000"/>
    <n v="6373.27"/>
    <x v="0"/>
    <x v="0"/>
    <s v="US"/>
    <s v="USD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"/>
    <s v="USD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"/>
    <s v="USD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"/>
    <s v="USD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"/>
    <s v="USD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"/>
    <s v="USD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"/>
    <s v="USD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"/>
    <s v="USD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"/>
    <s v="USD"/>
    <n v="1334767476"/>
    <n v="1332175476"/>
  </r>
  <r>
    <n v="2293"/>
    <s v="&quot;Hurt N' Wrong&quot; New Album Fundraiser!"/>
    <s v="Donate here to be a part of the upcoming album. Every little bit helps!"/>
    <n v="850"/>
    <n v="920"/>
    <x v="0"/>
    <x v="0"/>
    <s v="US"/>
    <s v="USD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"/>
    <s v="USD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"/>
    <s v="USD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"/>
    <s v="USD"/>
    <n v="1330018426"/>
    <n v="1326994426"/>
  </r>
  <r>
    <n v="2297"/>
    <s v="Company Company: Debut EP"/>
    <s v="New Jersey Alternative Rock band COCO needs YOUR help self-releasing debut EP!"/>
    <n v="1000"/>
    <n v="1006"/>
    <x v="0"/>
    <x v="0"/>
    <s v="US"/>
    <s v="USD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x v="0"/>
    <x v="0"/>
    <s v="US"/>
    <s v="USD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"/>
    <s v="USD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"/>
    <s v="USD"/>
    <n v="1340904416"/>
    <n v="1339694816"/>
  </r>
  <r>
    <n v="2301"/>
    <s v="Time Crash"/>
    <s v="We are America's first trock band, and we're ready to bring you our first album!"/>
    <n v="5000"/>
    <n v="6680.22"/>
    <x v="1"/>
    <x v="0"/>
    <s v="US"/>
    <s v="USD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"/>
    <s v="USD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"/>
    <s v="USD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"/>
    <s v="USD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"/>
    <s v="USD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"/>
    <s v="USD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"/>
    <s v="USD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"/>
    <s v="USD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"/>
    <s v="USD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"/>
    <s v="USD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x v="1"/>
    <x v="0"/>
    <s v="US"/>
    <s v="USD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x v="1"/>
    <x v="0"/>
    <s v="US"/>
    <s v="USD"/>
    <n v="1397862000"/>
    <n v="1395155478"/>
  </r>
  <r>
    <n v="2313"/>
    <s v="A SUNNY DAY IN GLASGOW"/>
    <s v="A Sunny Day in Glasgow are recording a new album and we need your help!"/>
    <n v="5000"/>
    <n v="8792.02"/>
    <x v="1"/>
    <x v="0"/>
    <s v="US"/>
    <s v="USD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"/>
    <s v="USD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"/>
    <s v="USD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"/>
    <s v="USD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"/>
    <s v="USD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"/>
    <s v="USD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"/>
    <s v="USD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"/>
    <s v="USD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x v="0"/>
    <x v="3"/>
    <s v="AT"/>
    <s v="EUR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3"/>
    <s v="US"/>
    <s v="USD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x v="0"/>
    <x v="3"/>
    <s v="US"/>
    <s v="USD"/>
    <n v="1490033247"/>
    <n v="1489428447"/>
  </r>
  <r>
    <n v="2324"/>
    <s v="Pies not Lies"/>
    <s v="A city centre shop selling great locally made food with room to chat and learn about eachother."/>
    <n v="7500"/>
    <n v="1555"/>
    <x v="0"/>
    <x v="3"/>
    <s v="GB"/>
    <s v="GBP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3"/>
    <s v="US"/>
    <s v="USD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3"/>
    <s v="US"/>
    <s v="USD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x v="1"/>
    <x v="0"/>
    <s v="US"/>
    <s v="USD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"/>
    <s v="USD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"/>
    <s v="USD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"/>
    <s v="USD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x v="1"/>
    <x v="0"/>
    <s v="US"/>
    <s v="USD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"/>
    <s v="USD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"/>
    <s v="USD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"/>
    <s v="USD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"/>
    <s v="USD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"/>
    <s v="USD"/>
    <n v="1394316695"/>
    <n v="1390860695"/>
  </r>
  <r>
    <n v="2337"/>
    <s v="The Hudson Standard Bitters and Shrubs"/>
    <s v="We make small batch, locally sourced bitters and shrubs for cocktails and cooking."/>
    <n v="12000"/>
    <n v="13279"/>
    <x v="1"/>
    <x v="0"/>
    <s v="US"/>
    <s v="USD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"/>
    <s v="USD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"/>
    <s v="USD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"/>
    <s v="USD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x v="0"/>
    <x v="1"/>
    <s v="US"/>
    <s v="USD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"/>
    <s v="USD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"/>
    <s v="USD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"/>
    <s v="CAD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"/>
    <s v="USD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"/>
    <s v="USD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"/>
    <s v="USD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"/>
    <s v="USD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"/>
    <s v="SEK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"/>
    <s v="IE"/>
    <s v="EUR"/>
    <n v="1483474370"/>
    <n v="1480882370"/>
  </r>
  <r>
    <n v="2351"/>
    <s v="NZ Auction site.  No listing or success fees. Only $2 p/m"/>
    <s v="Donate $30 or more and receive a free selfie stick."/>
    <n v="18900"/>
    <n v="108"/>
    <x v="0"/>
    <x v="1"/>
    <s v="NZ"/>
    <s v="NZD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"/>
    <s v="USD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"/>
    <s v="USD"/>
    <n v="1429632822"/>
    <n v="1428596022"/>
  </r>
  <r>
    <n v="2354"/>
    <s v="Dissertation (Canceled)"/>
    <s v="Almost done with doctorate degree but need funding of $35,000 to complete research of project."/>
    <n v="35000"/>
    <n v="25"/>
    <x v="0"/>
    <x v="1"/>
    <s v="US"/>
    <s v="USD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x v="0"/>
    <x v="1"/>
    <s v="AU"/>
    <s v="AUD"/>
    <n v="1430604136"/>
    <n v="1428012136"/>
  </r>
  <r>
    <n v="2356"/>
    <s v="HardstyleUnited.com (Canceled)"/>
    <s v="HardstyleUnited.com The Global Hardstyle community. Your Hardstyle community."/>
    <n v="10000"/>
    <n v="0"/>
    <x v="0"/>
    <x v="1"/>
    <s v="NL"/>
    <s v="EUR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"/>
    <s v="GBP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"/>
    <s v="GBP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"/>
    <s v="USD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CA"/>
    <s v="CAD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s v="CA"/>
    <s v="CAD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x v="0"/>
    <x v="1"/>
    <s v="US"/>
    <s v="USD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"/>
    <s v="USD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"/>
    <s v="USD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"/>
    <s v="IT"/>
    <s v="EUR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"/>
    <s v="GBP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"/>
    <s v="USD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"/>
    <s v="USD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"/>
    <s v="USD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"/>
    <s v="USD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"/>
    <s v="USD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"/>
    <s v="AU"/>
    <s v="AUD"/>
    <n v="1429839571"/>
    <n v="1427247571"/>
  </r>
  <r>
    <n v="2373"/>
    <s v="Cykelauktion.com (Canceled)"/>
    <s v="We want to create a safe marketplace for buying and selling bicycles."/>
    <n v="850000"/>
    <n v="50"/>
    <x v="0"/>
    <x v="1"/>
    <s v="SE"/>
    <s v="SEK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"/>
    <s v="USD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"/>
    <s v="USD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"/>
    <s v="USD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s v="CA"/>
    <s v="CAD"/>
    <n v="1480110783"/>
    <n v="1477515183"/>
  </r>
  <r>
    <n v="2378"/>
    <s v="KEEPUP INC (Canceled)"/>
    <s v="KEEPUP allows you to extend your social circle by introducing you to new people via your friends."/>
    <n v="110000"/>
    <n v="0"/>
    <x v="0"/>
    <x v="1"/>
    <s v="US"/>
    <s v="USD"/>
    <n v="1440548330"/>
    <n v="1438042730"/>
  </r>
  <r>
    <n v="2379"/>
    <s v="SelectCooks.com (Canceled)"/>
    <s v="Selectcooks.com is a community marketplace for people to list, find and hire chefs."/>
    <n v="30000"/>
    <n v="0"/>
    <x v="0"/>
    <x v="1"/>
    <s v="US"/>
    <s v="USD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"/>
    <s v="USD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x v="0"/>
    <x v="1"/>
    <s v="US"/>
    <s v="USD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"/>
    <s v="USD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"/>
    <s v="NZ"/>
    <s v="NZD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"/>
    <s v="USD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"/>
    <s v="USD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x v="0"/>
    <x v="1"/>
    <s v="CA"/>
    <s v="CAD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"/>
    <s v="USD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"/>
    <s v="USD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"/>
    <s v="FR"/>
    <s v="EUR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"/>
    <s v="AU"/>
    <s v="AUD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x v="0"/>
    <x v="1"/>
    <s v="US"/>
    <s v="USD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"/>
    <s v="USD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"/>
    <s v="USD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"/>
    <s v="IE"/>
    <s v="EUR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x v="0"/>
    <x v="1"/>
    <s v="US"/>
    <s v="USD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"/>
    <s v="CH"/>
    <s v="CHF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"/>
    <s v="USD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"/>
    <s v="USD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"/>
    <s v="SEK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"/>
    <s v="AU"/>
    <s v="AUD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2"/>
    <s v="US"/>
    <s v="USD"/>
    <n v="1457207096"/>
    <n v="1452023096"/>
  </r>
  <r>
    <n v="2402"/>
    <s v="Cupcake Truck Unite"/>
    <s v="Small town, delicious treats, and a mobile truck"/>
    <n v="12000"/>
    <n v="52"/>
    <x v="0"/>
    <x v="2"/>
    <s v="US"/>
    <s v="USD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"/>
    <s v="GBP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x v="0"/>
    <x v="2"/>
    <s v="US"/>
    <s v="USD"/>
    <n v="1451782607"/>
    <n v="1449190607"/>
  </r>
  <r>
    <n v="2405"/>
    <s v="JoyShtick Food Truck"/>
    <s v="We are the first gaming-themed food truck, bringing gourmet pub fare to the Jacksonville area."/>
    <n v="5000"/>
    <n v="1126"/>
    <x v="0"/>
    <x v="2"/>
    <s v="US"/>
    <s v="USD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2"/>
    <s v="US"/>
    <s v="USD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2"/>
    <s v="US"/>
    <s v="USD"/>
    <n v="1428732000"/>
    <n v="1426772928"/>
  </r>
  <r>
    <n v="2408"/>
    <s v="Sabroso On Wheels"/>
    <s v="A US Army Vet trying to get a Peruvian food truck going! Really good Peruvian food now mobile!"/>
    <n v="15000"/>
    <n v="30"/>
    <x v="0"/>
    <x v="2"/>
    <s v="US"/>
    <s v="USD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x v="0"/>
    <x v="2"/>
    <s v="US"/>
    <s v="USD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2"/>
    <s v="AU"/>
    <s v="AUD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x v="0"/>
    <x v="2"/>
    <s v="US"/>
    <s v="USD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2"/>
    <s v="FR"/>
    <s v="EUR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x v="0"/>
    <x v="2"/>
    <s v="US"/>
    <s v="USD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2"/>
    <s v="US"/>
    <s v="USD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x v="0"/>
    <x v="2"/>
    <s v="US"/>
    <s v="USD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2"/>
    <s v="US"/>
    <s v="USD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2"/>
    <s v="US"/>
    <s v="USD"/>
    <n v="1407705187"/>
    <n v="1405113187"/>
  </r>
  <r>
    <n v="2418"/>
    <s v="Mexican food truck"/>
    <s v="I want to start my food truck business."/>
    <n v="25000"/>
    <n v="5"/>
    <x v="0"/>
    <x v="2"/>
    <s v="US"/>
    <s v="USD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2"/>
    <s v="US"/>
    <s v="USD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2"/>
    <s v="US"/>
    <s v="USD"/>
    <n v="1415583695"/>
    <n v="1410396095"/>
  </r>
  <r>
    <n v="2421"/>
    <s v="hot dog cart"/>
    <s v="help me start Merrill's first hot dog cart in this empty lot"/>
    <n v="6000"/>
    <n v="1"/>
    <x v="0"/>
    <x v="2"/>
    <s v="US"/>
    <s v="USD"/>
    <n v="1424536196"/>
    <n v="1421944196"/>
  </r>
  <r>
    <n v="2422"/>
    <s v="Help starting a family owned food truck"/>
    <s v="Family owned business serving BBQ and seafood to the public"/>
    <n v="500"/>
    <n v="1"/>
    <x v="0"/>
    <x v="2"/>
    <s v="US"/>
    <s v="USD"/>
    <n v="1426091036"/>
    <n v="1423502636"/>
  </r>
  <r>
    <n v="2423"/>
    <s v="FBTR BBQ"/>
    <s v="FBTR is a Texas-style, North Carolina based, homemade BBQ company looking to bring good meat to the masses."/>
    <n v="60000"/>
    <n v="8"/>
    <x v="0"/>
    <x v="2"/>
    <s v="US"/>
    <s v="USD"/>
    <n v="1420044890"/>
    <n v="1417452890"/>
  </r>
  <r>
    <n v="2424"/>
    <s v="Lily and Memphs"/>
    <s v="Great and creative food from the heart in the form of a sweet food truck!"/>
    <n v="25000"/>
    <n v="310"/>
    <x v="0"/>
    <x v="2"/>
    <s v="US"/>
    <s v="USD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2"/>
    <s v="US"/>
    <s v="USD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x v="0"/>
    <x v="2"/>
    <s v="US"/>
    <s v="USD"/>
    <n v="1439006692"/>
    <n v="1433822692"/>
  </r>
  <r>
    <n v="2427"/>
    <s v="Wraps in a snap. Fast lunch with a gourmet punch!"/>
    <s v="Fast and simple lunches for those on the go.  All (lunch) deals $10 or less."/>
    <n v="50000"/>
    <n v="1"/>
    <x v="0"/>
    <x v="2"/>
    <s v="US"/>
    <s v="USD"/>
    <n v="1458715133"/>
    <n v="1455262733"/>
  </r>
  <r>
    <n v="2428"/>
    <s v="Premium Burgers"/>
    <s v="From Moo 2 You! We want to offer premium burgers to a taco flooded environment."/>
    <n v="35000"/>
    <n v="1"/>
    <x v="0"/>
    <x v="2"/>
    <s v="US"/>
    <s v="USD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2"/>
    <s v="NO"/>
    <s v="NOK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2"/>
    <s v="US"/>
    <s v="USD"/>
    <n v="1455246504"/>
    <n v="1452654504"/>
  </r>
  <r>
    <n v="2431"/>
    <s v="Murphy's good eatin'"/>
    <s v="Go to Colorado and run a food truck with homemade food of all kinds."/>
    <n v="100000"/>
    <n v="2"/>
    <x v="0"/>
    <x v="2"/>
    <s v="US"/>
    <s v="USD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x v="0"/>
    <x v="2"/>
    <s v="US"/>
    <s v="USD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2"/>
    <s v="US"/>
    <s v="USD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2"/>
    <s v="US"/>
    <s v="USD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2"/>
    <s v="SE"/>
    <s v="SEK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"/>
    <s v="CAD"/>
    <n v="1454078770"/>
    <n v="1448894770"/>
  </r>
  <r>
    <n v="2437"/>
    <s v="Cuppa Gumbos"/>
    <s v="Homemade Gumbo, Stews and Curry to be served hot and fresh everyday at any festival or concert we can attend."/>
    <n v="8000"/>
    <n v="0"/>
    <x v="0"/>
    <x v="2"/>
    <s v="US"/>
    <s v="USD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x v="0"/>
    <x v="2"/>
    <s v="US"/>
    <s v="USD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2"/>
    <s v="US"/>
    <s v="USD"/>
    <n v="1445197129"/>
    <n v="1442605129"/>
  </r>
  <r>
    <n v="2440"/>
    <s v="The first green Food Truck in Phnom Penh"/>
    <s v="Starting a entire clean energy food truck and set a new standard for Cambodia"/>
    <n v="5000"/>
    <n v="10"/>
    <x v="0"/>
    <x v="2"/>
    <s v="BE"/>
    <s v="EUR"/>
    <n v="1455399313"/>
    <n v="1452807313"/>
  </r>
  <r>
    <n v="2441"/>
    <s v="Bring Alchemy Pops to the People!"/>
    <s v="YOU can help Alchemy Pops POP up on a street near you!"/>
    <n v="7500"/>
    <n v="8091"/>
    <x v="0"/>
    <x v="0"/>
    <s v="US"/>
    <s v="USD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"/>
    <s v="USD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"/>
    <s v="USD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"/>
    <s v="USD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"/>
    <s v="USD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"/>
    <s v="USD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"/>
    <s v="USD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"/>
    <s v="USD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"/>
    <s v="USD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"/>
    <s v="USD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"/>
    <s v="USD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"/>
    <s v="USD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"/>
    <s v="USD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"/>
    <s v="USD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"/>
    <s v="USD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"/>
    <s v="USD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"/>
    <s v="USD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"/>
    <s v="USD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"/>
    <s v="USD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"/>
    <s v="USD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"/>
    <s v="USD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"/>
    <s v="USD"/>
    <n v="1342672096"/>
    <n v="1340944096"/>
  </r>
  <r>
    <n v="2463"/>
    <s v="Emma Ate the Lion &quot;Songs Two Count Too&quot;"/>
    <s v="Emma Ate The Lion's debut full length album"/>
    <n v="2000"/>
    <n v="2325"/>
    <x v="0"/>
    <x v="0"/>
    <s v="US"/>
    <s v="USD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x v="0"/>
    <x v="0"/>
    <s v="CA"/>
    <s v="CAD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x v="0"/>
    <x v="0"/>
    <s v="US"/>
    <s v="USD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"/>
    <s v="USD"/>
    <n v="1368066453"/>
    <n v="1365474453"/>
  </r>
  <r>
    <n v="2467"/>
    <s v="Nature Boy Explorer EP"/>
    <s v="We've finished our first EP and we're taking it on the road in three weeks! Help us fund manufacturing?"/>
    <n v="1000"/>
    <n v="1185"/>
    <x v="0"/>
    <x v="0"/>
    <s v="US"/>
    <s v="USD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"/>
    <s v="USD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"/>
    <s v="USD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"/>
    <s v="USD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"/>
    <s v="USD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"/>
    <s v="USD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"/>
    <s v="USD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"/>
    <s v="USD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"/>
    <s v="USD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x v="0"/>
    <x v="0"/>
    <s v="US"/>
    <s v="USD"/>
    <n v="1415004770"/>
    <n v="1412149970"/>
  </r>
  <r>
    <n v="2477"/>
    <s v="Debut Album"/>
    <s v="Releasing my first album in August, and I need your help in order to get it done!"/>
    <n v="750"/>
    <n v="1285"/>
    <x v="0"/>
    <x v="0"/>
    <s v="US"/>
    <s v="USD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"/>
    <s v="USD"/>
    <n v="1358117313"/>
    <n v="1355525313"/>
  </r>
  <r>
    <n v="2479"/>
    <s v="FUEL FAKE NATIVES"/>
    <s v="Fake Natives is headed on tour this summer. Help them fill their tank with fossil fuels."/>
    <n v="300"/>
    <n v="400.33"/>
    <x v="0"/>
    <x v="0"/>
    <s v="US"/>
    <s v="USD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"/>
    <s v="USD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"/>
    <s v="USD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"/>
    <s v="USD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"/>
    <s v="USD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"/>
    <s v="USD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"/>
    <s v="USD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"/>
    <s v="USD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"/>
    <s v="USD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"/>
    <s v="USD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"/>
    <s v="USD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"/>
    <s v="USD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"/>
    <s v="USD"/>
    <n v="1295142660"/>
    <n v="1293739714"/>
  </r>
  <r>
    <n v="2492"/>
    <s v="SUPER NICE EP 2012"/>
    <s v="We're a band from Hawaii trying to produce our first EP and we need help!"/>
    <n v="600"/>
    <n v="750"/>
    <x v="0"/>
    <x v="0"/>
    <s v="US"/>
    <s v="USD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"/>
    <s v="USD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"/>
    <s v="USD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"/>
    <s v="USD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"/>
    <s v="USD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"/>
    <s v="USD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"/>
    <s v="USD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"/>
    <s v="USD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"/>
    <s v="USD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"/>
    <s v="CAD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x v="0"/>
    <x v="2"/>
    <s v="US"/>
    <s v="USD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x v="0"/>
    <x v="2"/>
    <s v="US"/>
    <s v="USD"/>
    <n v="1465333560"/>
    <n v="1462743308"/>
  </r>
  <r>
    <n v="2504"/>
    <s v="Halal Restaurant and Internet Cafe"/>
    <s v="Halal Restaurant and Internet Cafe 20 percent of profits will go to building masjids."/>
    <n v="35000"/>
    <n v="0"/>
    <x v="0"/>
    <x v="2"/>
    <s v="US"/>
    <s v="USD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x v="0"/>
    <x v="2"/>
    <s v="US"/>
    <s v="USD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"/>
    <s v="GBP"/>
    <n v="1443906000"/>
    <n v="1441955269"/>
  </r>
  <r>
    <n v="2507"/>
    <s v="Help Cafe Talavera get a New Kitchen!"/>
    <s v="Unique dishes for a unique city!."/>
    <n v="42850"/>
    <n v="0"/>
    <x v="0"/>
    <x v="2"/>
    <s v="US"/>
    <s v="USD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2"/>
    <s v="US"/>
    <s v="USD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"/>
    <s v="GBP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2"/>
    <s v="US"/>
    <s v="USD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x v="0"/>
    <x v="2"/>
    <s v="GB"/>
    <s v="GBP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x v="0"/>
    <x v="2"/>
    <s v="US"/>
    <s v="USD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2"/>
    <s v="DE"/>
    <s v="EUR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x v="0"/>
    <x v="2"/>
    <s v="US"/>
    <s v="USD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2"/>
    <s v="US"/>
    <s v="USD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x v="0"/>
    <x v="2"/>
    <s v="US"/>
    <s v="USD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"/>
    <s v="CAD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x v="0"/>
    <x v="2"/>
    <s v="US"/>
    <s v="USD"/>
    <n v="1415899228"/>
    <n v="1413303628"/>
  </r>
  <r>
    <n v="2519"/>
    <s v="Kelli's Kitchen"/>
    <s v="Better than your mom's, better than Cracker Barrel, only at Kelli's Kitchen (all from scratch)."/>
    <n v="150000"/>
    <n v="65"/>
    <x v="0"/>
    <x v="2"/>
    <s v="US"/>
    <s v="USD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2"/>
    <s v="US"/>
    <s v="USD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"/>
    <s v="USD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"/>
    <s v="USD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"/>
    <s v="USD"/>
    <n v="1416270292"/>
    <n v="1413674692"/>
  </r>
  <r>
    <n v="2524"/>
    <s v="Les Bostonades' First CD"/>
    <s v="We're bringing some of our favorite music from the past 10 years to disc for the first time ever."/>
    <n v="7500"/>
    <n v="7620"/>
    <x v="0"/>
    <x v="0"/>
    <s v="US"/>
    <s v="USD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"/>
    <s v="USD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"/>
    <s v="USD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"/>
    <s v="USD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"/>
    <s v="GBP"/>
    <n v="1440068400"/>
    <n v="1438459303"/>
  </r>
  <r>
    <n v="2529"/>
    <s v="UrbanArias is DC's Contemporary Opera Company"/>
    <s v="Opera. Short. New."/>
    <n v="6000"/>
    <n v="6257"/>
    <x v="0"/>
    <x v="0"/>
    <s v="US"/>
    <s v="USD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"/>
    <s v="USD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"/>
    <s v="USD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"/>
    <s v="USD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"/>
    <s v="USD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"/>
    <s v="USD"/>
    <n v="1262325600"/>
    <n v="1257871712"/>
  </r>
  <r>
    <n v="2535"/>
    <s v="Mark Hayes Requiem Recording"/>
    <s v="Mark Hayes: Requiem Recording"/>
    <n v="20000"/>
    <n v="20755"/>
    <x v="0"/>
    <x v="0"/>
    <s v="US"/>
    <s v="USD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"/>
    <s v="USD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"/>
    <s v="USD"/>
    <n v="1312212855"/>
    <n v="1307028855"/>
  </r>
  <r>
    <n v="2538"/>
    <s v="Me, Myself and Albinoni"/>
    <s v="I will record 2 of Tomaso Albinoni's concertos for 2 oboes playing both parts myself."/>
    <n v="18000"/>
    <n v="20343.169999999998"/>
    <x v="0"/>
    <x v="0"/>
    <s v="US"/>
    <s v="USD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"/>
    <s v="USD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"/>
    <s v="USD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"/>
    <s v="GBP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"/>
    <s v="USD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"/>
    <s v="USD"/>
    <n v="1293937200"/>
    <n v="1291257298"/>
  </r>
  <r>
    <n v="2544"/>
    <s v="Singing City Children's Choir"/>
    <s v="Bringing choral music and performance opportunities to under-served youth in West Philadelphia"/>
    <n v="5000"/>
    <n v="5041"/>
    <x v="0"/>
    <x v="0"/>
    <s v="US"/>
    <s v="USD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"/>
    <s v="USD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"/>
    <s v="USD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"/>
    <s v="USD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s v="FR"/>
    <s v="EUR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"/>
    <s v="GBP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"/>
    <s v="USD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"/>
    <s v="USD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"/>
    <s v="USD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"/>
    <s v="USD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"/>
    <s v="USD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"/>
    <s v="USD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"/>
    <s v="USD"/>
    <n v="1356392857"/>
    <n v="1352504857"/>
  </r>
  <r>
    <n v="2557"/>
    <s v="European Tour"/>
    <s v="Raising money for our concert tour of Switzerland and Germany in June/July 2014"/>
    <n v="900"/>
    <n v="1066"/>
    <x v="0"/>
    <x v="0"/>
    <s v="GB"/>
    <s v="GBP"/>
    <n v="1400176386"/>
    <n v="1397584386"/>
  </r>
  <r>
    <n v="2558"/>
    <s v="Hopkins Sinfonia 2015 Season"/>
    <s v="The Hopkins Sinfonia is looking for your support to run our 2015 Season made up of five concerts."/>
    <n v="1250"/>
    <n v="1361"/>
    <x v="0"/>
    <x v="0"/>
    <s v="AU"/>
    <s v="AUD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"/>
    <s v="USD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"/>
    <s v="GBP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"/>
    <s v="CA"/>
    <s v="CAD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"/>
    <s v="DE"/>
    <s v="EUR"/>
    <n v="1476189339"/>
    <n v="1471005339"/>
  </r>
  <r>
    <n v="2563"/>
    <s v="Phoenix Pearl Boba Tea Truck (Canceled)"/>
    <s v="Michigan based bubble tea and specialty ice cream food truck"/>
    <n v="20000"/>
    <n v="0"/>
    <x v="0"/>
    <x v="1"/>
    <s v="US"/>
    <s v="USD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"/>
    <s v="CA"/>
    <s v="CAD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"/>
    <s v="USD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"/>
    <s v="USD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"/>
    <s v="USD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"/>
    <s v="GBP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"/>
    <s v="USD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"/>
    <s v="USD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x v="0"/>
    <x v="1"/>
    <s v="AU"/>
    <s v="AUD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x v="0"/>
    <x v="1"/>
    <s v="US"/>
    <s v="USD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"/>
    <s v="USD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"/>
    <s v="USD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"/>
    <s v="USD"/>
    <n v="1421030194"/>
    <n v="1418438194"/>
  </r>
  <r>
    <n v="2576"/>
    <s v="2 Go Fast Food (Canceled)"/>
    <s v="A New Twist with an American and Philippine fast food Mobile Trailer."/>
    <n v="10000"/>
    <n v="0"/>
    <x v="0"/>
    <x v="1"/>
    <s v="US"/>
    <s v="USD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"/>
    <s v="USD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"/>
    <s v="USD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"/>
    <s v="USD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"/>
    <s v="USD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x v="0"/>
    <x v="2"/>
    <s v="US"/>
    <s v="USD"/>
    <n v="1447689898"/>
    <n v="1445094298"/>
  </r>
  <r>
    <n v="2582"/>
    <s v="Drunken Wings"/>
    <s v="The place where chicken meets liquor for the first time!"/>
    <n v="90000"/>
    <n v="1"/>
    <x v="0"/>
    <x v="2"/>
    <s v="US"/>
    <s v="USD"/>
    <n v="1477784634"/>
    <n v="1475192634"/>
  </r>
  <r>
    <n v="2583"/>
    <s v="Crazy Daisy Food Truck"/>
    <s v="Crazy Daisy will become the newest member of the food truck distributors in Kansas City, Missouri."/>
    <n v="1000"/>
    <n v="5"/>
    <x v="0"/>
    <x v="2"/>
    <s v="US"/>
    <s v="USD"/>
    <n v="1426526880"/>
    <n v="1421346480"/>
  </r>
  <r>
    <n v="2584"/>
    <s v="Culinary Arts Food Truck Style"/>
    <s v="Bringing quality food to the masses using local premium ingredients, but at a food truck price!"/>
    <n v="10000"/>
    <n v="0"/>
    <x v="0"/>
    <x v="2"/>
    <s v="US"/>
    <s v="USD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2"/>
    <s v="US"/>
    <s v="USD"/>
    <n v="1404601632"/>
    <n v="1402009632"/>
  </r>
  <r>
    <n v="2586"/>
    <s v="Inspire Healthy Eating"/>
    <s v="I would like to bring fresh salad and food to the streets of London at a reasonable price."/>
    <n v="3000"/>
    <n v="5"/>
    <x v="0"/>
    <x v="2"/>
    <s v="GB"/>
    <s v="GBP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2"/>
    <s v="US"/>
    <s v="USD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2"/>
    <s v="US"/>
    <s v="USD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2"/>
    <s v="DK"/>
    <s v="DKK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2"/>
    <s v="AU"/>
    <s v="AUD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x v="0"/>
    <x v="2"/>
    <s v="US"/>
    <s v="USD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x v="0"/>
    <x v="2"/>
    <s v="US"/>
    <s v="USD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2"/>
    <s v="US"/>
    <s v="USD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2"/>
    <s v="US"/>
    <s v="USD"/>
    <n v="1407453228"/>
    <n v="1404861228"/>
  </r>
  <r>
    <n v="2595"/>
    <s v="Food Truck for Little Fox Bakery"/>
    <s v="Looking to put the best baked goods in Bowling Green on wheels"/>
    <n v="15000"/>
    <n v="1825"/>
    <x v="0"/>
    <x v="2"/>
    <s v="US"/>
    <s v="USD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"/>
    <s v="CAD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"/>
    <s v="GBP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x v="0"/>
    <x v="2"/>
    <s v="US"/>
    <s v="USD"/>
    <n v="1443039001"/>
    <n v="1440447001"/>
  </r>
  <r>
    <n v="2599"/>
    <s v="Empty Ramekins Catering Group"/>
    <s v="The Empty Ramekins Catering Group is looking for your help to start up in Miami Florida!!!!"/>
    <n v="9041"/>
    <n v="90"/>
    <x v="0"/>
    <x v="2"/>
    <s v="US"/>
    <s v="USD"/>
    <n v="1407089147"/>
    <n v="1403201147"/>
  </r>
  <r>
    <n v="2600"/>
    <s v="Help Buttz Return From the Ashes"/>
    <s v="On Sunday November 8, 2015 our food truck burned to the ground. Please help us get rebuilt."/>
    <n v="50000"/>
    <n v="3466"/>
    <x v="0"/>
    <x v="2"/>
    <s v="US"/>
    <s v="USD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"/>
    <s v="USD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"/>
    <s v="USD"/>
    <n v="1415827200"/>
    <n v="1412358968"/>
  </r>
  <r>
    <n v="2603"/>
    <s v="Manned Mock Mars Mission"/>
    <s v="I will be building a mock space station and simulate living on Mars for two weeks."/>
    <n v="1750"/>
    <n v="1776"/>
    <x v="1"/>
    <x v="0"/>
    <s v="US"/>
    <s v="USD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"/>
    <s v="USD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"/>
    <s v="USD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"/>
    <s v="USD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"/>
    <s v="USD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"/>
    <s v="USD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"/>
    <s v="USD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x v="1"/>
    <x v="0"/>
    <s v="US"/>
    <s v="USD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0"/>
    <s v="DE"/>
    <s v="EUR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"/>
    <s v="USD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"/>
    <s v="USD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"/>
    <s v="USD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"/>
    <s v="GBP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"/>
    <s v="USD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"/>
    <s v="USD"/>
    <n v="1413838751"/>
    <n v="1411246751"/>
  </r>
  <r>
    <n v="2618"/>
    <s v="SPACE ART FEATURING ASTRONAUTS #WeBelieveInAstronauts"/>
    <s v="LTD ED COLLECTIBLE SPACE ART FEAT. ASTRONAUTS"/>
    <n v="15000"/>
    <n v="15808"/>
    <x v="1"/>
    <x v="0"/>
    <s v="US"/>
    <s v="USD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"/>
    <s v="USD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0"/>
    <s v="AU"/>
    <s v="AUD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"/>
    <s v="USD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0"/>
    <s v="IT"/>
    <s v="EUR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"/>
    <s v="USD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"/>
    <s v="USD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0"/>
    <s v="DE"/>
    <s v="EUR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"/>
    <s v="USD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"/>
    <s v="USD"/>
    <n v="1448571261"/>
    <n v="1445975661"/>
  </r>
  <r>
    <n v="2628"/>
    <s v="Pie In Space!"/>
    <s v="A high school freshman is sending pie into space and you can be a part of it.  GO SCIENCE!!!"/>
    <n v="839"/>
    <n v="926"/>
    <x v="0"/>
    <x v="0"/>
    <s v="US"/>
    <s v="USD"/>
    <n v="1417389067"/>
    <n v="1415661067"/>
  </r>
  <r>
    <n v="2629"/>
    <s v="Project Dragonfly - Sail to the Stars"/>
    <s v="The first international contest to let students shape the future of interstellar travel."/>
    <n v="5000"/>
    <n v="6387"/>
    <x v="0"/>
    <x v="0"/>
    <s v="GB"/>
    <s v="GBP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0"/>
    <s v="AU"/>
    <s v="AUD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"/>
    <s v="USD"/>
    <n v="1440907427"/>
    <n v="1438488227"/>
  </r>
  <r>
    <n v="2632"/>
    <s v="University Rocket Science"/>
    <s v="Students from 3 universities are designing a dual stage rocket to test experimental rocket technology."/>
    <n v="1070"/>
    <n v="1466"/>
    <x v="0"/>
    <x v="0"/>
    <s v="US"/>
    <s v="USD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x v="0"/>
    <x v="0"/>
    <s v="US"/>
    <s v="USD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"/>
    <s v="USD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0"/>
    <s v="CA"/>
    <s v="CAD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"/>
    <s v="USD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x v="0"/>
    <x v="0"/>
    <s v="US"/>
    <s v="USD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"/>
    <s v="USD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"/>
    <s v="GBP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"/>
    <s v="USD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x v="0"/>
    <x v="2"/>
    <s v="US"/>
    <s v="USD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2"/>
    <s v="DE"/>
    <s v="EUR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"/>
    <s v="USD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"/>
    <s v="USD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1"/>
    <s v="AU"/>
    <s v="AUD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"/>
    <s v="USD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"/>
    <s v="CAD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"/>
    <s v="USD"/>
    <n v="1457543360"/>
    <n v="1454951360"/>
  </r>
  <r>
    <n v="2649"/>
    <s v="The Mission - Please Check Back Soon (Canceled)"/>
    <s v="They have launched a Kickstarter."/>
    <n v="125000"/>
    <n v="124"/>
    <x v="0"/>
    <x v="1"/>
    <s v="US"/>
    <s v="USD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"/>
    <s v="USD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"/>
    <s v="USD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"/>
    <s v="AU"/>
    <s v="AUD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"/>
    <s v="USD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"/>
    <s v="USD"/>
    <n v="1429622726"/>
    <n v="1424442326"/>
  </r>
  <r>
    <n v="2655"/>
    <s v="Balloons (Canceled)"/>
    <s v="Thank you for your support!"/>
    <n v="15000"/>
    <n v="3155"/>
    <x v="0"/>
    <x v="1"/>
    <s v="US"/>
    <s v="USD"/>
    <n v="1455048000"/>
    <n v="1452631647"/>
  </r>
  <r>
    <n v="2656"/>
    <s v="MoonWatcher: A 24/7 Live Video of the Moon for Everyone (Canceled)"/>
    <s v="MoonWatcher will be bringing the Moon closer to all of us."/>
    <n v="150000"/>
    <n v="17155"/>
    <x v="0"/>
    <x v="1"/>
    <s v="US"/>
    <s v="USD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"/>
    <s v="USD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"/>
    <s v="USD"/>
    <n v="1469913194"/>
    <n v="1467321194"/>
  </r>
  <r>
    <n v="2659"/>
    <s v="test (Canceled)"/>
    <s v="test"/>
    <n v="49000"/>
    <n v="1333"/>
    <x v="0"/>
    <x v="1"/>
    <s v="US"/>
    <s v="USD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"/>
    <s v="USD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"/>
    <s v="USD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"/>
    <s v="USD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0"/>
    <s v="CA"/>
    <s v="CAD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"/>
    <s v="USD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"/>
    <s v="USD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"/>
    <s v="USD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"/>
    <s v="USD"/>
    <n v="1455142416"/>
    <n v="1452550416"/>
  </r>
  <r>
    <n v="2668"/>
    <s v="UOttawa Makermobile"/>
    <s v="Creativity on the go! |_x000a_CrÃ©ativitÃ© en mouvement !"/>
    <n v="1000"/>
    <n v="1707"/>
    <x v="0"/>
    <x v="0"/>
    <s v="CA"/>
    <s v="CAD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"/>
    <s v="USD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"/>
    <s v="AUD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2"/>
    <s v="US"/>
    <s v="USD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2"/>
    <s v="US"/>
    <s v="USD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2"/>
    <s v="US"/>
    <s v="USD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2"/>
    <s v="US"/>
    <s v="USD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2"/>
    <s v="US"/>
    <s v="USD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"/>
    <s v="CAD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2"/>
    <s v="US"/>
    <s v="USD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S"/>
    <s v="EUR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x v="0"/>
    <x v="2"/>
    <s v="US"/>
    <s v="USD"/>
    <n v="1425081694"/>
    <n v="1422489694"/>
  </r>
  <r>
    <n v="2680"/>
    <s v="iHeart Pillow"/>
    <s v="iHeartPillow, Connecting loved ones"/>
    <n v="32000"/>
    <n v="276"/>
    <x v="0"/>
    <x v="2"/>
    <s v="ES"/>
    <s v="EUR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x v="0"/>
    <x v="2"/>
    <s v="US"/>
    <s v="USD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x v="0"/>
    <x v="2"/>
    <s v="US"/>
    <s v="USD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2"/>
    <s v="US"/>
    <s v="USD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x v="0"/>
    <x v="2"/>
    <s v="US"/>
    <s v="USD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x v="0"/>
    <x v="2"/>
    <s v="US"/>
    <s v="USD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2"/>
    <s v="US"/>
    <s v="USD"/>
    <n v="1412119423"/>
    <n v="1410391423"/>
  </r>
  <r>
    <n v="2687"/>
    <s v="Munch Wagon"/>
    <s v="Your American Pizzas, Wings, Stuffed Gouda Burger, Sweet &amp; Russet Potato Fries served on a food Truck!!"/>
    <n v="15000"/>
    <n v="0"/>
    <x v="0"/>
    <x v="2"/>
    <s v="US"/>
    <s v="USD"/>
    <n v="1435591318"/>
    <n v="1432999318"/>
  </r>
  <r>
    <n v="2688"/>
    <s v="Mac N Cheez Food Truck"/>
    <s v="The amazing gourmet Mac N Cheez Food Truck Campaigne!"/>
    <n v="50000"/>
    <n v="74"/>
    <x v="0"/>
    <x v="2"/>
    <s v="US"/>
    <s v="USD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2"/>
    <s v="US"/>
    <s v="USD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2"/>
    <s v="US"/>
    <s v="USD"/>
    <n v="1433298676"/>
    <n v="1429410676"/>
  </r>
  <r>
    <n v="2691"/>
    <s v="Cook"/>
    <s v="A Great New local Food Truck serving up ethnic fusion inspired eats in Ottawa."/>
    <n v="65000"/>
    <n v="35"/>
    <x v="0"/>
    <x v="2"/>
    <s v="CA"/>
    <s v="CAD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2"/>
    <s v="US"/>
    <s v="USD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x v="0"/>
    <x v="2"/>
    <s v="US"/>
    <s v="USD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2"/>
    <s v="US"/>
    <s v="USD"/>
    <n v="1411701739"/>
    <n v="1409109739"/>
  </r>
  <r>
    <n v="2695"/>
    <s v="Fat daddy mac food truck"/>
    <s v="I am creating food magic on the go! Amazing food isn't just for sitdown restaraunts anymore!"/>
    <n v="15000"/>
    <n v="71"/>
    <x v="0"/>
    <x v="2"/>
    <s v="US"/>
    <s v="USD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2"/>
    <s v="US"/>
    <s v="USD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2"/>
    <s v="US"/>
    <s v="USD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2"/>
    <s v="US"/>
    <s v="USD"/>
    <n v="1403904808"/>
    <n v="1401312808"/>
  </r>
  <r>
    <n v="2699"/>
    <s v="my bakery truck"/>
    <s v="Hi, I want make my first bakery. Food truck was great, but I not have a car licence. So, help me to be my dream!"/>
    <n v="2"/>
    <n v="0"/>
    <x v="0"/>
    <x v="2"/>
    <s v="CA"/>
    <s v="CAD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x v="0"/>
    <x v="2"/>
    <s v="US"/>
    <s v="USD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3"/>
    <s v="IE"/>
    <s v="EUR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3"/>
    <s v="US"/>
    <s v="USD"/>
    <n v="1491416077"/>
    <n v="1488827677"/>
  </r>
  <r>
    <n v="2703"/>
    <s v="Bisagra Teatro: Foro Multidisciplinario"/>
    <s v="Â¡Tu nuevo espacio cultural multidisciplinario en el centro de Pachuca, Hidalgo"/>
    <n v="40000"/>
    <n v="41500"/>
    <x v="0"/>
    <x v="3"/>
    <s v="MX"/>
    <s v="MXN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x v="0"/>
    <x v="3"/>
    <s v="US"/>
    <s v="USD"/>
    <n v="1491421314"/>
    <n v="1487709714"/>
  </r>
  <r>
    <n v="2705"/>
    <s v="Fischer Theatre Marquee"/>
    <s v="Help light the lights at the historic Fischer Theatre in Danville, IL."/>
    <n v="16500"/>
    <n v="1739"/>
    <x v="0"/>
    <x v="3"/>
    <s v="US"/>
    <s v="USD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"/>
    <s v="USD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"/>
    <s v="USD"/>
    <n v="1369637940"/>
    <n v="1367088443"/>
  </r>
  <r>
    <n v="2708"/>
    <s v="Angel Comedy Club"/>
    <s v="Angel Comedy Club: A permanent home for Londonâ€™s loveliest comedy night - a community comedy club"/>
    <n v="20000"/>
    <n v="46643.07"/>
    <x v="1"/>
    <x v="0"/>
    <s v="GB"/>
    <s v="GBP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"/>
    <s v="USD"/>
    <n v="1475553540"/>
    <n v="1472528141"/>
  </r>
  <r>
    <n v="2710"/>
    <s v="House of Yes"/>
    <s v="Building Brooklyn's own creative venue for circus, theater and events of all types."/>
    <n v="60000"/>
    <n v="92340.21"/>
    <x v="1"/>
    <x v="0"/>
    <s v="US"/>
    <s v="USD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x v="1"/>
    <x v="0"/>
    <s v="GB"/>
    <s v="GBP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"/>
    <s v="USD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"/>
    <s v="USD"/>
    <n v="1450971684"/>
    <n v="1447515684"/>
  </r>
  <r>
    <n v="2714"/>
    <s v="The Crane Theater"/>
    <s v="The Crane will be the new home for independent theater in Northeast Minneapolis"/>
    <n v="25000"/>
    <n v="29089"/>
    <x v="1"/>
    <x v="0"/>
    <s v="US"/>
    <s v="USD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"/>
    <s v="USD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0"/>
    <s v="DE"/>
    <s v="EUR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"/>
    <s v="USD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"/>
    <s v="USD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"/>
    <s v="USD"/>
    <n v="1460936694"/>
    <n v="1455756294"/>
  </r>
  <r>
    <n v="2720"/>
    <s v="The Comedy Project"/>
    <s v="An improv, sketch and experimental comedy and cocktail venue in downtown Grand Rapids, Michigan"/>
    <n v="25000"/>
    <n v="29531"/>
    <x v="0"/>
    <x v="0"/>
    <s v="US"/>
    <s v="USD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"/>
    <s v="GBP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"/>
    <s v="USD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"/>
    <s v="USD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"/>
    <s v="GBP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x v="0"/>
    <x v="0"/>
    <s v="CA"/>
    <s v="CAD"/>
    <n v="1488390735"/>
    <n v="1484070735"/>
  </r>
  <r>
    <n v="2726"/>
    <s v="Krimston TWO - Dual SIM case for iPhone"/>
    <s v="Krimston TWO: iPhone Dual SIM Case"/>
    <n v="100000"/>
    <n v="105745"/>
    <x v="0"/>
    <x v="0"/>
    <s v="US"/>
    <s v="USD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"/>
    <s v="USD"/>
    <n v="1438964063"/>
    <n v="1436804063"/>
  </r>
  <r>
    <n v="2728"/>
    <s v="Multi-Function SSD Shield for the Raspberry Pi 2"/>
    <s v="SSD, WiFi, RTC w/Battery and high power USB all in one shield."/>
    <n v="15000"/>
    <n v="30274"/>
    <x v="0"/>
    <x v="0"/>
    <s v="US"/>
    <s v="USD"/>
    <n v="1451485434"/>
    <n v="1448461434"/>
  </r>
  <r>
    <n v="2729"/>
    <s v="McChi Luggage: It's a Luggage, USB Charger and a Table Top"/>
    <s v="A luggage that is more than a luggage! It is what you want it to be."/>
    <n v="7500"/>
    <n v="7833"/>
    <x v="0"/>
    <x v="0"/>
    <s v="US"/>
    <s v="USD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"/>
    <s v="USD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"/>
    <s v="USD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"/>
    <s v="USD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"/>
    <s v="USD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"/>
    <s v="USD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"/>
    <s v="GBP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0"/>
    <s v="CA"/>
    <s v="CAD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"/>
    <s v="USD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"/>
    <s v="USD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"/>
    <s v="GBP"/>
    <n v="1399324717"/>
    <n v="1395436717"/>
  </r>
  <r>
    <n v="2740"/>
    <s v="Vertical Garden Prototype"/>
    <s v="I am interested in testing the plant yields of this vertical garden as well as some other applications"/>
    <n v="300"/>
    <n v="310"/>
    <x v="0"/>
    <x v="0"/>
    <s v="US"/>
    <s v="USD"/>
    <n v="1426117552"/>
    <n v="1423529152"/>
  </r>
  <r>
    <n v="2741"/>
    <s v="Mrs. Brown and Her Lost Puppy."/>
    <s v="Help me publish my 1st children's book as an aspiring author!"/>
    <n v="8000"/>
    <n v="35"/>
    <x v="0"/>
    <x v="2"/>
    <s v="US"/>
    <s v="USD"/>
    <n v="1413770820"/>
    <n v="1412005602"/>
  </r>
  <r>
    <n v="2742"/>
    <s v="What a Zoo!"/>
    <s v="The pachyderms at the Denver Zoo are moving. Follow along on the convoluted journey to their new home."/>
    <n v="2500"/>
    <n v="731"/>
    <x v="0"/>
    <x v="2"/>
    <s v="US"/>
    <s v="USD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x v="0"/>
    <x v="2"/>
    <s v="US"/>
    <s v="USD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2"/>
    <s v="US"/>
    <s v="USD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2"/>
    <s v="US"/>
    <s v="USD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2"/>
    <s v="US"/>
    <s v="USD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2"/>
    <s v="US"/>
    <s v="USD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x v="0"/>
    <x v="2"/>
    <s v="US"/>
    <s v="USD"/>
    <n v="1472835802"/>
    <n v="1470243802"/>
  </r>
  <r>
    <n v="2749"/>
    <s v="A Tree is a Tree, no matter what you see.  CHILDREN'S BOOK"/>
    <s v="Self-publishing my children's book."/>
    <n v="10000"/>
    <n v="110"/>
    <x v="0"/>
    <x v="2"/>
    <s v="US"/>
    <s v="USD"/>
    <n v="1428171037"/>
    <n v="1425582637"/>
  </r>
  <r>
    <n v="2750"/>
    <s v="My Child, My Blessing"/>
    <s v="This is a journal where parents daily write something positive about their child.  Places for pictures, too."/>
    <n v="1999"/>
    <n v="0"/>
    <x v="0"/>
    <x v="2"/>
    <s v="US"/>
    <s v="USD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2"/>
    <s v="US"/>
    <s v="USD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2"/>
    <s v="US"/>
    <s v="USD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x v="0"/>
    <x v="2"/>
    <s v="US"/>
    <s v="USD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x v="0"/>
    <x v="2"/>
    <s v="US"/>
    <s v="USD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x v="0"/>
    <x v="2"/>
    <s v="IE"/>
    <s v="EUR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x v="0"/>
    <x v="2"/>
    <s v="US"/>
    <s v="USD"/>
    <n v="1389476201"/>
    <n v="1386884201"/>
  </r>
  <r>
    <n v="2757"/>
    <s v="C is for Crooked"/>
    <s v="A children's letter book that Lampoons Hillary Clinton"/>
    <n v="1500"/>
    <n v="10"/>
    <x v="0"/>
    <x v="2"/>
    <s v="US"/>
    <s v="USD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2"/>
    <s v="AU"/>
    <s v="AUD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2"/>
    <s v="AU"/>
    <s v="AUD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"/>
    <s v="GBP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x v="0"/>
    <x v="2"/>
    <s v="US"/>
    <s v="USD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2"/>
    <s v="US"/>
    <s v="USD"/>
    <n v="1332114795"/>
    <n v="1326934395"/>
  </r>
  <r>
    <n v="2763"/>
    <s v="My Christmas Star"/>
    <s v="How Santa finds childrens homes without getting lost by following certain stars."/>
    <n v="39400"/>
    <n v="90"/>
    <x v="0"/>
    <x v="2"/>
    <s v="US"/>
    <s v="USD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x v="0"/>
    <x v="2"/>
    <s v="US"/>
    <s v="USD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x v="0"/>
    <x v="2"/>
    <s v="US"/>
    <s v="USD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x v="0"/>
    <x v="2"/>
    <s v="US"/>
    <s v="USD"/>
    <n v="1313078518"/>
    <n v="1310486518"/>
  </r>
  <r>
    <n v="2767"/>
    <s v="the Giant Turnip"/>
    <s v="An animated bedtime story with Dedka, Babka and the rest of the family working together on a BIG problem"/>
    <n v="4000"/>
    <n v="34"/>
    <x v="0"/>
    <x v="2"/>
    <s v="CA"/>
    <s v="CAD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2"/>
    <s v="US"/>
    <s v="USD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"/>
    <s v="GBP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2"/>
    <s v="US"/>
    <s v="USD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2"/>
    <s v="US"/>
    <s v="USD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2"/>
    <s v="US"/>
    <s v="USD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x v="0"/>
    <x v="2"/>
    <s v="CA"/>
    <s v="CAD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2"/>
    <s v="US"/>
    <s v="USD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2"/>
    <s v="US"/>
    <s v="USD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2"/>
    <s v="US"/>
    <s v="USD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2"/>
    <s v="US"/>
    <s v="USD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2"/>
    <s v="US"/>
    <s v="USD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2"/>
    <s v="US"/>
    <s v="USD"/>
    <n v="1448204621"/>
    <n v="1445609021"/>
  </r>
  <r>
    <n v="2780"/>
    <s v="Travel with baby"/>
    <s v="Turn the World with my kids, and then write a book with the advice for traveling with baby"/>
    <n v="100000"/>
    <n v="0"/>
    <x v="0"/>
    <x v="2"/>
    <s v="IT"/>
    <s v="EUR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"/>
    <s v="USD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"/>
    <s v="USD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"/>
    <s v="GBP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"/>
    <s v="USD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x v="0"/>
    <x v="0"/>
    <s v="US"/>
    <s v="USD"/>
    <n v="1470430800"/>
    <n v="1467865967"/>
  </r>
  <r>
    <n v="2786"/>
    <s v="Fierce"/>
    <s v="A heart-melting farce about sex, art and the lovelorn lay-abouts of London-town."/>
    <n v="2500"/>
    <n v="2946"/>
    <x v="0"/>
    <x v="0"/>
    <s v="GB"/>
    <s v="GBP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"/>
    <s v="USD"/>
    <n v="1405658752"/>
    <n v="1403066752"/>
  </r>
  <r>
    <n v="2788"/>
    <s v="ACT Underground Theatre, TLDC"/>
    <s v="MOVING FORWARD! WE HAVE REACHED GOAL BUT HAVE MORE TIME!! PLEASE CONSIDER PLEDGING."/>
    <n v="2000"/>
    <n v="2050"/>
    <x v="0"/>
    <x v="0"/>
    <s v="US"/>
    <s v="USD"/>
    <n v="1469811043"/>
    <n v="1467219043"/>
  </r>
  <r>
    <n v="2789"/>
    <s v="The Adventurers Club"/>
    <s v="BNT's Biggest Adventure So Far: Our 2015 full length production!"/>
    <n v="3000"/>
    <n v="3035"/>
    <x v="0"/>
    <x v="0"/>
    <s v="US"/>
    <s v="USD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"/>
    <s v="USD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"/>
    <s v="USD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"/>
    <s v="USD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0"/>
    <s v="AU"/>
    <s v="AUD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"/>
    <s v="GBP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"/>
    <s v="USD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x v="0"/>
    <x v="0"/>
    <s v="GB"/>
    <s v="GBP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"/>
    <s v="GBP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"/>
    <s v="GBP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"/>
    <s v="GBP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"/>
    <s v="GBP"/>
    <n v="1420377366"/>
    <n v="1415193366"/>
  </r>
  <r>
    <n v="2801"/>
    <s v="A Dream Play"/>
    <s v="Arise Theatre Company's production of August Strindberg's expressionist masterpiece 'A Dream Play'."/>
    <n v="500"/>
    <n v="666"/>
    <x v="0"/>
    <x v="0"/>
    <s v="AU"/>
    <s v="AUD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"/>
    <s v="GBP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"/>
    <s v="USD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"/>
    <s v="GBP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"/>
    <s v="GBP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"/>
    <s v="GBP"/>
    <n v="1438772400"/>
    <n v="1435645490"/>
  </r>
  <r>
    <n v="2807"/>
    <s v="The Commission Theatre Co."/>
    <s v="Bringing Shakespeare back to the Playwrights"/>
    <n v="5000"/>
    <n v="6300"/>
    <x v="0"/>
    <x v="0"/>
    <s v="US"/>
    <s v="USD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"/>
    <s v="USD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"/>
    <s v="USD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"/>
    <s v="USD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x v="0"/>
    <x v="0"/>
    <s v="GB"/>
    <s v="GBP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0"/>
    <s v="CA"/>
    <s v="CAD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"/>
    <s v="USD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"/>
    <s v="GBP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x v="0"/>
    <x v="0"/>
    <s v="CA"/>
    <s v="CAD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"/>
    <s v="GBP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"/>
    <s v="GBP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"/>
    <s v="USD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"/>
    <s v="GBP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"/>
    <s v="GBP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"/>
    <s v="GBP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"/>
    <s v="USD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"/>
    <s v="GBP"/>
    <n v="1427842740"/>
    <n v="1425428206"/>
  </r>
  <r>
    <n v="2824"/>
    <s v="The Rooftop"/>
    <s v="I wrote a One Act play called The Rooftop for a Female Playwright's festival. Every little bit helps!"/>
    <n v="650"/>
    <n v="760"/>
    <x v="0"/>
    <x v="0"/>
    <s v="US"/>
    <s v="USD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"/>
    <s v="GBP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"/>
    <s v="USD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"/>
    <s v="USD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"/>
    <s v="GBP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"/>
    <s v="GBP"/>
    <n v="1464863118"/>
    <n v="1462443918"/>
  </r>
  <r>
    <n v="2830"/>
    <s v="Nakhtik and Avalon"/>
    <s v="Avalon is a new South African Township play and Nakhtik is a  danced political lecture."/>
    <n v="3000"/>
    <n v="3000"/>
    <x v="0"/>
    <x v="0"/>
    <s v="US"/>
    <s v="USD"/>
    <n v="1399867140"/>
    <n v="1398802148"/>
  </r>
  <r>
    <n v="2831"/>
    <s v="Tackett &amp; Pyke put on a Play"/>
    <s v="We each wrote a play and would like to produce them for you for nothing more than art's sake!"/>
    <n v="3000"/>
    <n v="3320"/>
    <x v="0"/>
    <x v="0"/>
    <s v="US"/>
    <s v="USD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"/>
    <s v="GBP"/>
    <n v="1416780000"/>
    <n v="1414342894"/>
  </r>
  <r>
    <n v="2833"/>
    <s v="Star Man Rocket Man"/>
    <s v="A new play about exploring outer space"/>
    <n v="2700"/>
    <n v="2923"/>
    <x v="0"/>
    <x v="0"/>
    <s v="US"/>
    <s v="USD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"/>
    <s v="GBP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"/>
    <s v="GBP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"/>
    <s v="USD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0"/>
    <s v="CA"/>
    <s v="CAD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"/>
    <s v="USD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"/>
    <s v="USD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"/>
    <s v="GBP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"/>
    <s v="GBP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"/>
    <s v="GBP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2"/>
    <s v="US"/>
    <s v="USD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2"/>
    <s v="AT"/>
    <s v="EUR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2"/>
    <s v="US"/>
    <s v="USD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2"/>
    <s v="US"/>
    <s v="USD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x v="0"/>
    <x v="2"/>
    <s v="US"/>
    <s v="USD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2"/>
    <s v="US"/>
    <s v="USD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x v="0"/>
    <x v="2"/>
    <s v="GB"/>
    <s v="GBP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2"/>
    <s v="US"/>
    <s v="USD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2"/>
    <s v="IE"/>
    <s v="EUR"/>
    <n v="1454109420"/>
    <n v="1453334629"/>
  </r>
  <r>
    <n v="2852"/>
    <s v="Freedom Train"/>
    <s v="Just one time back to the past on the Freedom Train will open your eyes and your lives will never ever be the same!"/>
    <n v="5000"/>
    <n v="95"/>
    <x v="0"/>
    <x v="2"/>
    <s v="US"/>
    <s v="USD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"/>
    <s v="CAD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x v="0"/>
    <x v="2"/>
    <s v="GB"/>
    <s v="GBP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x v="0"/>
    <x v="2"/>
    <s v="US"/>
    <s v="USD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x v="0"/>
    <x v="2"/>
    <s v="US"/>
    <s v="USD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x v="0"/>
    <x v="2"/>
    <s v="MX"/>
    <s v="MXN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x v="0"/>
    <x v="2"/>
    <s v="NL"/>
    <s v="EUR"/>
    <n v="1417778880"/>
    <n v="1415711095"/>
  </r>
  <r>
    <n v="2859"/>
    <s v="Grover Theatre Company (GTC)"/>
    <s v="A theatre company that will create works to inspire young people and get everyone involved."/>
    <n v="2000"/>
    <n v="35"/>
    <x v="0"/>
    <x v="2"/>
    <s v="AU"/>
    <s v="AUD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2"/>
    <s v="US"/>
    <s v="USD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x v="0"/>
    <x v="2"/>
    <s v="AU"/>
    <s v="AUD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2"/>
    <s v="US"/>
    <s v="USD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x v="0"/>
    <x v="2"/>
    <s v="US"/>
    <s v="USD"/>
    <n v="1410279123"/>
    <n v="1405095123"/>
  </r>
  <r>
    <n v="2864"/>
    <s v="'Haunting Julia' by Alan Ayckbourn"/>
    <s v="Accessible, original theatre for all!"/>
    <n v="2500"/>
    <n v="40"/>
    <x v="0"/>
    <x v="2"/>
    <s v="GB"/>
    <s v="GBP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x v="0"/>
    <x v="2"/>
    <s v="US"/>
    <s v="USD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2"/>
    <s v="US"/>
    <s v="USD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2"/>
    <s v="US"/>
    <s v="USD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2"/>
    <s v="US"/>
    <s v="USD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2"/>
    <s v="US"/>
    <s v="USD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2"/>
    <s v="US"/>
    <s v="USD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x v="0"/>
    <x v="2"/>
    <s v="US"/>
    <s v="USD"/>
    <n v="1419183813"/>
    <n v="1417455813"/>
  </r>
  <r>
    <n v="2872"/>
    <s v="Loud Arts"/>
    <s v="Local Theatre group in Loudoun County, Virginia. Looking for funds to start producing shows!"/>
    <n v="3000"/>
    <n v="0"/>
    <x v="0"/>
    <x v="2"/>
    <s v="US"/>
    <s v="USD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2"/>
    <s v="US"/>
    <s v="USD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2"/>
    <s v="US"/>
    <s v="USD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x v="0"/>
    <x v="2"/>
    <s v="US"/>
    <s v="USD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2"/>
    <s v="US"/>
    <s v="USD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2"/>
    <s v="US"/>
    <s v="USD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"/>
    <s v="GBP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x v="0"/>
    <x v="2"/>
    <s v="US"/>
    <s v="USD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2"/>
    <s v="US"/>
    <s v="USD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2"/>
    <s v="US"/>
    <s v="USD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2"/>
    <s v="US"/>
    <s v="USD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2"/>
    <s v="US"/>
    <s v="USD"/>
    <n v="1454734740"/>
    <n v="1451684437"/>
  </r>
  <r>
    <n v="2884"/>
    <s v="The Lizard King, a play by Jay Jeff Jones"/>
    <s v="Come explore the dream world of Jim Morrison, rock singer, mystic, poet, shaman."/>
    <n v="45000"/>
    <n v="185"/>
    <x v="0"/>
    <x v="2"/>
    <s v="US"/>
    <s v="USD"/>
    <n v="1417800435"/>
    <n v="1415208435"/>
  </r>
  <r>
    <n v="2885"/>
    <s v="The Wedding"/>
    <s v="An historic and proud work of Polish nationalistic literature performed on stage."/>
    <n v="400"/>
    <n v="130"/>
    <x v="0"/>
    <x v="2"/>
    <s v="US"/>
    <s v="USD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2"/>
    <s v="US"/>
    <s v="USD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2"/>
    <s v="US"/>
    <s v="USD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2"/>
    <s v="US"/>
    <s v="USD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x v="0"/>
    <x v="2"/>
    <s v="US"/>
    <s v="USD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x v="0"/>
    <x v="2"/>
    <s v="US"/>
    <s v="USD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2"/>
    <s v="US"/>
    <s v="USD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x v="0"/>
    <x v="2"/>
    <s v="US"/>
    <s v="USD"/>
    <n v="1409000400"/>
    <n v="1408381704"/>
  </r>
  <r>
    <n v="2893"/>
    <s v="REDISCOVERING KIA THE PLAY"/>
    <s v="Fundraising for REDISCOVERING KIA THE PLAY"/>
    <n v="5000"/>
    <n v="25"/>
    <x v="0"/>
    <x v="2"/>
    <s v="US"/>
    <s v="USD"/>
    <n v="1420768800"/>
    <n v="1415644395"/>
  </r>
  <r>
    <n v="2894"/>
    <s v="How Could You Do This To Me (The Stage Play)"/>
    <s v="This Is A Story About A Woman A Man And A Woman"/>
    <n v="50000"/>
    <n v="0"/>
    <x v="0"/>
    <x v="2"/>
    <s v="US"/>
    <s v="USD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2"/>
    <s v="US"/>
    <s v="USD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2"/>
    <s v="US"/>
    <s v="USD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x v="0"/>
    <x v="2"/>
    <s v="US"/>
    <s v="USD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x v="0"/>
    <x v="2"/>
    <s v="US"/>
    <s v="USD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2"/>
    <s v="US"/>
    <s v="USD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2"/>
    <s v="US"/>
    <s v="USD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x v="0"/>
    <x v="2"/>
    <s v="US"/>
    <s v="USD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2"/>
    <s v="US"/>
    <s v="USD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2"/>
    <s v="US"/>
    <s v="USD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"/>
    <s v="GBP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2"/>
    <s v="US"/>
    <s v="USD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2"/>
    <s v="US"/>
    <s v="USD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x v="0"/>
    <x v="2"/>
    <s v="US"/>
    <s v="USD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2"/>
    <s v="US"/>
    <s v="USD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2"/>
    <s v="US"/>
    <s v="USD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x v="0"/>
    <x v="2"/>
    <s v="GB"/>
    <s v="GBP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2"/>
    <s v="US"/>
    <s v="USD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x v="0"/>
    <x v="2"/>
    <s v="US"/>
    <s v="USD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x v="0"/>
    <x v="2"/>
    <s v="US"/>
    <s v="USD"/>
    <n v="1410041339"/>
    <n v="1404857339"/>
  </r>
  <r>
    <n v="2914"/>
    <s v="Hercules the Panto"/>
    <s v="Hercules must complete four challenges in order to meet the father he never knew"/>
    <n v="25000"/>
    <n v="1"/>
    <x v="0"/>
    <x v="2"/>
    <s v="GB"/>
    <s v="GBP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"/>
    <s v="GBP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x v="0"/>
    <x v="2"/>
    <s v="GB"/>
    <s v="GBP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x v="0"/>
    <x v="2"/>
    <s v="US"/>
    <s v="USD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x v="0"/>
    <x v="2"/>
    <s v="US"/>
    <s v="USD"/>
    <n v="1446131207"/>
    <n v="1443712007"/>
  </r>
  <r>
    <n v="2919"/>
    <s v="While the Stars Fall"/>
    <s v="A full staged reading of a new play about a boy who learns how to be happy from the most unexpected person."/>
    <n v="600"/>
    <n v="51"/>
    <x v="0"/>
    <x v="2"/>
    <s v="US"/>
    <s v="USD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"/>
    <s v="CAD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"/>
    <s v="USD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"/>
    <s v="GBP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x v="0"/>
    <x v="0"/>
    <s v="US"/>
    <s v="USD"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"/>
    <s v="USD"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"/>
    <s v="USD"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"/>
    <s v="USD"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"/>
    <s v="USD"/>
    <n v="1405400400"/>
    <n v="1402934629"/>
  </r>
  <r>
    <n v="2928"/>
    <s v="Music Theatre of Idaho Presents &quot;A Year with Frog and Toad"/>
    <s v="This is a touring production for schools in the Treasure Valley!"/>
    <n v="1000"/>
    <n v="1000"/>
    <x v="0"/>
    <x v="0"/>
    <s v="US"/>
    <s v="USD"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"/>
    <s v="USD"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"/>
    <s v="GBP"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0"/>
    <s v="CA"/>
    <s v="CAD"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0"/>
    <s v="AU"/>
    <s v="AUD"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"/>
    <s v="USD"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x v="0"/>
    <x v="0"/>
    <s v="CA"/>
    <s v="CAD"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"/>
    <s v="USD"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"/>
    <s v="USD"/>
    <n v="1413176340"/>
    <n v="1412091423"/>
  </r>
  <r>
    <n v="2937"/>
    <s v="UCAS"/>
    <s v="UCAS is a new British musical premiering at the Edinburgh Fringe Festival 2014."/>
    <n v="1500"/>
    <n v="2000"/>
    <x v="0"/>
    <x v="0"/>
    <s v="GB"/>
    <s v="GBP"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"/>
    <s v="USD"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"/>
    <s v="USD"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"/>
    <s v="USD"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x v="0"/>
    <x v="2"/>
    <s v="US"/>
    <s v="USD"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"/>
    <s v="CAD"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2"/>
    <s v="US"/>
    <s v="USD"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x v="0"/>
    <x v="2"/>
    <s v="US"/>
    <s v="USD"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x v="0"/>
    <x v="2"/>
    <s v="US"/>
    <s v="USD"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"/>
    <s v="GBP"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2"/>
    <s v="US"/>
    <s v="USD"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x v="0"/>
    <x v="2"/>
    <s v="US"/>
    <s v="USD"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2"/>
    <s v="US"/>
    <s v="USD"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2"/>
    <s v="US"/>
    <s v="USD"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"/>
    <s v="USD"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"/>
    <s v="USD"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"/>
    <s v="USD"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"/>
    <s v="USD"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x v="0"/>
    <x v="1"/>
    <s v="US"/>
    <s v="USD"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"/>
    <s v="USD"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"/>
    <s v="USD"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x v="0"/>
    <x v="1"/>
    <s v="US"/>
    <s v="USD"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"/>
    <s v="GBP"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"/>
    <s v="USD"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"/>
    <s v="USD"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"/>
    <s v="USD"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"/>
    <s v="USD"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"/>
    <s v="USD"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"/>
    <s v="USD"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"/>
    <s v="USD"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"/>
    <s v="USD"/>
    <n v="1425872692"/>
    <n v="1423284292"/>
  </r>
  <r>
    <n v="2968"/>
    <s v="The Curse of the Babywoman @ FringeNYC"/>
    <s v="The Curse of the Babywoman is real â€” and it is coming to FringeNYC this August."/>
    <n v="3500"/>
    <n v="3710"/>
    <x v="0"/>
    <x v="0"/>
    <s v="US"/>
    <s v="USD"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0"/>
    <s v="CA"/>
    <s v="CAD"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"/>
    <s v="USD"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"/>
    <s v="USD"/>
    <n v="1409500078"/>
    <n v="1406908078"/>
  </r>
  <r>
    <n v="2972"/>
    <s v="A Bad Plan"/>
    <s v="A group of artists. A mythical art piece. A harrowing quest. And some margaritas."/>
    <n v="2000"/>
    <n v="2107"/>
    <x v="0"/>
    <x v="0"/>
    <s v="US"/>
    <s v="USD"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"/>
    <s v="USD"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"/>
    <s v="USD"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"/>
    <s v="USD"/>
    <n v="1417057200"/>
    <n v="1414599886"/>
  </r>
  <r>
    <n v="2976"/>
    <s v="Pizza Delique"/>
    <s v="A play that addresses an important social issue, brought to light by members of the UoM Drama Society."/>
    <n v="70"/>
    <n v="120"/>
    <x v="0"/>
    <x v="0"/>
    <s v="GB"/>
    <s v="GBP"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"/>
    <s v="USD"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"/>
    <s v="USD"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x v="0"/>
    <x v="0"/>
    <s v="US"/>
    <s v="USD"/>
    <n v="1420524000"/>
    <n v="1419104823"/>
  </r>
  <r>
    <n v="2980"/>
    <s v="INDEPENDENCE NYC"/>
    <s v="1 director, 4 actors, and a whole lotta determination. Help us bring this brilliant story to the heart of NYC!"/>
    <n v="3000"/>
    <n v="3275"/>
    <x v="0"/>
    <x v="0"/>
    <s v="US"/>
    <s v="USD"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IE"/>
    <s v="EUR"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x v="1"/>
    <x v="0"/>
    <s v="GB"/>
    <s v="GBP"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"/>
    <s v="USD"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"/>
    <s v="USD"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0"/>
    <s v="NZ"/>
    <s v="NZD"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"/>
    <s v="GBP"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"/>
    <s v="USD"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"/>
    <s v="GBP"/>
    <n v="1466412081"/>
    <n v="1463820081"/>
  </r>
  <r>
    <n v="2989"/>
    <s v="Let's Light Up The Gem!"/>
    <s v="Bring the movies back to Bethel, Maine."/>
    <n v="20000"/>
    <n v="35307"/>
    <x v="0"/>
    <x v="0"/>
    <s v="US"/>
    <s v="USD"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"/>
    <s v="USD"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"/>
    <s v="USD"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"/>
    <s v="USD"/>
    <n v="1476037510"/>
    <n v="1473445510"/>
  </r>
  <r>
    <n v="2993"/>
    <s v="TRUE WEST: Think, Dog! Productions"/>
    <s v="Help us build the Kitchen from Hell!"/>
    <n v="1000"/>
    <n v="1003"/>
    <x v="0"/>
    <x v="0"/>
    <s v="US"/>
    <s v="USD"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"/>
    <s v="GBP"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"/>
    <s v="USD"/>
    <n v="1484841471"/>
    <n v="1482249471"/>
  </r>
  <r>
    <n v="2996"/>
    <s v="Sea Tea Improv's Comedy Theater in Hartford, CT"/>
    <s v="A permanent home for comedy in Connecticut in the heart of downtown Hartford."/>
    <n v="35000"/>
    <n v="60180"/>
    <x v="0"/>
    <x v="0"/>
    <s v="US"/>
    <s v="USD"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"/>
    <s v="USD"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"/>
    <s v="USD"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"/>
    <s v="USD"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"/>
    <s v="USD"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"/>
    <s v="USD"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"/>
    <s v="USD"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"/>
    <s v="USD"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"/>
    <s v="USD"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"/>
    <s v="USD"/>
    <n v="1412611905"/>
    <n v="1410019905"/>
  </r>
  <r>
    <n v="3006"/>
    <s v="ONTARIO STREET THEATRE in Port Hope."/>
    <s v="We're an affordable theatre and rental space that can be molded into anything by anyone."/>
    <n v="8000"/>
    <n v="8620"/>
    <x v="0"/>
    <x v="0"/>
    <s v="CA"/>
    <s v="CAD"/>
    <n v="1418580591"/>
    <n v="1415988591"/>
  </r>
  <r>
    <n v="3007"/>
    <s v="Bethlem"/>
    <s v="Consuite for 2015 CoreCon.  An adventure into insanity."/>
    <n v="600"/>
    <n v="1080"/>
    <x v="0"/>
    <x v="0"/>
    <s v="US"/>
    <s v="USD"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"/>
    <s v="USD"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"/>
    <s v="USD"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"/>
    <s v="USD"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x v="0"/>
    <x v="0"/>
    <s v="ES"/>
    <s v="EUR"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"/>
    <s v="USD"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"/>
    <s v="USD"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"/>
    <s v="USD"/>
    <n v="1415163600"/>
    <n v="1412737080"/>
  </r>
  <r>
    <n v="3015"/>
    <s v="A Sign for 34 West"/>
    <s v="We're turning an old yogurt shop into a live theater in downtown Charleston.   Please help us hang our sign!"/>
    <n v="3400"/>
    <n v="3508"/>
    <x v="0"/>
    <x v="0"/>
    <s v="US"/>
    <s v="USD"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"/>
    <s v="USD"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"/>
    <s v="USD"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x v="0"/>
    <x v="0"/>
    <s v="FR"/>
    <s v="EUR"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"/>
    <s v="USD"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"/>
    <s v="USD"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"/>
    <s v="USD"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"/>
    <s v="USD"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"/>
    <s v="GBP"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"/>
    <s v="USD"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"/>
    <s v="GBP"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"/>
    <s v="GBP"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"/>
    <s v="USD"/>
    <n v="1426866851"/>
    <n v="1424278451"/>
  </r>
  <r>
    <n v="3028"/>
    <s v="A Home for Vegas Theatre Hub"/>
    <s v="We have a space! Help us fill it with a stage, chairs, gear and audiences' laughter!"/>
    <n v="5000"/>
    <n v="8401"/>
    <x v="0"/>
    <x v="0"/>
    <s v="US"/>
    <s v="USD"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"/>
    <s v="USD"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"/>
    <s v="USD"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"/>
    <s v="USD"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"/>
    <s v="USD"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"/>
    <s v="USD"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"/>
    <s v="USD"/>
    <n v="1477972740"/>
    <n v="1475326255"/>
  </r>
  <r>
    <n v="3035"/>
    <s v="The Coalition Theater"/>
    <s v="Help create a permanent home for live comedy shows and classes in Downtown RVA."/>
    <n v="25000"/>
    <n v="27196.71"/>
    <x v="0"/>
    <x v="0"/>
    <s v="US"/>
    <s v="USD"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"/>
    <s v="USD"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"/>
    <s v="USD"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"/>
    <s v="USD"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"/>
    <s v="USD"/>
    <n v="1388303940"/>
    <n v="1386011038"/>
  </r>
  <r>
    <n v="3040"/>
    <s v="Jayhawk Makeover"/>
    <s v="48 hours of deck screws, dry wall, hard hats and needed renovation to help the Jayhawk rise from the ashes."/>
    <n v="3000"/>
    <n v="3225"/>
    <x v="0"/>
    <x v="0"/>
    <s v="US"/>
    <s v="USD"/>
    <n v="1435359600"/>
    <n v="1434999621"/>
  </r>
  <r>
    <n v="3041"/>
    <s v="Lend a Hand in Our Home"/>
    <s v="Privet! Hello! Bon Jour! We are the Arlekin Players Theatre and we need a home."/>
    <n v="8300"/>
    <n v="9170"/>
    <x v="0"/>
    <x v="0"/>
    <s v="US"/>
    <s v="USD"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"/>
    <s v="GBP"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0"/>
    <s v="CA"/>
    <s v="CAD"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"/>
    <s v="USD"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"/>
    <s v="USD"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"/>
    <s v="USD"/>
    <n v="1410324720"/>
    <n v="1407784586"/>
  </r>
  <r>
    <n v="3047"/>
    <s v="Acting V Senior Showcase"/>
    <s v="Hi! We're the Graduating Seniors Acting V Seniors at Temple University! Welcome to our Kick starter Page!"/>
    <n v="500"/>
    <n v="745"/>
    <x v="0"/>
    <x v="0"/>
    <s v="US"/>
    <s v="USD"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"/>
    <s v="USD"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"/>
    <s v="USD"/>
    <n v="1434241255"/>
    <n v="1431649255"/>
  </r>
  <r>
    <n v="3050"/>
    <s v="The Black Pearl Consuite at CoreCon VIII: On Ancient Seas"/>
    <s v="Help fund The Black Pearl Consuite at CoreCon VIII: On Ancient Seas!"/>
    <n v="600"/>
    <n v="636"/>
    <x v="0"/>
    <x v="0"/>
    <s v="US"/>
    <s v="USD"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"/>
    <s v="GBP"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x v="0"/>
    <x v="2"/>
    <s v="US"/>
    <s v="USD"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x v="0"/>
    <x v="2"/>
    <s v="US"/>
    <s v="USD"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2"/>
    <s v="US"/>
    <s v="USD"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x v="0"/>
    <x v="2"/>
    <s v="US"/>
    <s v="USD"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x v="0"/>
    <x v="2"/>
    <s v="US"/>
    <s v="USD"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"/>
    <s v="GBP"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2"/>
    <s v="IT"/>
    <s v="EUR"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2"/>
    <s v="US"/>
    <s v="USD"/>
    <n v="1407536846"/>
    <n v="1404944846"/>
  </r>
  <r>
    <n v="3060"/>
    <s v="Save the Roxy Theatre in Bremerton WA"/>
    <s v="Save the historic Roxy theatre in Bremerton WA from being repurposed as office space."/>
    <n v="220000"/>
    <n v="335"/>
    <x v="0"/>
    <x v="2"/>
    <s v="US"/>
    <s v="USD"/>
    <n v="1443422134"/>
    <n v="1440830134"/>
  </r>
  <r>
    <n v="3061"/>
    <s v="Help Save Parkway Cinemas!"/>
    <s v="Save a historic Local theater."/>
    <n v="1000000"/>
    <n v="0"/>
    <x v="0"/>
    <x v="2"/>
    <s v="US"/>
    <s v="USD"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2"/>
    <s v="US"/>
    <s v="USD"/>
    <n v="1443636000"/>
    <n v="1441111892"/>
  </r>
  <r>
    <n v="3063"/>
    <s v="Spec Haus"/>
    <s v="Members of the local Miami music scene are putting together a venue/creative space in Kendall!"/>
    <n v="3000"/>
    <n v="587"/>
    <x v="0"/>
    <x v="2"/>
    <s v="US"/>
    <s v="USD"/>
    <n v="1477174138"/>
    <n v="1474150138"/>
  </r>
  <r>
    <n v="3064"/>
    <s v="Kickstart the Crossroads Community"/>
    <s v="An epicenter for connection, creation and expression of the community."/>
    <n v="75000"/>
    <n v="8471"/>
    <x v="0"/>
    <x v="2"/>
    <s v="US"/>
    <s v="USD"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x v="0"/>
    <x v="2"/>
    <s v="US"/>
    <s v="USD"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x v="0"/>
    <x v="2"/>
    <s v="AU"/>
    <s v="AUD"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2"/>
    <s v="NZ"/>
    <s v="NZD"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2"/>
    <s v="US"/>
    <s v="USD"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2"/>
    <s v="US"/>
    <s v="USD"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"/>
    <s v="GBP"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x v="0"/>
    <x v="2"/>
    <s v="US"/>
    <s v="USD"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2"/>
    <s v="US"/>
    <s v="USD"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2"/>
    <s v="US"/>
    <s v="USD"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2"/>
    <s v="FR"/>
    <s v="EUR"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x v="0"/>
    <x v="2"/>
    <s v="US"/>
    <s v="USD"/>
    <n v="1471573640"/>
    <n v="1467253640"/>
  </r>
  <r>
    <n v="3076"/>
    <s v="10,000 Hours"/>
    <s v="Helping female comedians get in their 10,000 Hours of practice!"/>
    <n v="10000"/>
    <n v="1506"/>
    <x v="0"/>
    <x v="2"/>
    <s v="US"/>
    <s v="USD"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"/>
    <s v="CAD"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2"/>
    <s v="US"/>
    <s v="USD"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2"/>
    <s v="US"/>
    <s v="USD"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2"/>
    <s v="US"/>
    <s v="USD"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2"/>
    <s v="US"/>
    <s v="USD"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2"/>
    <s v="US"/>
    <s v="USD"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2"/>
    <s v="US"/>
    <s v="USD"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2"/>
    <s v="US"/>
    <s v="USD"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2"/>
    <s v="US"/>
    <s v="USD"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2"/>
    <s v="IT"/>
    <s v="EUR"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2"/>
    <s v="US"/>
    <s v="USD"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2"/>
    <s v="US"/>
    <s v="USD"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2"/>
    <s v="US"/>
    <s v="USD"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x v="0"/>
    <x v="2"/>
    <s v="US"/>
    <s v="USD"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x v="0"/>
    <x v="2"/>
    <s v="US"/>
    <s v="USD"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2"/>
    <s v="US"/>
    <s v="USD"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"/>
    <s v="CAD"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x v="0"/>
    <x v="2"/>
    <s v="US"/>
    <s v="USD"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x v="0"/>
    <x v="2"/>
    <s v="US"/>
    <s v="USD"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2"/>
    <s v="US"/>
    <s v="USD"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"/>
    <s v="GBP"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x v="0"/>
    <x v="2"/>
    <s v="US"/>
    <s v="USD"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2"/>
    <s v="US"/>
    <s v="USD"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2"/>
    <s v="US"/>
    <s v="USD"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2"/>
    <s v="FR"/>
    <s v="EUR"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"/>
    <s v="GBP"/>
    <n v="1471939818"/>
    <n v="1467619818"/>
  </r>
  <r>
    <n v="3103"/>
    <s v="Professional Venue for local artists!!"/>
    <s v="Creating a place for local artists to perform, at substantially less cost for them"/>
    <n v="4100"/>
    <n v="11"/>
    <x v="0"/>
    <x v="2"/>
    <s v="US"/>
    <s v="USD"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2"/>
    <s v="AU"/>
    <s v="AUD"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x v="0"/>
    <x v="2"/>
    <s v="US"/>
    <s v="USD"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"/>
    <s v="GBP"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x v="0"/>
    <x v="2"/>
    <s v="US"/>
    <s v="USD"/>
    <n v="1431372751"/>
    <n v="1430767951"/>
  </r>
  <r>
    <n v="3108"/>
    <s v="Funding a home for our Children's Theater"/>
    <s v="We need a permanent home for the theater!"/>
    <n v="50000"/>
    <n v="26"/>
    <x v="0"/>
    <x v="2"/>
    <s v="US"/>
    <s v="USD"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2"/>
    <s v="US"/>
    <s v="USD"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x v="0"/>
    <x v="2"/>
    <s v="US"/>
    <s v="USD"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x v="0"/>
    <x v="2"/>
    <s v="US"/>
    <s v="USD"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x v="0"/>
    <x v="2"/>
    <s v="US"/>
    <s v="USD"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2"/>
    <s v="US"/>
    <s v="USD"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2"/>
    <s v="US"/>
    <s v="USD"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x v="0"/>
    <x v="2"/>
    <s v="SE"/>
    <s v="SEK"/>
    <n v="1465123427"/>
    <n v="1462531427"/>
  </r>
  <r>
    <n v="3116"/>
    <s v="CoreCon Asylum"/>
    <s v="Creating a consuite for CoreCon. A focus on the insanity of asylums and early medical practices from history."/>
    <n v="750"/>
    <n v="430"/>
    <x v="0"/>
    <x v="2"/>
    <s v="US"/>
    <s v="USD"/>
    <n v="1427890925"/>
    <n v="1426681325"/>
  </r>
  <r>
    <n v="3117"/>
    <s v="Cowes and The Sea"/>
    <s v="Performing Arts workshops, for young people aged 5 -16, exploring how the sea has shaped Cowes as a settlement."/>
    <n v="1000"/>
    <n v="1"/>
    <x v="0"/>
    <x v="2"/>
    <s v="GB"/>
    <s v="GBP"/>
    <n v="1464354720"/>
    <n v="1463648360"/>
  </r>
  <r>
    <n v="3118"/>
    <s v="Garden Eden, theatre, meeting, culture, music, art"/>
    <s v="a magical place for all kind of people, like a fairytaile in all colours"/>
    <n v="500000"/>
    <n v="1550"/>
    <x v="0"/>
    <x v="2"/>
    <s v="SE"/>
    <s v="SEK"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2"/>
    <s v="US"/>
    <s v="USD"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x v="0"/>
    <x v="2"/>
    <s v="NL"/>
    <s v="EUR"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x v="0"/>
    <x v="1"/>
    <s v="CA"/>
    <s v="CAD"/>
    <n v="1411748335"/>
    <n v="1406564335"/>
  </r>
  <r>
    <n v="3122"/>
    <s v="be back soon (Canceled)"/>
    <s v="cancelled until further notice"/>
    <n v="199"/>
    <n v="116"/>
    <x v="0"/>
    <x v="1"/>
    <s v="US"/>
    <s v="USD"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"/>
    <s v="USD"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"/>
    <s v="USD"/>
    <n v="1422902601"/>
    <n v="1417718601"/>
  </r>
  <r>
    <n v="3125"/>
    <s v="N/A (Canceled)"/>
    <s v="N/A"/>
    <n v="1500000"/>
    <n v="0"/>
    <x v="0"/>
    <x v="1"/>
    <s v="US"/>
    <s v="USD"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"/>
    <s v="USD"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"/>
    <s v="USD"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3"/>
    <s v="US"/>
    <s v="USD"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3"/>
    <s v="US"/>
    <s v="USD"/>
    <n v="1492542819"/>
    <n v="1489090419"/>
  </r>
  <r>
    <n v="3130"/>
    <s v="MEDEA | A New Vision"/>
    <s v="A shockingly relevant modern take on a 2,000-year-old tragedy that confronts current gender politics."/>
    <n v="10000"/>
    <n v="375"/>
    <x v="0"/>
    <x v="3"/>
    <s v="US"/>
    <s v="USD"/>
    <n v="1492145940"/>
    <n v="1489504916"/>
  </r>
  <r>
    <n v="3131"/>
    <s v="SNAKE EYES"/>
    <s v="A Staged Reading of &quot;Snake Eyes,&quot; a new play by Alex Rafala"/>
    <n v="4100"/>
    <n v="645"/>
    <x v="0"/>
    <x v="3"/>
    <s v="US"/>
    <s v="USD"/>
    <n v="1491656045"/>
    <n v="1489067645"/>
  </r>
  <r>
    <n v="3132"/>
    <s v="A Bite of a Snake Play"/>
    <s v="Smells Like Money, Drips Like Honey, Taste Like Mocha, Better Run AWAY"/>
    <n v="30000"/>
    <n v="10"/>
    <x v="0"/>
    <x v="3"/>
    <s v="US"/>
    <s v="USD"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"/>
    <s v="GBP"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"/>
    <s v="GBP"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3"/>
    <s v="US"/>
    <s v="USD"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x v="0"/>
    <x v="3"/>
    <s v="GB"/>
    <s v="GBP"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x v="0"/>
    <x v="3"/>
    <s v="US"/>
    <s v="USD"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"/>
    <s v="GBP"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3"/>
    <s v="MX"/>
    <s v="MXN"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3"/>
    <s v="FR"/>
    <s v="EUR"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3"/>
    <s v="NL"/>
    <s v="EUR"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"/>
    <s v="GBP"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"/>
    <s v="GBP"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3"/>
    <s v="US"/>
    <s v="USD"/>
    <n v="1489903200"/>
    <n v="1488459307"/>
  </r>
  <r>
    <n v="3145"/>
    <s v="Arlington's 1st Dinner Theatre"/>
    <s v="Dominion Theatre Company is the first community dinner theatre  to be established in Arlington TX."/>
    <n v="25000"/>
    <n v="0"/>
    <x v="0"/>
    <x v="3"/>
    <s v="US"/>
    <s v="USD"/>
    <n v="1490659134"/>
    <n v="1485478734"/>
  </r>
  <r>
    <n v="3146"/>
    <s v="SoÃ±Ã© una ciudad amurallada"/>
    <s v="Somos... Podemos... Amamos... Nuestra muralla, nuestra utopÃ­a. Que el amor sea el lÃ­mite"/>
    <n v="50000"/>
    <n v="5250"/>
    <x v="0"/>
    <x v="3"/>
    <s v="MX"/>
    <s v="MXN"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"/>
    <s v="USD"/>
    <n v="1415319355"/>
    <n v="1411859755"/>
  </r>
  <r>
    <n v="3148"/>
    <s v="The Aurora Project: A Sci-Fi Epic by Bella Poynton"/>
    <s v="Help fund The Aurora Project, an immersive science fiction epic."/>
    <n v="1800"/>
    <n v="2361"/>
    <x v="1"/>
    <x v="0"/>
    <s v="US"/>
    <s v="USD"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"/>
    <s v="USD"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"/>
    <s v="USD"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"/>
    <s v="USD"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x v="1"/>
    <x v="0"/>
    <s v="GB"/>
    <s v="GBP"/>
    <n v="1383425367"/>
    <n v="1380833367"/>
  </r>
  <r>
    <n v="3153"/>
    <s v="Terminator the Second"/>
    <s v="A stage production of Terminator 2: Judgment Day, composed entirely of the words of William Shakespeare"/>
    <n v="3000"/>
    <n v="10067.5"/>
    <x v="1"/>
    <x v="0"/>
    <s v="US"/>
    <s v="USD"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"/>
    <s v="USD"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0"/>
    <s v="GB"/>
    <s v="GBP"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"/>
    <s v="USD"/>
    <n v="1338591144"/>
    <n v="1335567144"/>
  </r>
  <r>
    <n v="3157"/>
    <s v="Summer FourPlay"/>
    <s v="Four Directors.  Four One Acts.  Four Genres.  For You."/>
    <n v="4000"/>
    <n v="4040"/>
    <x v="1"/>
    <x v="0"/>
    <s v="US"/>
    <s v="USD"/>
    <n v="1405746000"/>
    <n v="1404932105"/>
  </r>
  <r>
    <n v="3158"/>
    <s v="Nursery Crimes"/>
    <s v="A 40s crime-noir play using nursery rhyme characters."/>
    <n v="5000"/>
    <n v="5700"/>
    <x v="1"/>
    <x v="0"/>
    <s v="US"/>
    <s v="USD"/>
    <n v="1374523752"/>
    <n v="1371931752"/>
  </r>
  <r>
    <n v="3159"/>
    <s v="Waxwing: A New Play"/>
    <s v="WAXWING is an exciting new world premiere of mythic (perhaps even apocalyptic!) proportions."/>
    <n v="1500"/>
    <n v="2002.22"/>
    <x v="1"/>
    <x v="0"/>
    <s v="US"/>
    <s v="USD"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x v="1"/>
    <x v="0"/>
    <s v="US"/>
    <s v="USD"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x v="1"/>
    <x v="0"/>
    <s v="GB"/>
    <s v="GBP"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"/>
    <s v="USD"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"/>
    <s v="USD"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"/>
    <s v="USD"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"/>
    <s v="USD"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"/>
    <s v="USD"/>
    <n v="1416988740"/>
    <n v="1414514153"/>
  </r>
  <r>
    <n v="3167"/>
    <s v="Destiny is Judd Nelson: a new play at FringeNYC"/>
    <s v="What is destiny? Explore it with us this August at FringeNYC."/>
    <n v="3000"/>
    <n v="3485"/>
    <x v="1"/>
    <x v="0"/>
    <s v="US"/>
    <s v="USD"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x v="1"/>
    <x v="0"/>
    <s v="US"/>
    <s v="USD"/>
    <n v="1402696800"/>
    <n v="1399948353"/>
  </r>
  <r>
    <n v="3169"/>
    <s v="The Window"/>
    <s v="We're bringing The Window to the Cherry Lane Theater in January 2014."/>
    <n v="8000"/>
    <n v="8241"/>
    <x v="1"/>
    <x v="0"/>
    <s v="US"/>
    <s v="USD"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x v="1"/>
    <x v="0"/>
    <s v="US"/>
    <s v="USD"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0"/>
    <s v="GB"/>
    <s v="GBP"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"/>
    <s v="USD"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"/>
    <s v="USD"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"/>
    <s v="USD"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"/>
    <s v="USD"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"/>
    <s v="USD"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"/>
    <s v="USD"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0"/>
    <s v="GB"/>
    <s v="GBP"/>
    <n v="1405521075"/>
    <n v="1402929075"/>
  </r>
  <r>
    <n v="3179"/>
    <s v="I Do Wonder"/>
    <s v="A Sci-fi play in several vignettes that will narrate an alternate history in the mid-20th century."/>
    <n v="4200"/>
    <n v="4794.82"/>
    <x v="1"/>
    <x v="0"/>
    <s v="US"/>
    <s v="USD"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x v="1"/>
    <x v="0"/>
    <s v="GB"/>
    <s v="GBP"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x v="1"/>
    <x v="0"/>
    <s v="GB"/>
    <s v="GBP"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"/>
    <s v="USD"/>
    <n v="1328029200"/>
    <n v="1323211621"/>
  </r>
  <r>
    <n v="3183"/>
    <s v="The Seagull on The River"/>
    <s v="Anton Chekhov's The Seagull. An outdoor Amphitheater in Manhattan. Trees. A River. Daybreak."/>
    <n v="2500"/>
    <n v="2725"/>
    <x v="1"/>
    <x v="0"/>
    <s v="US"/>
    <s v="USD"/>
    <n v="1377284669"/>
    <n v="1375729469"/>
  </r>
  <r>
    <n v="3184"/>
    <s v="Equus at Frenetic Theatre"/>
    <s v="Equus is the story of a psychiatrist treating a teenaged boy who blinds six horses with a metal spike."/>
    <n v="4300"/>
    <n v="4610"/>
    <x v="1"/>
    <x v="0"/>
    <s v="US"/>
    <s v="USD"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0"/>
    <s v="GB"/>
    <s v="GBP"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x v="1"/>
    <x v="0"/>
    <s v="GB"/>
    <s v="GBP"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"/>
    <s v="USD"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"/>
    <s v="GBP"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2"/>
    <s v="SE"/>
    <s v="SEK"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"/>
    <s v="CAD"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x v="0"/>
    <x v="2"/>
    <s v="US"/>
    <s v="USD"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"/>
    <s v="GBP"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"/>
    <s v="GBP"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2"/>
    <s v="US"/>
    <s v="USD"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x v="0"/>
    <x v="2"/>
    <s v="US"/>
    <s v="USD"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x v="0"/>
    <x v="2"/>
    <s v="US"/>
    <s v="USD"/>
    <n v="1438437600"/>
    <n v="1433254875"/>
  </r>
  <r>
    <n v="3197"/>
    <s v="Mirror, mirror on the wall"/>
    <s v="This years most important stage project for young artists in our region. www.ungespor.no"/>
    <n v="10000"/>
    <n v="1145"/>
    <x v="0"/>
    <x v="2"/>
    <s v="NO"/>
    <s v="NOK"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2"/>
    <s v="DK"/>
    <s v="DKK"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2"/>
    <s v="US"/>
    <s v="USD"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x v="0"/>
    <x v="2"/>
    <s v="US"/>
    <s v="USD"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"/>
    <s v="GBP"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2"/>
    <s v="US"/>
    <s v="USD"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2"/>
    <s v="US"/>
    <s v="USD"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2"/>
    <s v="US"/>
    <s v="USD"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"/>
    <s v="GBP"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2"/>
    <s v="US"/>
    <s v="USD"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2"/>
    <s v="US"/>
    <s v="USD"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"/>
    <s v="USD"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"/>
    <s v="USD"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"/>
    <s v="USD"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"/>
    <s v="USD"/>
    <n v="1408068000"/>
    <n v="1405346680"/>
  </r>
  <r>
    <n v="3212"/>
    <s v="Campo Maldito"/>
    <s v="Help us bring our production of Campo Maldito to New York AND San Francisco!"/>
    <n v="4000"/>
    <n v="5050"/>
    <x v="1"/>
    <x v="0"/>
    <s v="US"/>
    <s v="USD"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0"/>
    <s v="GB"/>
    <s v="GBP"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0"/>
    <s v="GB"/>
    <s v="GBP"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"/>
    <s v="USD"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x v="1"/>
    <x v="0"/>
    <s v="GB"/>
    <s v="GBP"/>
    <n v="1436625000"/>
    <n v="1433934371"/>
  </r>
  <r>
    <n v="3217"/>
    <s v="Wake Up Call @ IRT Theater"/>
    <s v="Wake Up Call is a comedic play about a group of hotel employees working on Christmas Eve."/>
    <n v="4500"/>
    <n v="5221"/>
    <x v="1"/>
    <x v="0"/>
    <s v="US"/>
    <s v="USD"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0"/>
    <s v="GB"/>
    <s v="GBP"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x v="1"/>
    <x v="0"/>
    <s v="US"/>
    <s v="USD"/>
    <n v="1427063747"/>
    <n v="1424043347"/>
  </r>
  <r>
    <n v="3220"/>
    <s v="Burners"/>
    <s v="A sci-fi thriller for the stage opening March 10 in Los Angeles."/>
    <n v="15000"/>
    <n v="15126"/>
    <x v="1"/>
    <x v="0"/>
    <s v="US"/>
    <s v="USD"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0"/>
    <s v="GB"/>
    <s v="GBP"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"/>
    <s v="USD"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"/>
    <s v="USD"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"/>
    <s v="USD"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"/>
    <s v="USD"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0"/>
    <s v="GB"/>
    <s v="GBP"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"/>
    <s v="GBP"/>
    <n v="1484687436"/>
    <n v="1482095436"/>
  </r>
  <r>
    <n v="3228"/>
    <s v="Hear Me Roar: A Season of Powerful Women"/>
    <s v="A Season of Powerful Women. A Season of Defiance."/>
    <n v="7000"/>
    <n v="7164"/>
    <x v="1"/>
    <x v="0"/>
    <s v="US"/>
    <s v="USD"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"/>
    <s v="USD"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"/>
    <s v="USD"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"/>
    <s v="USD"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"/>
    <s v="USD"/>
    <n v="1462334340"/>
    <n v="1459711917"/>
  </r>
  <r>
    <n v="3233"/>
    <s v="64 Squares"/>
    <s v="64 Squares is an autobiographical one-man exploration of the internal chess game played to reconcile relationships."/>
    <n v="5000"/>
    <n v="5940"/>
    <x v="0"/>
    <x v="0"/>
    <s v="US"/>
    <s v="USD"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"/>
    <s v="GBP"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"/>
    <s v="USD"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"/>
    <s v="USD"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x v="1"/>
    <x v="0"/>
    <s v="US"/>
    <s v="USD"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0"/>
    <s v="GB"/>
    <s v="GBP"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0"/>
    <s v="GB"/>
    <s v="GBP"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"/>
    <s v="GBP"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"/>
    <s v="USD"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x v="1"/>
    <x v="0"/>
    <s v="US"/>
    <s v="USD"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"/>
    <s v="USD"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"/>
    <s v="GBP"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"/>
    <s v="USD"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x v="1"/>
    <x v="0"/>
    <s v="US"/>
    <s v="USD"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0"/>
    <s v="GB"/>
    <s v="GBP"/>
    <n v="1436696712"/>
    <n v="1434104712"/>
  </r>
  <r>
    <n v="3248"/>
    <s v="Honest Accomplice Theatre 2015-16 Season"/>
    <s v="Honest Accomplice Theatre produces theatre for social change."/>
    <n v="12000"/>
    <n v="12095"/>
    <x v="1"/>
    <x v="0"/>
    <s v="US"/>
    <s v="USD"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"/>
    <s v="USD"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"/>
    <s v="USD"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"/>
    <s v="USD"/>
    <n v="1434907966"/>
    <n v="1432315966"/>
  </r>
  <r>
    <n v="3252"/>
    <s v="Modern Love"/>
    <s v="How do we navigate the boundaries between friendship, sexual intimacy and obsessive desire?"/>
    <n v="2250"/>
    <n v="2876"/>
    <x v="1"/>
    <x v="0"/>
    <s v="GB"/>
    <s v="GBP"/>
    <n v="1473247240"/>
    <n v="1470655240"/>
  </r>
  <r>
    <n v="3253"/>
    <s v="EMPATHITRAX, a new play by Ana Nogueira"/>
    <s v="Can you ever truly feel what someone else is feeling?_x000a_Do you want to?"/>
    <n v="20000"/>
    <n v="20365"/>
    <x v="1"/>
    <x v="0"/>
    <s v="US"/>
    <s v="USD"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0"/>
    <s v="GB"/>
    <s v="GBP"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x v="1"/>
    <x v="0"/>
    <s v="GB"/>
    <s v="GBP"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"/>
    <s v="USD"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"/>
    <s v="GBP"/>
    <n v="1487769952"/>
    <n v="1485177952"/>
  </r>
  <r>
    <n v="3258"/>
    <s v="Bluebirds by Joe Brondo"/>
    <s v="A guy named Walt steals a book and plans to sell it to get his life on track... until his wife finds out."/>
    <n v="7000"/>
    <n v="7365"/>
    <x v="1"/>
    <x v="0"/>
    <s v="US"/>
    <s v="USD"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"/>
    <s v="USD"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"/>
    <s v="USD"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"/>
    <s v="USD"/>
    <n v="1437067476"/>
    <n v="1434475476"/>
  </r>
  <r>
    <n v="3262"/>
    <s v="Prison Boxing: A New Play by Leah Joki"/>
    <s v="A one-woman theatrical exploration of the prison system and its inhabitants."/>
    <n v="12200"/>
    <n v="12571"/>
    <x v="1"/>
    <x v="0"/>
    <s v="US"/>
    <s v="USD"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x v="1"/>
    <x v="0"/>
    <s v="US"/>
    <s v="USD"/>
    <n v="1446238800"/>
    <n v="1444220588"/>
  </r>
  <r>
    <n v="3264"/>
    <s v="Kapow-i GoGo at The PIT"/>
    <s v="The three part comedic saga of Kapow-i GoGo, who saves the world.  Again.  And again."/>
    <n v="2500"/>
    <n v="2575"/>
    <x v="1"/>
    <x v="0"/>
    <s v="US"/>
    <s v="USD"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IE"/>
    <s v="EUR"/>
    <n v="1449162000"/>
    <n v="1446570315"/>
  </r>
  <r>
    <n v="3266"/>
    <s v="Macbeth"/>
    <s v="An original version of Shakespeare's masterpiece that emphasizes family and explores the destruction of blood ties"/>
    <n v="6000"/>
    <n v="7877"/>
    <x v="1"/>
    <x v="0"/>
    <s v="US"/>
    <s v="USD"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"/>
    <s v="USD"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"/>
    <s v="USD"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0"/>
    <s v="GB"/>
    <s v="GBP"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0"/>
    <s v="GB"/>
    <s v="GBP"/>
    <n v="1436705265"/>
    <n v="1434113265"/>
  </r>
  <r>
    <n v="3271"/>
    <s v="Saxon Court at Southwark Playhouse"/>
    <s v="A razor sharp satire to darken your Christmas."/>
    <n v="1500"/>
    <n v="1950"/>
    <x v="1"/>
    <x v="0"/>
    <s v="GB"/>
    <s v="GBP"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"/>
    <s v="USD"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"/>
    <s v="USD"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"/>
    <s v="USD"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"/>
    <s v="USD"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x v="1"/>
    <x v="0"/>
    <s v="CA"/>
    <s v="CAD"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0"/>
    <s v="GB"/>
    <s v="GBP"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0"/>
    <s v="GB"/>
    <s v="GBP"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"/>
    <s v="USD"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"/>
    <s v="USD"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"/>
    <s v="USD"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"/>
    <s v="USD"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"/>
    <s v="GBP"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"/>
    <s v="USD"/>
    <n v="1454047140"/>
    <n v="1452546853"/>
  </r>
  <r>
    <n v="3285"/>
    <s v="By Morning"/>
    <s v="A new play by Matthew Gasda"/>
    <n v="4999"/>
    <n v="5604"/>
    <x v="0"/>
    <x v="0"/>
    <s v="US"/>
    <s v="USD"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"/>
    <s v="USD"/>
    <n v="1471291782"/>
    <n v="1468699782"/>
  </r>
  <r>
    <n v="3287"/>
    <s v="Three Things: Stories About Life"/>
    <s v="An inspirational one-man play about crisis, community, and the search for wholeness."/>
    <n v="2500"/>
    <n v="2500"/>
    <x v="0"/>
    <x v="0"/>
    <s v="CA"/>
    <s v="CAD"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"/>
    <s v="GBP"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"/>
    <s v="GBP"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"/>
    <s v="GBP"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"/>
    <s v="USD"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"/>
    <s v="GBP"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0"/>
    <s v="NZ"/>
    <s v="NZD"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"/>
    <s v="GBP"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"/>
    <s v="GBP"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"/>
    <s v="GBP"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x v="0"/>
    <x v="0"/>
    <s v="GB"/>
    <s v="GBP"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"/>
    <s v="USD"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"/>
    <s v="USD"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x v="0"/>
    <x v="0"/>
    <s v="US"/>
    <s v="USD"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"/>
    <s v="USD"/>
    <n v="1470034740"/>
    <n v="1466185176"/>
  </r>
  <r>
    <n v="3302"/>
    <s v="El muro de BorÃ­s KiÃ©n"/>
    <s v="FilosofÃ­a de los anÃ³nimos"/>
    <n v="8400"/>
    <n v="8685"/>
    <x v="0"/>
    <x v="0"/>
    <s v="ES"/>
    <s v="EUR"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"/>
    <s v="USD"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"/>
    <s v="USD"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"/>
    <s v="USD"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"/>
    <s v="USD"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"/>
    <s v="USD"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"/>
    <s v="USD"/>
    <n v="1460581365"/>
    <n v="1458766965"/>
  </r>
  <r>
    <n v="3309"/>
    <s v="Collision Course"/>
    <s v="Two unlikely friends, a garage, tinned beans &amp; the end of the world."/>
    <n v="350"/>
    <n v="558"/>
    <x v="0"/>
    <x v="0"/>
    <s v="GB"/>
    <s v="GBP"/>
    <n v="1476632178"/>
    <n v="1473953778"/>
  </r>
  <r>
    <n v="3310"/>
    <s v="The Island Boys: A New Play"/>
    <s v="A new play about coming coming home, recovery, and trying to find God in the process."/>
    <n v="6500"/>
    <n v="6505"/>
    <x v="0"/>
    <x v="0"/>
    <s v="US"/>
    <s v="USD"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"/>
    <s v="USD"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x v="0"/>
    <x v="0"/>
    <s v="US"/>
    <s v="USD"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x v="0"/>
    <x v="0"/>
    <s v="US"/>
    <s v="USD"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"/>
    <s v="GBP"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"/>
    <s v="GBP"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"/>
    <s v="USD"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x v="0"/>
    <x v="0"/>
    <s v="US"/>
    <s v="USD"/>
    <n v="1465347424"/>
    <n v="1462755424"/>
  </r>
  <r>
    <n v="3318"/>
    <s v="ROOMIES - Atlantic Canada Tour 2016-17"/>
    <s v="Help us strengthen and inspire disability arts in Atlantic Canada"/>
    <n v="2000"/>
    <n v="2512"/>
    <x v="0"/>
    <x v="0"/>
    <s v="CA"/>
    <s v="CAD"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"/>
    <s v="GBP"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"/>
    <s v="USD"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"/>
    <s v="USD"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"/>
    <s v="USD"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"/>
    <s v="GBP"/>
    <n v="1474793208"/>
    <n v="1472201208"/>
  </r>
  <r>
    <n v="3324"/>
    <s v="At Swim, Two Boys"/>
    <s v="The play tells the story of Jim and Doyler and their friendship on the brink of Irish independence."/>
    <n v="1500"/>
    <n v="1525"/>
    <x v="0"/>
    <x v="0"/>
    <s v="IE"/>
    <s v="EUR"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"/>
    <s v="GBP"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"/>
    <s v="USD"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"/>
    <s v="GBP"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"/>
    <s v="USD"/>
    <n v="1404522000"/>
    <n v="1404308883"/>
  </r>
  <r>
    <n v="3329"/>
    <s v="Jestia and Raedon"/>
    <s v="Jestia and Raedon is a brand new romantic comedy play going to the Edinburgh Fringe Festival this summer."/>
    <n v="1000"/>
    <n v="1168"/>
    <x v="0"/>
    <x v="0"/>
    <s v="GB"/>
    <s v="GBP"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"/>
    <s v="GBP"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"/>
    <s v="USD"/>
    <n v="1444149886"/>
    <n v="1441125886"/>
  </r>
  <r>
    <n v="3332"/>
    <s v="Cortez"/>
    <s v="Two marine biologists are at odds during an important expedition. When a stranded shark refuses to die, things get weird."/>
    <n v="6000"/>
    <n v="6000"/>
    <x v="0"/>
    <x v="0"/>
    <s v="US"/>
    <s v="USD"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"/>
    <s v="USD"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"/>
    <s v="USD"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"/>
    <s v="GBP"/>
    <n v="1407106800"/>
    <n v="1404749446"/>
  </r>
  <r>
    <n v="3336"/>
    <s v="WILDE TALES"/>
    <s v="A theatrical adaptation of Oscar Wilde's short stories, presented by Suitcase Civilians at The Space, April 5-10 2016."/>
    <n v="250"/>
    <n v="250"/>
    <x v="0"/>
    <x v="0"/>
    <s v="GB"/>
    <s v="GBP"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"/>
    <s v="GBP"/>
    <n v="1412974800"/>
    <n v="1411109167"/>
  </r>
  <r>
    <n v="3338"/>
    <s v="The Last Days of Judas Iscariot"/>
    <s v="Join Estelle Parsons in support of Theater That Looks and Sounds Like America"/>
    <n v="15000"/>
    <n v="15327"/>
    <x v="0"/>
    <x v="0"/>
    <s v="US"/>
    <s v="USD"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"/>
    <s v="USD"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"/>
    <s v="USD"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"/>
    <s v="GBP"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x v="0"/>
    <x v="0"/>
    <s v="US"/>
    <s v="USD"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"/>
    <s v="GBP"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"/>
    <s v="USD"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"/>
    <s v="USD"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"/>
    <s v="USD"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"/>
    <s v="GBP"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"/>
    <s v="USD"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"/>
    <s v="USD"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x v="0"/>
    <x v="0"/>
    <s v="LU"/>
    <s v="EUR"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"/>
    <s v="GBP"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"/>
    <s v="GBP"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"/>
    <s v="GBP"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x v="0"/>
    <x v="0"/>
    <s v="US"/>
    <s v="USD"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"/>
    <s v="GBP"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"/>
    <s v="GBP"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"/>
    <s v="GBP"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"/>
    <s v="USD"/>
    <n v="1416385679"/>
    <n v="1413790079"/>
  </r>
  <r>
    <n v="3359"/>
    <s v="BEIRUT, LADY OF LEBANON"/>
    <s v="A Theatrical Production Celebrating the Lebanese Culture and the Human Spirit in Time of War."/>
    <n v="4000"/>
    <n v="4250"/>
    <x v="0"/>
    <x v="0"/>
    <s v="US"/>
    <s v="USD"/>
    <n v="1487985734"/>
    <n v="1484097734"/>
  </r>
  <r>
    <n v="3360"/>
    <s v="Pretty Butch"/>
    <s v="World Premiere, an M1 Singapore Fringe Festival 2017 commission."/>
    <n v="9000"/>
    <n v="9124"/>
    <x v="0"/>
    <x v="0"/>
    <s v="SG"/>
    <s v="SGD"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"/>
    <s v="USD"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"/>
    <s v="USD"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"/>
    <s v="USD"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"/>
    <s v="GBP"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"/>
    <s v="USD"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"/>
    <s v="USD"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"/>
    <s v="GBP"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"/>
    <s v="USD"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x v="0"/>
    <x v="0"/>
    <s v="IE"/>
    <s v="EUR"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x v="0"/>
    <x v="0"/>
    <s v="US"/>
    <s v="USD"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x v="0"/>
    <x v="0"/>
    <s v="US"/>
    <s v="USD"/>
    <n v="1449089965"/>
    <n v="1446670765"/>
  </r>
  <r>
    <n v="3372"/>
    <s v="All the Best, Jack"/>
    <s v="This play tells the story of the toxicity of sensationalism shown through one man's struggle with notoriety."/>
    <n v="1000"/>
    <n v="1035"/>
    <x v="0"/>
    <x v="0"/>
    <s v="US"/>
    <s v="USD"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"/>
    <s v="GBP"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x v="0"/>
    <x v="0"/>
    <s v="CA"/>
    <s v="CAD"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"/>
    <s v="GBP"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"/>
    <s v="USD"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"/>
    <s v="GBP"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"/>
    <s v="GBP"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"/>
    <s v="GBP"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"/>
    <s v="USD"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"/>
    <s v="USD"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"/>
    <s v="GBP"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"/>
    <s v="USD"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"/>
    <s v="USD"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"/>
    <s v="USD"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"/>
    <s v="USD"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"/>
    <s v="USD"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"/>
    <s v="GBP"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"/>
    <s v="USD"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"/>
    <s v="USD"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"/>
    <s v="USD"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"/>
    <s v="GBP"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x v="0"/>
    <x v="0"/>
    <s v="US"/>
    <s v="USD"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"/>
    <s v="GBP"/>
    <n v="1406470645"/>
    <n v="1403878645"/>
  </r>
  <r>
    <n v="3395"/>
    <s v="MIRAMAR"/>
    <s v="Miramar is a a darkly funny play exploring what it is we call â€˜homeâ€™."/>
    <n v="500"/>
    <n v="920"/>
    <x v="0"/>
    <x v="0"/>
    <s v="GB"/>
    <s v="GBP"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"/>
    <s v="USD"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x v="0"/>
    <x v="0"/>
    <s v="GB"/>
    <s v="GBP"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"/>
    <s v="USD"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"/>
    <s v="GBP"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"/>
    <s v="USD"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"/>
    <s v="GBP"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"/>
    <s v="USD"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"/>
    <s v="GBP"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"/>
    <s v="USD"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"/>
    <s v="GBP"/>
    <n v="1456876740"/>
    <n v="1455063886"/>
  </r>
  <r>
    <n v="3406"/>
    <s v="Voices of Swords"/>
    <s v="A funny and moving new play about two families dealing with aging parents in very different ways!"/>
    <n v="10000"/>
    <n v="10031"/>
    <x v="0"/>
    <x v="0"/>
    <s v="US"/>
    <s v="USD"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"/>
    <s v="GBP"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"/>
    <s v="USD"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x v="0"/>
    <x v="0"/>
    <s v="GB"/>
    <s v="GBP"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"/>
    <s v="USD"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"/>
    <s v="USD"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"/>
    <s v="GBP"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"/>
    <s v="USD"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"/>
    <s v="USD"/>
    <n v="1480579140"/>
    <n v="1478030325"/>
  </r>
  <r>
    <n v="3415"/>
    <s v="Balm in Gilead at Columbia"/>
    <s v="We are raising funds to allow for enhanced scenic, costume, and lighting design. Every dollar helps!"/>
    <n v="200"/>
    <n v="200"/>
    <x v="0"/>
    <x v="0"/>
    <s v="US"/>
    <s v="USD"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"/>
    <s v="GBP"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"/>
    <s v="USD"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"/>
    <s v="USD"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0"/>
    <s v="IE"/>
    <s v="EUR"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x v="0"/>
    <x v="0"/>
    <s v="GB"/>
    <s v="GBP"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"/>
    <s v="USD"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"/>
    <s v="GBP"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x v="0"/>
    <x v="0"/>
    <s v="US"/>
    <s v="USD"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"/>
    <s v="USD"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"/>
    <s v="USD"/>
    <n v="1412434136"/>
    <n v="1409669336"/>
  </r>
  <r>
    <n v="3426"/>
    <s v="Holocene"/>
    <s v="Part ghost story, part cautionary tale, Holocene is a play about the end of our world, and the beginning of another."/>
    <n v="3750"/>
    <n v="4055"/>
    <x v="0"/>
    <x v="0"/>
    <s v="US"/>
    <s v="USD"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x v="0"/>
    <x v="0"/>
    <s v="GB"/>
    <s v="GBP"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"/>
    <s v="GBP"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"/>
    <s v="GBP"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"/>
    <s v="GBP"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"/>
    <s v="USD"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x v="0"/>
    <x v="0"/>
    <s v="US"/>
    <s v="USD"/>
    <n v="1454709600"/>
    <n v="1452520614"/>
  </r>
  <r>
    <n v="3433"/>
    <s v="The Dybbuk"/>
    <s v="death&amp;pretzels presents their first Chicago based project:_x000a_The Dybbuk by S. Ansky"/>
    <n v="9500"/>
    <n v="9525"/>
    <x v="0"/>
    <x v="0"/>
    <s v="US"/>
    <s v="USD"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"/>
    <s v="USD"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"/>
    <s v="USD"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"/>
    <s v="USD"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"/>
    <s v="USD"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"/>
    <s v="GBP"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x v="0"/>
    <x v="0"/>
    <s v="US"/>
    <s v="USD"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"/>
    <s v="USD"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"/>
    <s v="USD"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"/>
    <s v="USD"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"/>
    <s v="USD"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0"/>
    <s v="AU"/>
    <s v="AUD"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"/>
    <s v="GBP"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"/>
    <s v="GBP"/>
    <n v="1423138800"/>
    <n v="1421092725"/>
  </r>
  <r>
    <n v="3447"/>
    <s v="The Vagabond Halfback"/>
    <s v="&quot;He was a poet, a vagrant, a philosopher, a lady's man and a hard drinker&quot;"/>
    <n v="1000"/>
    <n v="1078"/>
    <x v="0"/>
    <x v="0"/>
    <s v="US"/>
    <s v="USD"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"/>
    <s v="USD"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"/>
    <s v="USD"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"/>
    <s v="GBP"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"/>
    <s v="USD"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"/>
    <s v="USD"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"/>
    <s v="GBP"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"/>
    <s v="GBP"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"/>
    <s v="USD"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"/>
    <s v="USD"/>
    <n v="1406876340"/>
    <n v="1404190567"/>
  </r>
  <r>
    <n v="3457"/>
    <s v="The Impossible Adventures Of Supernova Jones"/>
    <s v="Robots, Space Battles, Mystery, and Intrigue. Nothing is Impossible..."/>
    <n v="2000"/>
    <n v="2804"/>
    <x v="0"/>
    <x v="0"/>
    <s v="US"/>
    <s v="USD"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"/>
    <s v="USD"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"/>
    <s v="GBP"/>
    <n v="1463743860"/>
    <n v="1461151860"/>
  </r>
  <r>
    <n v="3460"/>
    <s v="Pushers"/>
    <s v="'Pushers' is an exciting new play and the first project for brand new theatre company, Ain't Got No Home Productions."/>
    <n v="500"/>
    <n v="950"/>
    <x v="0"/>
    <x v="0"/>
    <s v="GB"/>
    <s v="GBP"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"/>
    <s v="USD"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"/>
    <s v="USD"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0"/>
    <s v="CA"/>
    <s v="CAD"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"/>
    <s v="USD"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"/>
    <s v="GBP"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"/>
    <s v="USD"/>
    <n v="1461108450"/>
    <n v="1455928050"/>
  </r>
  <r>
    <n v="3467"/>
    <s v="Venus in Fur, Los Angeles."/>
    <s v="Venus in Fur, By David Ives."/>
    <n v="3000"/>
    <n v="3030"/>
    <x v="0"/>
    <x v="0"/>
    <s v="US"/>
    <s v="USD"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"/>
    <s v="USD"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"/>
    <s v="USD"/>
    <n v="1461857045"/>
    <n v="1459265045"/>
  </r>
  <r>
    <n v="3470"/>
    <s v="She Kills Monsters"/>
    <s v="The New Artist's Circle is a theatre company dedicated to bringing the arts to young people."/>
    <n v="250"/>
    <n v="375"/>
    <x v="0"/>
    <x v="0"/>
    <s v="US"/>
    <s v="USD"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"/>
    <s v="GBP"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"/>
    <s v="USD"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"/>
    <s v="USD"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"/>
    <s v="GBP"/>
    <n v="1469016131"/>
    <n v="1466424131"/>
  </r>
  <r>
    <n v="3475"/>
    <s v="Score"/>
    <s v="Score is a musical play inspired by true stories of parents who have recovered from addiction and regained their children."/>
    <n v="300"/>
    <n v="340"/>
    <x v="0"/>
    <x v="0"/>
    <s v="GB"/>
    <s v="GBP"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"/>
    <s v="USD"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"/>
    <s v="USD"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"/>
    <s v="USD"/>
    <n v="1426539600"/>
    <n v="1424296822"/>
  </r>
  <r>
    <n v="3479"/>
    <s v="Civil Rogues"/>
    <s v="A new comedy about what happened to a band of foolhardy actors when the Puritans closed the theatres in the 1640s."/>
    <n v="1500"/>
    <n v="1918"/>
    <x v="0"/>
    <x v="0"/>
    <s v="GB"/>
    <s v="GBP"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"/>
    <s v="USD"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x v="0"/>
    <x v="0"/>
    <s v="AU"/>
    <s v="AUD"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"/>
    <s v="GBP"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x v="0"/>
    <x v="0"/>
    <s v="US"/>
    <s v="USD"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"/>
    <s v="USD"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"/>
    <s v="USD"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"/>
    <s v="USD"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"/>
    <s v="GBP"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"/>
    <s v="USD"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"/>
    <s v="GBP"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"/>
    <s v="USD"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"/>
    <s v="USD"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"/>
    <s v="USD"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"/>
    <s v="USD"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"/>
    <s v="USD"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0"/>
    <s v="CA"/>
    <s v="CAD"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"/>
    <s v="USD"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"/>
    <s v="USD"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0"/>
    <s v="CA"/>
    <s v="CAD"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"/>
    <s v="USD"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"/>
    <s v="USD"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"/>
    <s v="GBP"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"/>
    <s v="USD"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x v="0"/>
    <x v="0"/>
    <s v="GB"/>
    <s v="GBP"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"/>
    <s v="USD"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"/>
    <s v="USD"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"/>
    <s v="USD"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"/>
    <s v="USD"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"/>
    <s v="GBP"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"/>
    <s v="USD"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"/>
    <s v="USD"/>
    <n v="1404312846"/>
    <n v="1402584846"/>
  </r>
  <r>
    <n v="3511"/>
    <s v="Silent Planet"/>
    <s v="The world premiere of the first full-length play by Eve Leigh, at the intimate Finborough Theatre in London."/>
    <n v="1500"/>
    <n v="1518"/>
    <x v="0"/>
    <x v="0"/>
    <s v="GB"/>
    <s v="GBP"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"/>
    <s v="GBP"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"/>
    <s v="USD"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"/>
    <s v="USD"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"/>
    <s v="USD"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"/>
    <s v="USD"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"/>
    <s v="GBP"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"/>
    <s v="USD"/>
    <n v="1412259660"/>
    <n v="1410461299"/>
  </r>
  <r>
    <n v="3519"/>
    <s v="Bookstory"/>
    <s v="Bookstory is a tiny puppet musical with some very big ideas that tells the story of the story in the digital age"/>
    <n v="2000"/>
    <n v="2027"/>
    <x v="0"/>
    <x v="0"/>
    <s v="GB"/>
    <s v="GBP"/>
    <n v="1425478950"/>
    <n v="1422886950"/>
  </r>
  <r>
    <n v="3520"/>
    <s v="Protocols"/>
    <s v="Help us to bring &quot;Protocols&quot; at the 2015 Camden Fringe. The most controversial play of the year."/>
    <n v="2000"/>
    <n v="2015"/>
    <x v="0"/>
    <x v="0"/>
    <s v="GB"/>
    <s v="GBP"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"/>
    <s v="USD"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"/>
    <s v="GBP"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x v="0"/>
    <x v="0"/>
    <s v="GB"/>
    <s v="GBP"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"/>
    <s v="USD"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"/>
    <s v="USD"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"/>
    <s v="USD"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"/>
    <s v="USD"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"/>
    <s v="GBP"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"/>
    <s v="USD"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"/>
    <s v="GBP"/>
    <n v="1460318400"/>
    <n v="1457881057"/>
  </r>
  <r>
    <n v="3531"/>
    <s v="The Reinvention of Lily Johnson"/>
    <s v="A political comedy for a crazy election year"/>
    <n v="1000"/>
    <n v="1280"/>
    <x v="0"/>
    <x v="0"/>
    <s v="US"/>
    <s v="USD"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"/>
    <s v="USD"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"/>
    <s v="USD"/>
    <n v="1447269367"/>
    <n v="1444673767"/>
  </r>
  <r>
    <n v="3534"/>
    <s v="Night of Ashes"/>
    <s v="A Theatrical Prequel to Hell's Rebels, the current Pathfinder Adventure Path from Paizo Publishing"/>
    <n v="5000"/>
    <n v="7810"/>
    <x v="0"/>
    <x v="0"/>
    <s v="US"/>
    <s v="USD"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x v="0"/>
    <x v="0"/>
    <s v="GB"/>
    <s v="GBP"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"/>
    <s v="GBP"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0"/>
    <s v="CA"/>
    <s v="CAD"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"/>
    <s v="GBP"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x v="0"/>
    <x v="0"/>
    <s v="US"/>
    <s v="USD"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"/>
    <s v="GBP"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"/>
    <s v="GBP"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x v="0"/>
    <x v="0"/>
    <s v="US"/>
    <s v="USD"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0"/>
    <s v="DE"/>
    <s v="EUR"/>
    <n v="1435255659"/>
    <n v="1432663659"/>
  </r>
  <r>
    <n v="3544"/>
    <s v="Gruoch, or Lady Macbeth"/>
    <s v="Death &amp; Pretzels presents the world premiere of Paul Pasulka's Gruoch, or Lady Macbeth"/>
    <n v="2500"/>
    <n v="2500"/>
    <x v="0"/>
    <x v="0"/>
    <s v="US"/>
    <s v="USD"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"/>
    <s v="USD"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"/>
    <s v="USD"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"/>
    <s v="USD"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"/>
    <s v="USD"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x v="0"/>
    <x v="0"/>
    <s v="GB"/>
    <s v="GBP"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"/>
    <s v="GBP"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"/>
    <s v="USD"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"/>
    <s v="GBP"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"/>
    <s v="USD"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"/>
    <s v="USD"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0"/>
    <s v="IT"/>
    <s v="EUR"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"/>
    <s v="GBP"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"/>
    <s v="USD"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"/>
    <s v="GBP"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0"/>
    <s v="AU"/>
    <s v="AUD"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0"/>
    <s v="CA"/>
    <s v="CAD"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"/>
    <s v="USD"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"/>
    <s v="GBP"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"/>
    <s v="GBP"/>
    <n v="1470078000"/>
    <n v="1467648456"/>
  </r>
  <r>
    <n v="3564"/>
    <s v="The Pillowman Aberdeen"/>
    <s v="Multi Award-Winng play THE PILLOWMAN coming to the Arts Centre Theatre, Aberdeen"/>
    <n v="1000"/>
    <n v="1005"/>
    <x v="0"/>
    <x v="0"/>
    <s v="GB"/>
    <s v="GBP"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"/>
    <s v="USD"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"/>
    <s v="GBP"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"/>
    <s v="GBP"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"/>
    <s v="USD"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"/>
    <s v="USD"/>
    <n v="1420734696"/>
    <n v="1418142696"/>
  </r>
  <r>
    <n v="3570"/>
    <s v="The Lower Depths"/>
    <s v="Theatre Machine presents an all-new adaptation of Maxim Gorky's classic of Russian theatre, The Lower Depths."/>
    <n v="2000"/>
    <n v="2287"/>
    <x v="0"/>
    <x v="0"/>
    <s v="US"/>
    <s v="USD"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"/>
    <s v="GBP"/>
    <n v="1414701413"/>
    <n v="1412109413"/>
  </r>
  <r>
    <n v="3572"/>
    <s v="Monster"/>
    <s v="A darkly comic one woman show by Abram Rooney as part of The Camden Fringe 2015."/>
    <n v="500"/>
    <n v="500"/>
    <x v="0"/>
    <x v="0"/>
    <s v="GB"/>
    <s v="GBP"/>
    <n v="1434894082"/>
    <n v="1432302082"/>
  </r>
  <r>
    <n v="3573"/>
    <s v="Licensed To Ill"/>
    <s v="London based theatre makers collaborating to create a new show about the history of HipHop."/>
    <n v="3000"/>
    <n v="3084"/>
    <x v="0"/>
    <x v="0"/>
    <s v="GB"/>
    <s v="GBP"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"/>
    <s v="USD"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"/>
    <s v="USD"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"/>
    <s v="USD"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"/>
    <s v="USD"/>
    <n v="1430029680"/>
    <n v="1427741583"/>
  </r>
  <r>
    <n v="3578"/>
    <s v="Home"/>
    <s v="An unsparing, slightly surreal look at the effects of the private rented sector on two young women. Based on real events."/>
    <n v="1500"/>
    <n v="1500.2"/>
    <x v="0"/>
    <x v="0"/>
    <s v="GB"/>
    <s v="GBP"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"/>
    <s v="GBP"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x v="0"/>
    <x v="0"/>
    <s v="US"/>
    <s v="USD"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"/>
    <s v="GBP"/>
    <n v="1406719110"/>
    <n v="1405509510"/>
  </r>
  <r>
    <n v="3582"/>
    <s v="REALLY REALLY"/>
    <s v="A contemporary American play touching on the scorching realities of growing up in the Millennial generation."/>
    <n v="1000"/>
    <n v="2870"/>
    <x v="0"/>
    <x v="0"/>
    <s v="US"/>
    <s v="USD"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"/>
    <s v="USD"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"/>
    <s v="GBP"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"/>
    <s v="USD"/>
    <n v="1419181890"/>
    <n v="1416589890"/>
  </r>
  <r>
    <n v="3586"/>
    <s v="Actors &amp; Musicians who are Blind or Autistic"/>
    <s v="See Theatre In A New Light"/>
    <n v="7500"/>
    <n v="8207"/>
    <x v="0"/>
    <x v="0"/>
    <s v="US"/>
    <s v="USD"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"/>
    <s v="GBP"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x v="0"/>
    <x v="0"/>
    <s v="GB"/>
    <s v="GBP"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"/>
    <s v="USD"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"/>
    <s v="GBP"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"/>
    <s v="USD"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"/>
    <s v="USD"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"/>
    <s v="USD"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"/>
    <s v="USD"/>
    <n v="1472952982"/>
    <n v="1470792982"/>
  </r>
  <r>
    <n v="3595"/>
    <s v="The Flu Season"/>
    <s v="A new theatre company staging Will Eno's The Flu Season in Seattle"/>
    <n v="2600"/>
    <n v="3081"/>
    <x v="0"/>
    <x v="0"/>
    <s v="US"/>
    <s v="USD"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0"/>
    <s v="CA"/>
    <s v="CAD"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"/>
    <s v="USD"/>
    <n v="1456984740"/>
    <n v="1455717790"/>
  </r>
  <r>
    <n v="3598"/>
    <s v="Cinderella"/>
    <s v="River City Theatre Company needs your support as we embark on our thirteenth production, CINDERELLA!"/>
    <n v="1000"/>
    <n v="1101"/>
    <x v="0"/>
    <x v="0"/>
    <s v="US"/>
    <s v="USD"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x v="0"/>
    <x v="0"/>
    <s v="US"/>
    <s v="USD"/>
    <n v="1440892800"/>
    <n v="1438715077"/>
  </r>
  <r>
    <n v="3600"/>
    <s v="Pariah"/>
    <s v="The First Play From The Man Who Brought You The Black James Bond!"/>
    <n v="10"/>
    <n v="13"/>
    <x v="0"/>
    <x v="0"/>
    <s v="US"/>
    <s v="USD"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"/>
    <s v="GBP"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"/>
    <s v="USD"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"/>
    <s v="USD"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"/>
    <s v="USD"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"/>
    <s v="GBP"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"/>
    <s v="GBP"/>
    <n v="1471185057"/>
    <n v="1468593057"/>
  </r>
  <r>
    <n v="3607"/>
    <s v="E15 at The Pleasance and CPT"/>
    <s v="'E15' is a verbatim project that looks at the story of the Focus E15 Campaign"/>
    <n v="550"/>
    <n v="580"/>
    <x v="0"/>
    <x v="0"/>
    <s v="GB"/>
    <s v="GBP"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x v="0"/>
    <x v="0"/>
    <s v="GB"/>
    <s v="GBP"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"/>
    <s v="GBP"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"/>
    <s v="GBP"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"/>
    <s v="GBP"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0"/>
    <s v="CA"/>
    <s v="CAD"/>
    <n v="1402334811"/>
    <n v="1401470811"/>
  </r>
  <r>
    <n v="3613"/>
    <s v="HIS NAME IS ARTHUR HOLMBERG"/>
    <s v="a woman walks into a bar except she looks like a man and no one's serving drinks. one night only"/>
    <n v="1250"/>
    <n v="1250"/>
    <x v="0"/>
    <x v="0"/>
    <s v="US"/>
    <s v="USD"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"/>
    <s v="USD"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"/>
    <s v="GBP"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"/>
    <s v="GBP"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"/>
    <s v="GBP"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"/>
    <s v="GBP"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"/>
    <s v="USD"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"/>
    <s v="USD"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x v="0"/>
    <x v="0"/>
    <s v="US"/>
    <s v="USD"/>
    <n v="1475269200"/>
    <n v="1473200844"/>
  </r>
  <r>
    <n v="3622"/>
    <s v="Shakespeare's Pericles, Prince of Tyre"/>
    <s v="5 actors. 39 characters. 1 epic adventure. Presented by the Cradle Theatre Company."/>
    <n v="1000"/>
    <n v="1000.99"/>
    <x v="0"/>
    <x v="0"/>
    <s v="US"/>
    <s v="USD"/>
    <n v="1411874580"/>
    <n v="1409030371"/>
  </r>
  <r>
    <n v="3623"/>
    <s v="Since I've Been Here"/>
    <s v="An original play exploring the complications of romantic relationships in all forms."/>
    <n v="2500"/>
    <n v="3000"/>
    <x v="0"/>
    <x v="0"/>
    <s v="US"/>
    <s v="USD"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"/>
    <s v="USD"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"/>
    <s v="GBP"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"/>
    <s v="GBP"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"/>
    <s v="USD"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2"/>
    <s v="US"/>
    <s v="USD"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2"/>
    <s v="US"/>
    <s v="USD"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"/>
    <s v="GBP"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2"/>
    <s v="US"/>
    <s v="USD"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"/>
    <s v="GBP"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x v="0"/>
    <x v="2"/>
    <s v="US"/>
    <s v="USD"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"/>
    <s v="CAD"/>
    <n v="1484366340"/>
    <n v="1480219174"/>
  </r>
  <r>
    <n v="3635"/>
    <s v="Mary's Son"/>
    <s v="Mary's Son is a pop opera about Jesus and the hope he brings to all people."/>
    <n v="3500"/>
    <n v="1276"/>
    <x v="0"/>
    <x v="2"/>
    <s v="US"/>
    <s v="USD"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x v="0"/>
    <x v="2"/>
    <s v="US"/>
    <s v="USD"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2"/>
    <s v="US"/>
    <s v="USD"/>
    <n v="1420130935"/>
    <n v="1417538935"/>
  </r>
  <r>
    <n v="3638"/>
    <s v="Project Hedwig and the Angry Inch"/>
    <s v="A rock and roll journey that explores love, loss, redemption, duality and ascension."/>
    <n v="3300"/>
    <n v="216"/>
    <x v="0"/>
    <x v="2"/>
    <s v="CA"/>
    <s v="CAD"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x v="0"/>
    <x v="2"/>
    <s v="US"/>
    <s v="USD"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2"/>
    <s v="US"/>
    <s v="USD"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2"/>
    <s v="US"/>
    <s v="USD"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x v="0"/>
    <x v="2"/>
    <s v="DE"/>
    <s v="EUR"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x v="0"/>
    <x v="2"/>
    <s v="US"/>
    <s v="USD"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x v="0"/>
    <x v="2"/>
    <s v="US"/>
    <s v="USD"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x v="0"/>
    <x v="2"/>
    <s v="CA"/>
    <s v="CAD"/>
    <n v="1479773838"/>
    <n v="1477178238"/>
  </r>
  <r>
    <n v="3646"/>
    <s v="Our Sacred Honor"/>
    <s v="Develop demo materials for new, true story of teen Revolutionary War heroes - for hybrid film/live stage musical"/>
    <n v="10000"/>
    <n v="481"/>
    <x v="0"/>
    <x v="2"/>
    <s v="US"/>
    <s v="USD"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"/>
    <s v="GBP"/>
    <n v="1475258327"/>
    <n v="1471370327"/>
  </r>
  <r>
    <n v="3648"/>
    <s v="Moth Theater Lives"/>
    <s v="Help Moth Live! Support Moth and its artist collective to achieve its 2014/15 season."/>
    <n v="40000"/>
    <n v="40153"/>
    <x v="0"/>
    <x v="0"/>
    <s v="US"/>
    <s v="USD"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0"/>
    <s v="CA"/>
    <s v="CAD"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"/>
    <s v="GBP"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"/>
    <s v="USD"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0"/>
    <s v="CA"/>
    <s v="CAD"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x v="0"/>
    <x v="0"/>
    <s v="GB"/>
    <s v="GBP"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"/>
    <s v="GBP"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"/>
    <s v="USD"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0"/>
    <s v="CH"/>
    <s v="CHF"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0"/>
    <s v="DK"/>
    <s v="DKK"/>
    <n v="1464817320"/>
    <n v="1462806419"/>
  </r>
  <r>
    <n v="3658"/>
    <s v="Mr. Marmalade"/>
    <s v="Life is hard when your own imaginary friend can't make time for you."/>
    <n v="1500"/>
    <n v="1510"/>
    <x v="0"/>
    <x v="0"/>
    <s v="US"/>
    <s v="USD"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"/>
    <s v="USD"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"/>
    <s v="GBP"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"/>
    <s v="USD"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0"/>
    <s v="CA"/>
    <s v="CAD"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"/>
    <s v="GBP"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"/>
    <s v="USD"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0"/>
    <s v="FR"/>
    <s v="EUR"/>
    <n v="1446062040"/>
    <n v="1445109822"/>
  </r>
  <r>
    <n v="3666"/>
    <s v="Israel LÃ³pez @ Ojai Playwrights Conference"/>
    <s v="Artistic Internship @ Ojai Playwrights Conference"/>
    <n v="1200"/>
    <n v="1200"/>
    <x v="0"/>
    <x v="0"/>
    <s v="US"/>
    <s v="USD"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"/>
    <s v="GBP"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"/>
    <s v="USD"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"/>
    <s v="GBP"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"/>
    <s v="GBP"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"/>
    <s v="USD"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"/>
    <s v="GBP"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x v="0"/>
    <x v="0"/>
    <s v="GB"/>
    <s v="GBP"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0"/>
    <s v="DE"/>
    <s v="EUR"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"/>
    <s v="GBP"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"/>
    <s v="USD"/>
    <n v="1410550484"/>
    <n v="1408995284"/>
  </r>
  <r>
    <n v="3677"/>
    <s v="Goldfish Memory Productions"/>
    <s v="Goldfish Memory Productions seeks at least $12,000 to begin their first 3 professional projects."/>
    <n v="12000"/>
    <n v="12348.5"/>
    <x v="0"/>
    <x v="0"/>
    <s v="US"/>
    <s v="USD"/>
    <n v="1404359940"/>
    <n v="1402580818"/>
  </r>
  <r>
    <n v="3678"/>
    <s v="Some big Some bang"/>
    <s v="The Ugly Collective takes Some big Some bang to the Underbelly Venues at the Edinburgh Fringe!"/>
    <n v="2000"/>
    <n v="2050"/>
    <x v="0"/>
    <x v="0"/>
    <s v="GB"/>
    <s v="GBP"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"/>
    <s v="USD"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"/>
    <s v="USD"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"/>
    <s v="USD"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"/>
    <s v="USD"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x v="0"/>
    <x v="0"/>
    <s v="US"/>
    <s v="USD"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"/>
    <s v="USD"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"/>
    <s v="USD"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"/>
    <s v="USD"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"/>
    <s v="USD"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"/>
    <s v="GBP"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"/>
    <s v="USD"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x v="0"/>
    <x v="0"/>
    <s v="US"/>
    <s v="USD"/>
    <n v="1417101683"/>
    <n v="1414506083"/>
  </r>
  <r>
    <n v="3691"/>
    <s v="Most Dangerous Man in America (WEB DuBois) by Amiri  Baraka"/>
    <s v="World Premiere of last play written by Amiri Baraka"/>
    <n v="40000"/>
    <n v="51184"/>
    <x v="0"/>
    <x v="0"/>
    <s v="US"/>
    <s v="USD"/>
    <n v="1425272340"/>
    <n v="1421426929"/>
  </r>
  <r>
    <n v="3692"/>
    <s v="An Evening With Durang"/>
    <s v="Help us independently produce two great comedies by Christopher Durang."/>
    <n v="1000"/>
    <n v="1260"/>
    <x v="0"/>
    <x v="0"/>
    <s v="US"/>
    <s v="USD"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"/>
    <s v="GBP"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"/>
    <s v="USD"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"/>
    <s v="USD"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"/>
    <s v="GBP"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"/>
    <s v="GBP"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"/>
    <s v="USD"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"/>
    <s v="USD"/>
    <n v="1413383216"/>
    <n v="1410791216"/>
  </r>
  <r>
    <n v="3700"/>
    <s v="Generations (Senior Project)"/>
    <s v="Help me produce the play I have written for my senior project!"/>
    <n v="500"/>
    <n v="606"/>
    <x v="0"/>
    <x v="0"/>
    <s v="US"/>
    <s v="USD"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"/>
    <s v="GBP"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"/>
    <s v="GBP"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"/>
    <s v="USD"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"/>
    <s v="GBP"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"/>
    <s v="USD"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"/>
    <s v="USD"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"/>
    <s v="USD"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"/>
    <s v="USD"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"/>
    <s v="GBP"/>
    <n v="1403715546"/>
    <n v="1401123546"/>
  </r>
  <r>
    <n v="3710"/>
    <s v="&quot;Loving Alanis&quot; Rocky Mountain Regional Premier"/>
    <s v="A comedy about, life, death, men, women, and the power of a good Kegel."/>
    <n v="1300"/>
    <n v="1835"/>
    <x v="0"/>
    <x v="0"/>
    <s v="US"/>
    <s v="USD"/>
    <n v="1428068988"/>
    <n v="1425908988"/>
  </r>
  <r>
    <n v="3711"/>
    <s v="The Youth Shakespeare Project 2014"/>
    <s v="Two teachers and twenty kids bring one of Shakespeare's plays to life!"/>
    <n v="500"/>
    <n v="570"/>
    <x v="0"/>
    <x v="0"/>
    <s v="US"/>
    <s v="USD"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"/>
    <s v="USD"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"/>
    <s v="USD"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"/>
    <s v="USD"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"/>
    <s v="GBP"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"/>
    <s v="USD"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"/>
    <s v="GBP"/>
    <n v="1431204449"/>
    <n v="1428526049"/>
  </r>
  <r>
    <n v="3718"/>
    <s v="PUNK ROCK"/>
    <s v="William Carlisle has the world at his feet but its weight on his shoulders. He is intelligent, articulate and fucked."/>
    <n v="500"/>
    <n v="1197"/>
    <x v="0"/>
    <x v="0"/>
    <s v="GB"/>
    <s v="GBP"/>
    <n v="1425057075"/>
    <n v="1422465075"/>
  </r>
  <r>
    <n v="3719"/>
    <s v="Corium"/>
    <s v="A new piece of physical theatre about love, regret and longing."/>
    <n v="200"/>
    <n v="420"/>
    <x v="0"/>
    <x v="0"/>
    <s v="GB"/>
    <s v="GBP"/>
    <n v="1434994266"/>
    <n v="1432402266"/>
  </r>
  <r>
    <n v="3720"/>
    <s v="Lakotas and the American Theatre"/>
    <s v="Breaking the American Indian stereotype in the American Theatre."/>
    <n v="3300"/>
    <n v="3449"/>
    <x v="0"/>
    <x v="0"/>
    <s v="US"/>
    <s v="USD"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"/>
    <s v="USD"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0"/>
    <s v="CA"/>
    <s v="CAD"/>
    <n v="1455231540"/>
    <n v="1452614847"/>
  </r>
  <r>
    <n v="3723"/>
    <s v="Beauty and the Beast"/>
    <s v="Saltmine Theatre Company present Beauty and the Beast:"/>
    <n v="4500"/>
    <n v="4592"/>
    <x v="0"/>
    <x v="0"/>
    <s v="GB"/>
    <s v="GBP"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"/>
    <s v="GBP"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"/>
    <s v="GBP"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"/>
    <s v="USD"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"/>
    <s v="USD"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x v="0"/>
    <x v="2"/>
    <s v="US"/>
    <s v="USD"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2"/>
    <s v="US"/>
    <s v="USD"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2"/>
    <s v="US"/>
    <s v="USD"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x v="0"/>
    <x v="2"/>
    <s v="US"/>
    <s v="USD"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x v="0"/>
    <x v="2"/>
    <s v="NL"/>
    <s v="EUR"/>
    <n v="1422100800"/>
    <n v="1416932133"/>
  </r>
  <r>
    <n v="3733"/>
    <s v="laughter in the hood"/>
    <s v="want to donate tickets to residents who live in the community that cant afford the 35.00 price of ticket"/>
    <n v="1500"/>
    <n v="0"/>
    <x v="0"/>
    <x v="2"/>
    <s v="US"/>
    <s v="USD"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x v="0"/>
    <x v="2"/>
    <s v="US"/>
    <s v="USD"/>
    <n v="1432589896"/>
    <n v="1427405896"/>
  </r>
  <r>
    <n v="3735"/>
    <s v="Women Beware Women"/>
    <s v="Young Actor's taking on a Jacobean tragedy. Family, betrayal, love, lust, sex and death."/>
    <n v="150"/>
    <n v="20"/>
    <x v="0"/>
    <x v="2"/>
    <s v="GB"/>
    <s v="GBP"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"/>
    <s v="GBP"/>
    <n v="1427133600"/>
    <n v="1423847093"/>
  </r>
  <r>
    <n v="3737"/>
    <s v="Measure For Measure"/>
    <s v="The ASU Theatre and Shakespeare Club presents Measure For Measure directed by Jordyn Ochser."/>
    <n v="700"/>
    <n v="150"/>
    <x v="0"/>
    <x v="2"/>
    <s v="US"/>
    <s v="USD"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x v="0"/>
    <x v="2"/>
    <s v="GB"/>
    <s v="GBP"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"/>
    <s v="GBP"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2"/>
    <s v="US"/>
    <s v="USD"/>
    <n v="1407808438"/>
    <n v="1405217355"/>
  </r>
  <r>
    <n v="3741"/>
    <s v="Open House Theater"/>
    <s v="A small community with a love for theater would like to continue. Help the children of this community continue."/>
    <n v="20000"/>
    <n v="0"/>
    <x v="0"/>
    <x v="2"/>
    <s v="US"/>
    <s v="USD"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2"/>
    <s v="US"/>
    <s v="USD"/>
    <n v="1409980144"/>
    <n v="1407388144"/>
  </r>
  <r>
    <n v="3743"/>
    <s v="Down the Mississippi"/>
    <s v="I'm taking the Adventures of Huckleberry Finn puppet show down the Mississippi River!"/>
    <n v="2200"/>
    <n v="0"/>
    <x v="0"/>
    <x v="2"/>
    <s v="US"/>
    <s v="USD"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x v="0"/>
    <x v="2"/>
    <s v="US"/>
    <s v="USD"/>
    <n v="1404532740"/>
    <n v="1401823952"/>
  </r>
  <r>
    <n v="3745"/>
    <s v="Tyke Theatre Web Show"/>
    <s v="Tyke wants to expand her puppet theater show to weekly online web shows and is looking for backers."/>
    <n v="100"/>
    <n v="10"/>
    <x v="0"/>
    <x v="2"/>
    <s v="US"/>
    <s v="USD"/>
    <n v="1407689102"/>
    <n v="1405097102"/>
  </r>
  <r>
    <n v="3746"/>
    <s v="Stage Play Production - &quot;I Love You to Death&quot;"/>
    <s v="Generational curses CAN be broken...right?"/>
    <n v="8500"/>
    <n v="202"/>
    <x v="0"/>
    <x v="2"/>
    <s v="US"/>
    <s v="USD"/>
    <n v="1475918439"/>
    <n v="1473326439"/>
  </r>
  <r>
    <n v="3747"/>
    <s v="Counting Stars"/>
    <s v="The world premiere of an astonishing new play by acclaimed writer Atiha Sen Gupta."/>
    <n v="2500"/>
    <n v="25"/>
    <x v="0"/>
    <x v="2"/>
    <s v="GB"/>
    <s v="GBP"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"/>
    <s v="USD"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"/>
    <s v="USD"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"/>
    <s v="USD"/>
    <n v="1423555140"/>
    <n v="1421105608"/>
  </r>
  <r>
    <n v="3751"/>
    <s v="GGC Productions 2016"/>
    <s v="I will be performing in TWO productions to kick off the 2016 season. NEED HELP TO FUND THESE GREAT SHOWS!"/>
    <n v="1000"/>
    <n v="1326"/>
    <x v="0"/>
    <x v="0"/>
    <s v="US"/>
    <s v="USD"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"/>
    <s v="GBP"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"/>
    <s v="USD"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"/>
    <s v="USD"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x v="0"/>
    <x v="0"/>
    <s v="GB"/>
    <s v="GBP"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"/>
    <s v="USD"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"/>
    <s v="USD"/>
    <n v="1417465515"/>
    <n v="1415737515"/>
  </r>
  <r>
    <n v="3758"/>
    <s v="Luigi's Ladies"/>
    <s v="LUIGI'S LADIES: an original one-woman musical comedy"/>
    <n v="1500"/>
    <n v="1535"/>
    <x v="0"/>
    <x v="0"/>
    <s v="US"/>
    <s v="USD"/>
    <n v="1400475600"/>
    <n v="1397819938"/>
  </r>
  <r>
    <n v="3759"/>
    <s v="Pared Down Productions"/>
    <s v="A production company specializing in small-scale musicals"/>
    <n v="4000"/>
    <n v="4409.7700000000004"/>
    <x v="0"/>
    <x v="0"/>
    <s v="US"/>
    <s v="USD"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"/>
    <s v="USD"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"/>
    <s v="GBP"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"/>
    <s v="GBP"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x v="0"/>
    <x v="0"/>
    <s v="US"/>
    <s v="USD"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"/>
    <s v="USD"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"/>
    <s v="USD"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"/>
    <s v="USD"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"/>
    <s v="USD"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"/>
    <s v="USD"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"/>
    <s v="USD"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"/>
    <s v="GBP"/>
    <n v="1434234010"/>
    <n v="1431642010"/>
  </r>
  <r>
    <n v="3771"/>
    <s v="COME OUT SWINGIN'!"/>
    <s v="I would like to make a demo recording of six songs from COME OUT SWINGIN'!"/>
    <n v="1000"/>
    <n v="1460"/>
    <x v="0"/>
    <x v="0"/>
    <s v="US"/>
    <s v="USD"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"/>
    <s v="USD"/>
    <n v="1480399200"/>
    <n v="1478616506"/>
  </r>
  <r>
    <n v="3773"/>
    <s v="Dundee: A Hip-Hopera"/>
    <s v="A dramatic hip-hopera, inspired from monologues written by the performers."/>
    <n v="5000"/>
    <n v="5410"/>
    <x v="0"/>
    <x v="0"/>
    <s v="US"/>
    <s v="USD"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0"/>
    <s v="CA"/>
    <s v="CAD"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"/>
    <s v="USD"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"/>
    <s v="USD"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"/>
    <s v="USD"/>
    <n v="1411790400"/>
    <n v="1409884821"/>
  </r>
  <r>
    <n v="3778"/>
    <s v="Give a Puppet a Hand"/>
    <s v="Sponsor an AVENUE Q puppet for The Barn Players April 2015 production."/>
    <n v="2400"/>
    <n v="2521"/>
    <x v="0"/>
    <x v="0"/>
    <s v="US"/>
    <s v="USD"/>
    <n v="1423942780"/>
    <n v="1418758780"/>
  </r>
  <r>
    <n v="3779"/>
    <s v="&quot;The Last Adam&quot; A New Musical, NYC reading"/>
    <s v="A fresh, re-telling of the Jesus story for a new generation."/>
    <n v="15000"/>
    <n v="15597"/>
    <x v="0"/>
    <x v="0"/>
    <s v="US"/>
    <s v="USD"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"/>
    <s v="USD"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"/>
    <s v="USD"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"/>
    <s v="GBP"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"/>
    <s v="USD"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0"/>
    <s v="CA"/>
    <s v="CAD"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"/>
    <s v="GBP"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"/>
    <s v="USD"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"/>
    <s v="USD"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2"/>
    <s v="US"/>
    <s v="USD"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"/>
    <s v="GBP"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2"/>
    <s v="US"/>
    <s v="USD"/>
    <n v="1479834023"/>
    <n v="1477238423"/>
  </r>
  <r>
    <n v="3791"/>
    <s v="Spin! at The Cumming Playhouse"/>
    <s v="Spin! is an original musical comedy-drama presented by Blue Palm Productions."/>
    <n v="1500"/>
    <n v="0"/>
    <x v="0"/>
    <x v="2"/>
    <s v="US"/>
    <s v="USD"/>
    <n v="1404664592"/>
    <n v="1399480592"/>
  </r>
  <r>
    <n v="3792"/>
    <s v="BorikÃ©n: The Show"/>
    <s v="A cultural and historic journey through Puerto Rico's music and dance!"/>
    <n v="12500"/>
    <n v="35"/>
    <x v="0"/>
    <x v="2"/>
    <s v="US"/>
    <s v="USD"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2"/>
    <s v="US"/>
    <s v="USD"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"/>
    <s v="GBP"/>
    <n v="1433685354"/>
    <n v="1431093354"/>
  </r>
  <r>
    <n v="3795"/>
    <s v="Duodeca"/>
    <s v="Poppin Productions are currently entering the development stage of their very first production -  &quot;Duodeca&quot;."/>
    <n v="600"/>
    <n v="10"/>
    <x v="0"/>
    <x v="2"/>
    <s v="GB"/>
    <s v="GBP"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2"/>
    <s v="US"/>
    <s v="USD"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2"/>
    <s v="US"/>
    <s v="USD"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2"/>
    <s v="US"/>
    <s v="USD"/>
    <n v="1407691248"/>
    <n v="1405099248"/>
  </r>
  <r>
    <n v="3799"/>
    <s v="A Story Once Told"/>
    <s v="An original musical on it's way to the stage in Minneapolis, MN. Feel free to ask any questions."/>
    <n v="10000"/>
    <n v="402"/>
    <x v="0"/>
    <x v="2"/>
    <s v="US"/>
    <s v="USD"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2"/>
    <s v="US"/>
    <s v="USD"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x v="0"/>
    <x v="2"/>
    <s v="US"/>
    <s v="USD"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x v="0"/>
    <x v="2"/>
    <s v="US"/>
    <s v="USD"/>
    <n v="1445482906"/>
    <n v="1442890906"/>
  </r>
  <r>
    <n v="3803"/>
    <s v="Benjamin Button the Musical Concept Album"/>
    <s v="A fully orchestrated concept album of Benjamin Button the Musical!"/>
    <n v="12000"/>
    <n v="2358"/>
    <x v="0"/>
    <x v="2"/>
    <s v="US"/>
    <s v="USD"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2"/>
    <s v="US"/>
    <s v="USD"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2"/>
    <s v="US"/>
    <s v="USD"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2"/>
    <s v="AU"/>
    <s v="AUD"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2"/>
    <s v="US"/>
    <s v="USD"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"/>
    <s v="GBP"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"/>
    <s v="GBP"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"/>
    <s v="USD"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"/>
    <s v="GBP"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0"/>
    <s v="CA"/>
    <s v="CAD"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"/>
    <s v="USD"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"/>
    <s v="USD"/>
    <n v="1427860740"/>
    <n v="1424727712"/>
  </r>
  <r>
    <n v="3815"/>
    <s v="The Canterbury Shakespeare Festival - first season"/>
    <s v="Come and help us make the Canterbury Shakespeare Festival a reality"/>
    <n v="1000"/>
    <n v="1000.01"/>
    <x v="0"/>
    <x v="0"/>
    <s v="GB"/>
    <s v="GBP"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"/>
    <s v="USD"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"/>
    <s v="USD"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"/>
    <s v="USD"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"/>
    <s v="USD"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x v="0"/>
    <x v="0"/>
    <s v="GB"/>
    <s v="GBP"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"/>
    <s v="USD"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0"/>
    <s v="DE"/>
    <s v="EUR"/>
    <n v="1453244340"/>
    <n v="1448136417"/>
  </r>
  <r>
    <n v="3823"/>
    <s v="FEED"/>
    <s v="Feed, a new play by Garrett Markgraf (based on the novel by M.T. Anderson), Directed by Anna Marck at Oakland University."/>
    <n v="2500"/>
    <n v="2650"/>
    <x v="0"/>
    <x v="0"/>
    <s v="US"/>
    <s v="USD"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"/>
    <s v="GBP"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"/>
    <s v="USD"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x v="0"/>
    <x v="0"/>
    <s v="GB"/>
    <s v="GBP"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"/>
    <s v="GBP"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"/>
    <s v="USD"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"/>
    <s v="USD"/>
    <n v="1472676371"/>
    <n v="1470948371"/>
  </r>
  <r>
    <n v="3830"/>
    <s v="Run Away"/>
    <s v="The Aeon Theatre company is producing another original play by Parker Hale at the Manhattan Reportory Theatre"/>
    <n v="100"/>
    <n v="225"/>
    <x v="0"/>
    <x v="0"/>
    <s v="US"/>
    <s v="USD"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"/>
    <s v="USD"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"/>
    <s v="USD"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0"/>
    <s v="CA"/>
    <s v="CAD"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"/>
    <s v="GBP"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"/>
    <s v="GBP"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"/>
    <s v="USD"/>
    <n v="1470197340"/>
    <n v="1467497652"/>
  </r>
  <r>
    <n v="3837"/>
    <s v="Farcical Elements Presents Boeing-Boeing"/>
    <s v="A high-flying French farce with the thrust of a well-tuned jet engine"/>
    <n v="2000"/>
    <n v="2042"/>
    <x v="0"/>
    <x v="0"/>
    <s v="GB"/>
    <s v="GBP"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0"/>
    <s v="SE"/>
    <s v="SEK"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"/>
    <s v="USD"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x v="0"/>
    <x v="0"/>
    <s v="GB"/>
    <s v="GBP"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2"/>
    <s v="US"/>
    <s v="USD"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"/>
    <s v="GBP"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2"/>
    <s v="US"/>
    <s v="USD"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2"/>
    <s v="US"/>
    <s v="USD"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2"/>
    <s v="US"/>
    <s v="USD"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x v="1"/>
    <x v="2"/>
    <s v="US"/>
    <s v="USD"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x v="1"/>
    <x v="2"/>
    <s v="US"/>
    <s v="USD"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2"/>
    <s v="US"/>
    <s v="USD"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2"/>
    <s v="DE"/>
    <s v="EUR"/>
    <n v="1434047084"/>
    <n v="1431455084"/>
  </r>
  <r>
    <n v="3850"/>
    <s v="The Vagina Monologues 2015"/>
    <s v="V-Day is a global activist movement to end violence against women and girls."/>
    <n v="1000"/>
    <n v="38"/>
    <x v="1"/>
    <x v="2"/>
    <s v="US"/>
    <s v="USD"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x v="1"/>
    <x v="2"/>
    <s v="GB"/>
    <s v="GBP"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2"/>
    <s v="US"/>
    <s v="USD"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x v="0"/>
    <x v="2"/>
    <s v="US"/>
    <s v="USD"/>
    <n v="1409602178"/>
    <n v="1406578178"/>
  </r>
  <r>
    <n v="3854"/>
    <s v="The Case Of Soghomon Tehlirian"/>
    <s v="A play dedicated to the 100th anniversary of the Armenian Genocide."/>
    <n v="11000"/>
    <n v="1788"/>
    <x v="0"/>
    <x v="2"/>
    <s v="US"/>
    <s v="USD"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2"/>
    <s v="US"/>
    <s v="USD"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2"/>
    <s v="US"/>
    <s v="USD"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x v="0"/>
    <x v="2"/>
    <s v="US"/>
    <s v="USD"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"/>
    <s v="GBP"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x v="0"/>
    <x v="2"/>
    <s v="US"/>
    <s v="USD"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2"/>
    <s v="US"/>
    <s v="USD"/>
    <n v="1407858710"/>
    <n v="1405266710"/>
  </r>
  <r>
    <n v="3861"/>
    <s v="READY OR NOT HERE I COME"/>
    <s v="THE COMING OF THE LORD!"/>
    <n v="2000"/>
    <n v="100"/>
    <x v="0"/>
    <x v="2"/>
    <s v="US"/>
    <s v="USD"/>
    <n v="1415828820"/>
    <n v="1412258977"/>
  </r>
  <r>
    <n v="3862"/>
    <s v="The Container Play"/>
    <s v="The hit immersive theatre experience of England comes to Corpus Christi!"/>
    <n v="7500"/>
    <n v="1"/>
    <x v="0"/>
    <x v="2"/>
    <s v="US"/>
    <s v="USD"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x v="0"/>
    <x v="2"/>
    <s v="US"/>
    <s v="USD"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x v="0"/>
    <x v="2"/>
    <s v="US"/>
    <s v="USD"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"/>
    <s v="CAD"/>
    <n v="1409376600"/>
    <n v="1405957098"/>
  </r>
  <r>
    <n v="3866"/>
    <s v="a feminine ending, brought to you by the East End Theatre Co"/>
    <s v="A funny, moving, witty piece about a girl, her oboe, and her dreams."/>
    <n v="2000"/>
    <n v="11"/>
    <x v="0"/>
    <x v="2"/>
    <s v="US"/>
    <s v="USD"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2"/>
    <s v="US"/>
    <s v="USD"/>
    <n v="1466278339"/>
    <n v="1463686339"/>
  </r>
  <r>
    <n v="3868"/>
    <s v="1000 words (Canceled)"/>
    <s v="New collection of music by Scott Evan Davis!"/>
    <n v="5000"/>
    <n v="10"/>
    <x v="0"/>
    <x v="1"/>
    <s v="GB"/>
    <s v="GBP"/>
    <n v="1410191405"/>
    <n v="1408031405"/>
  </r>
  <r>
    <n v="3869"/>
    <s v="The Masturbation Musical (Canceled)"/>
    <s v="A Musical about 3 women who pursue their Pleasure and end up finding themselves."/>
    <n v="13111"/>
    <n v="452"/>
    <x v="0"/>
    <x v="1"/>
    <s v="US"/>
    <s v="USD"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"/>
    <s v="USD"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x v="0"/>
    <x v="1"/>
    <s v="US"/>
    <s v="USD"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"/>
    <s v="USD"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"/>
    <s v="USD"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"/>
    <s v="NZ"/>
    <s v="NZD"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"/>
    <s v="DK"/>
    <s v="DKK"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"/>
    <s v="GBP"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"/>
    <s v="USD"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"/>
    <s v="USD"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"/>
    <s v="GBP"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"/>
    <s v="GBP"/>
    <n v="1406761200"/>
    <n v="1403724820"/>
  </r>
  <r>
    <n v="3881"/>
    <s v="My Real Mother's Name is... (Canceled)"/>
    <s v="A musical journey coming to the Blue Venue at the 2017 Orlando Fringe Festival!"/>
    <n v="500"/>
    <n v="25"/>
    <x v="0"/>
    <x v="1"/>
    <s v="US"/>
    <s v="USD"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"/>
    <s v="AU"/>
    <s v="AUD"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"/>
    <s v="GBP"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"/>
    <s v="USD"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"/>
    <s v="USD"/>
    <n v="1462834191"/>
    <n v="1460242191"/>
  </r>
  <r>
    <n v="3886"/>
    <s v="a (Canceled)"/>
    <n v="1"/>
    <n v="10000"/>
    <n v="0"/>
    <x v="0"/>
    <x v="1"/>
    <s v="AU"/>
    <s v="AUD"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"/>
    <s v="USD"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"/>
    <s v="GBP"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2"/>
    <s v="US"/>
    <s v="USD"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2"/>
    <s v="US"/>
    <s v="USD"/>
    <n v="1439662344"/>
    <n v="1434478344"/>
  </r>
  <r>
    <n v="3891"/>
    <s v="Out of the Box: A Mime Story"/>
    <s v="A comedy about a mime who dreams of becoming a stand up comedian."/>
    <n v="800"/>
    <n v="260"/>
    <x v="0"/>
    <x v="2"/>
    <s v="US"/>
    <s v="USD"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2"/>
    <s v="US"/>
    <s v="USD"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2"/>
    <s v="US"/>
    <s v="USD"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2"/>
    <s v="US"/>
    <s v="USD"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x v="0"/>
    <x v="2"/>
    <s v="US"/>
    <s v="USD"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x v="0"/>
    <x v="2"/>
    <s v="US"/>
    <s v="USD"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2"/>
    <s v="NZ"/>
    <s v="NZD"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"/>
    <s v="GBP"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2"/>
    <s v="US"/>
    <s v="USD"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x v="0"/>
    <x v="2"/>
    <s v="US"/>
    <s v="USD"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2"/>
    <s v="US"/>
    <s v="USD"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"/>
    <s v="GBP"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x v="0"/>
    <x v="2"/>
    <s v="US"/>
    <s v="USD"/>
    <n v="1439581080"/>
    <n v="1435709765"/>
  </r>
  <r>
    <n v="3904"/>
    <s v="Black America from Prophets to Pimps"/>
    <s v="A play that will cover 4000 years of black history."/>
    <n v="10000"/>
    <n v="3"/>
    <x v="0"/>
    <x v="2"/>
    <s v="US"/>
    <s v="USD"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"/>
    <s v="GBP"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"/>
    <s v="GBP"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2"/>
    <s v="US"/>
    <s v="USD"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x v="0"/>
    <x v="2"/>
    <s v="US"/>
    <s v="USD"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x v="0"/>
    <x v="2"/>
    <s v="US"/>
    <s v="USD"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2"/>
    <s v="US"/>
    <s v="USD"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x v="0"/>
    <x v="2"/>
    <s v="US"/>
    <s v="USD"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x v="0"/>
    <x v="2"/>
    <s v="US"/>
    <s v="USD"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2"/>
    <s v="US"/>
    <s v="USD"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"/>
    <s v="GBP"/>
    <n v="1431298740"/>
    <n v="1429558756"/>
  </r>
  <r>
    <n v="3915"/>
    <s v="Hardcross"/>
    <s v="Following the enormous success of Hardcross, we are looking for new ways to bring this wonderful play to a wider audience."/>
    <n v="1500"/>
    <n v="5"/>
    <x v="0"/>
    <x v="2"/>
    <s v="GB"/>
    <s v="GBP"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x v="0"/>
    <x v="2"/>
    <s v="DK"/>
    <s v="DKK"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"/>
    <s v="GBP"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"/>
    <s v="GBP"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"/>
    <s v="GBP"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"/>
    <s v="GBP"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"/>
    <s v="GBP"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2"/>
    <s v="US"/>
    <s v="USD"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"/>
    <s v="GBP"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2"/>
    <s v="US"/>
    <s v="USD"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x v="0"/>
    <x v="2"/>
    <s v="US"/>
    <s v="USD"/>
    <n v="1406753639"/>
    <n v="1404161639"/>
  </r>
  <r>
    <n v="3926"/>
    <s v="Caryl Churchill's 'Top Girls' - NSW HSC Text"/>
    <s v="Producing syllabus-relevant theatre targeted to HSC students on the NSW Central Coast"/>
    <n v="5000"/>
    <n v="15"/>
    <x v="0"/>
    <x v="2"/>
    <s v="AU"/>
    <s v="AUD"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"/>
    <s v="GBP"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2"/>
    <s v="US"/>
    <s v="USD"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2"/>
    <s v="US"/>
    <s v="USD"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2"/>
    <s v="AU"/>
    <s v="AUD"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x v="0"/>
    <x v="2"/>
    <s v="US"/>
    <s v="USD"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2"/>
    <s v="US"/>
    <s v="USD"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2"/>
    <s v="US"/>
    <s v="USD"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x v="0"/>
    <x v="2"/>
    <s v="US"/>
    <s v="USD"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"/>
    <s v="GBP"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x v="0"/>
    <x v="2"/>
    <s v="US"/>
    <s v="USD"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2"/>
    <s v="US"/>
    <s v="USD"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2"/>
    <s v="US"/>
    <s v="USD"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x v="0"/>
    <x v="2"/>
    <s v="AU"/>
    <s v="AUD"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x v="0"/>
    <x v="2"/>
    <s v="US"/>
    <s v="USD"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2"/>
    <s v="US"/>
    <s v="USD"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x v="0"/>
    <x v="2"/>
    <s v="US"/>
    <s v="USD"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2"/>
    <s v="US"/>
    <s v="USD"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2"/>
    <s v="US"/>
    <s v="USD"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2"/>
    <s v="US"/>
    <s v="USD"/>
    <n v="1431717268"/>
    <n v="1429125268"/>
  </r>
  <r>
    <n v="3946"/>
    <s v="DR. Mecurio's Mythical Marvels &amp; Beastiry"/>
    <s v="Dr. Mecurio's is an original work of fantasy designed and written for the stage."/>
    <n v="6000"/>
    <n v="195"/>
    <x v="0"/>
    <x v="2"/>
    <s v="US"/>
    <s v="USD"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2"/>
    <s v="US"/>
    <s v="USD"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2"/>
    <s v="AU"/>
    <s v="AUD"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2"/>
    <s v="AU"/>
    <s v="AUD"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2"/>
    <s v="US"/>
    <s v="USD"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2"/>
    <s v="IE"/>
    <s v="EUR"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2"/>
    <s v="US"/>
    <s v="USD"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x v="0"/>
    <x v="2"/>
    <s v="US"/>
    <s v="USD"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"/>
    <s v="CAD"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2"/>
    <s v="US"/>
    <s v="USD"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x v="0"/>
    <x v="2"/>
    <s v="US"/>
    <s v="USD"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2"/>
    <s v="US"/>
    <s v="USD"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2"/>
    <s v="US"/>
    <s v="USD"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2"/>
    <s v="US"/>
    <s v="USD"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2"/>
    <s v="US"/>
    <s v="USD"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"/>
    <s v="GBP"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"/>
    <s v="GBP"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"/>
    <s v="CAD"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x v="0"/>
    <x v="2"/>
    <s v="US"/>
    <s v="USD"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2"/>
    <s v="US"/>
    <s v="USD"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2"/>
    <s v="US"/>
    <s v="USD"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2"/>
    <s v="US"/>
    <s v="USD"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x v="0"/>
    <x v="2"/>
    <s v="US"/>
    <s v="USD"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2"/>
    <s v="US"/>
    <s v="USD"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2"/>
    <s v="US"/>
    <s v="USD"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2"/>
    <s v="US"/>
    <s v="USD"/>
    <n v="1405947126"/>
    <n v="1403355126"/>
  </r>
  <r>
    <n v="3972"/>
    <s v="Valkyrie Theatre Company"/>
    <s v="We're a horror based theatre company in Oklahoma City beginning our first season of shows."/>
    <n v="1000"/>
    <n v="211"/>
    <x v="0"/>
    <x v="2"/>
    <s v="US"/>
    <s v="USD"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2"/>
    <s v="US"/>
    <s v="USD"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"/>
    <s v="GBP"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x v="0"/>
    <x v="2"/>
    <s v="US"/>
    <s v="USD"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2"/>
    <s v="US"/>
    <s v="USD"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2"/>
    <s v="US"/>
    <s v="USD"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2"/>
    <s v="US"/>
    <s v="USD"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"/>
    <s v="GBP"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2"/>
    <s v="US"/>
    <s v="USD"/>
    <n v="1404570147"/>
    <n v="1401978147"/>
  </r>
  <r>
    <n v="3981"/>
    <s v="BEIRUT, LADY OF LEBANON"/>
    <s v="A Theatrical Production Celebrating the Lebanese Culture and the Human Spirit in Time of War."/>
    <n v="30000"/>
    <n v="1225"/>
    <x v="0"/>
    <x v="2"/>
    <s v="US"/>
    <s v="USD"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"/>
    <s v="GBP"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2"/>
    <s v="US"/>
    <s v="USD"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"/>
    <s v="GBP"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2"/>
    <s v="US"/>
    <s v="USD"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"/>
    <s v="GBP"/>
    <n v="1462539840"/>
    <n v="1460034594"/>
  </r>
  <r>
    <n v="3987"/>
    <s v="Write Now 5"/>
    <s v="Write Now 5 is a new writing festival in south east London promoting new work from emerging playwrights."/>
    <n v="400"/>
    <n v="151"/>
    <x v="0"/>
    <x v="2"/>
    <s v="GB"/>
    <s v="GBP"/>
    <n v="1400278290"/>
    <n v="1399414290"/>
  </r>
  <r>
    <n v="3988"/>
    <s v="Folk-Tales: What Stories Do Your Folks Tell?"/>
    <s v="An evening of of stories based both in myth and truth."/>
    <n v="1500"/>
    <n v="32"/>
    <x v="0"/>
    <x v="2"/>
    <s v="US"/>
    <s v="USD"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2"/>
    <s v="US"/>
    <s v="USD"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"/>
    <s v="GBP"/>
    <n v="1456934893"/>
    <n v="1454342893"/>
  </r>
  <r>
    <n v="3991"/>
    <s v="NTACTheatre - North Texas Actor's Collaborative Theatre"/>
    <s v="North Texas first actor-driven theatre company needs your help"/>
    <n v="500"/>
    <n v="100"/>
    <x v="0"/>
    <x v="2"/>
    <s v="US"/>
    <s v="USD"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2"/>
    <s v="US"/>
    <s v="USD"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x v="0"/>
    <x v="2"/>
    <s v="US"/>
    <s v="USD"/>
    <n v="1431549912"/>
    <n v="1428957912"/>
  </r>
  <r>
    <n v="3994"/>
    <s v="Poles Apart - A Play in 2 Acts"/>
    <s v="Is Henson willing to dare risk a theatrical speaking tour of his North Pole adventures...and more?"/>
    <n v="2000"/>
    <n v="5"/>
    <x v="0"/>
    <x v="2"/>
    <s v="US"/>
    <s v="USD"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"/>
    <s v="GBP"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2"/>
    <s v="US"/>
    <s v="USD"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"/>
    <s v="GBP"/>
    <n v="1428222221"/>
    <n v="1425633821"/>
  </r>
  <r>
    <n v="3998"/>
    <s v="Forsaken Angels-A New Play"/>
    <s v="Forsaken Angels, a powerful new play by William Leary, author of DCMTA's Best Of 2014 Play Masquerade."/>
    <n v="1250"/>
    <n v="715"/>
    <x v="0"/>
    <x v="2"/>
    <s v="US"/>
    <s v="USD"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2"/>
    <s v="US"/>
    <s v="USD"/>
    <n v="1409514709"/>
    <n v="1406058798"/>
  </r>
  <r>
    <n v="4000"/>
    <s v="The Escorts"/>
    <s v="An Enticing Trip into the World of Assisted Dying"/>
    <n v="8000"/>
    <n v="10"/>
    <x v="0"/>
    <x v="2"/>
    <s v="US"/>
    <s v="USD"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"/>
    <s v="GBP"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2"/>
    <s v="US"/>
    <s v="USD"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x v="0"/>
    <x v="2"/>
    <s v="US"/>
    <s v="USD"/>
    <n v="1424009147"/>
    <n v="1421417147"/>
  </r>
  <r>
    <n v="4004"/>
    <s v="South Florida Tours"/>
    <s v="Help Launch The Queen Into South Florida!"/>
    <n v="500"/>
    <n v="1"/>
    <x v="0"/>
    <x v="2"/>
    <s v="US"/>
    <s v="USD"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x v="0"/>
    <x v="2"/>
    <s v="US"/>
    <s v="USD"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2"/>
    <s v="US"/>
    <s v="USD"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x v="0"/>
    <x v="2"/>
    <s v="US"/>
    <s v="USD"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"/>
    <s v="GBP"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"/>
    <s v="GBP"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x v="0"/>
    <x v="2"/>
    <s v="US"/>
    <s v="USD"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"/>
    <s v="GBP"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"/>
    <s v="GBP"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2"/>
    <s v="US"/>
    <s v="USD"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x v="0"/>
    <x v="2"/>
    <s v="US"/>
    <s v="USD"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x v="0"/>
    <x v="2"/>
    <s v="US"/>
    <s v="USD"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x v="0"/>
    <x v="2"/>
    <s v="GB"/>
    <s v="GBP"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2"/>
    <s v="US"/>
    <s v="USD"/>
    <n v="1409846874"/>
    <n v="1407254874"/>
  </r>
  <r>
    <n v="4018"/>
    <s v="Time Please Fringe"/>
    <s v="Funding for a production of Time Please at the Brighton Fringe 2017... and beyond."/>
    <n v="1500"/>
    <n v="130"/>
    <x v="0"/>
    <x v="2"/>
    <s v="GB"/>
    <s v="GBP"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x v="0"/>
    <x v="2"/>
    <s v="US"/>
    <s v="USD"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x v="0"/>
    <x v="2"/>
    <s v="US"/>
    <s v="USD"/>
    <n v="1427168099"/>
    <n v="1424579699"/>
  </r>
  <r>
    <n v="4021"/>
    <s v="Angels in Houston"/>
    <s v="Help a group of actors end bigotry in Houston, TX by supporting a  full production of Angels in America."/>
    <n v="15000"/>
    <n v="125"/>
    <x v="0"/>
    <x v="2"/>
    <s v="US"/>
    <s v="USD"/>
    <n v="1414360358"/>
    <n v="1409176358"/>
  </r>
  <r>
    <n v="4022"/>
    <s v="The Merchant of Venice as Shakespeare Heard It"/>
    <s v="Help us produce a video of the first Original Pronunciation Merchant of Venice."/>
    <n v="18000"/>
    <n v="12521"/>
    <x v="0"/>
    <x v="2"/>
    <s v="US"/>
    <s v="USD"/>
    <n v="1422759240"/>
    <n v="1418824867"/>
  </r>
  <r>
    <n v="4023"/>
    <s v="Forgive &amp; Forget"/>
    <s v="An original gospel stage play that explores the pain and hurt caused by those who struggle to forgive others!"/>
    <n v="7000"/>
    <n v="0"/>
    <x v="0"/>
    <x v="2"/>
    <s v="US"/>
    <s v="USD"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2"/>
    <s v="US"/>
    <s v="USD"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2"/>
    <s v="FR"/>
    <s v="EUR"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x v="0"/>
    <x v="2"/>
    <s v="US"/>
    <s v="USD"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2"/>
    <s v="US"/>
    <s v="USD"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2"/>
    <s v="US"/>
    <s v="USD"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x v="0"/>
    <x v="2"/>
    <s v="US"/>
    <s v="USD"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x v="0"/>
    <x v="2"/>
    <s v="US"/>
    <s v="USD"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2"/>
    <s v="US"/>
    <s v="USD"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2"/>
    <s v="US"/>
    <s v="USD"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"/>
    <s v="GBP"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2"/>
    <s v="US"/>
    <s v="USD"/>
    <n v="1428097450"/>
    <n v="1425509050"/>
  </r>
  <r>
    <n v="4035"/>
    <s v="The Lost Boy"/>
    <s v="&quot;Stories are where you go to look for the truth of your own life.&quot; (Frank Delaney)"/>
    <n v="10000"/>
    <n v="3685"/>
    <x v="0"/>
    <x v="2"/>
    <s v="US"/>
    <s v="USD"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2"/>
    <s v="US"/>
    <s v="USD"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2"/>
    <s v="US"/>
    <s v="USD"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2"/>
    <s v="US"/>
    <s v="USD"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x v="0"/>
    <x v="2"/>
    <s v="US"/>
    <s v="USD"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x v="0"/>
    <x v="2"/>
    <s v="US"/>
    <s v="USD"/>
    <n v="1437188400"/>
    <n v="1432100004"/>
  </r>
  <r>
    <n v="4041"/>
    <s v="In the Land of Gold"/>
    <s v="A bold, colouful, vibrant play centred around the last remaining monarchy of Africa."/>
    <n v="5000"/>
    <n v="21"/>
    <x v="0"/>
    <x v="2"/>
    <s v="GB"/>
    <s v="GBP"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x v="0"/>
    <x v="2"/>
    <s v="US"/>
    <s v="USD"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x v="0"/>
    <x v="2"/>
    <s v="CA"/>
    <s v="CAD"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2"/>
    <s v="US"/>
    <s v="USD"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x v="0"/>
    <x v="2"/>
    <s v="AU"/>
    <s v="AUD"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2"/>
    <s v="US"/>
    <s v="USD"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2"/>
    <s v="US"/>
    <s v="USD"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"/>
    <s v="GBP"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2"/>
    <s v="US"/>
    <s v="USD"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2"/>
    <s v="US"/>
    <s v="USD"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x v="0"/>
    <x v="2"/>
    <s v="US"/>
    <s v="USD"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2"/>
    <s v="US"/>
    <s v="USD"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"/>
    <s v="GBP"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2"/>
    <s v="US"/>
    <s v="USD"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"/>
    <s v="GBP"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x v="0"/>
    <x v="2"/>
    <s v="US"/>
    <s v="USD"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"/>
    <s v="GBP"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2"/>
    <s v="US"/>
    <s v="USD"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x v="0"/>
    <x v="2"/>
    <s v="CA"/>
    <s v="CAD"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"/>
    <s v="CAD"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x v="0"/>
    <x v="2"/>
    <s v="US"/>
    <s v="USD"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2"/>
    <s v="US"/>
    <s v="USD"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"/>
    <s v="GBP"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2"/>
    <s v="AU"/>
    <s v="AUD"/>
    <n v="1430316426"/>
    <n v="1427724426"/>
  </r>
  <r>
    <n v="4065"/>
    <s v="A Midsummer's Night's Dream"/>
    <s v="A classical/ fantasy version of midsummers done by professionally trained actors in Tulsa!"/>
    <n v="4000"/>
    <n v="27"/>
    <x v="0"/>
    <x v="2"/>
    <s v="US"/>
    <s v="USD"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2"/>
    <s v="US"/>
    <s v="USD"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2"/>
    <s v="US"/>
    <s v="USD"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x v="0"/>
    <x v="2"/>
    <s v="US"/>
    <s v="USD"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x v="0"/>
    <x v="2"/>
    <s v="GB"/>
    <s v="GBP"/>
    <n v="1425124800"/>
    <n v="1421596356"/>
  </r>
  <r>
    <n v="4070"/>
    <s v="Southern Utah University: V-Day 2015"/>
    <s v="V-Day Southern Utah University 2015 and Second Studio Players presents: The Vagina Monologues"/>
    <n v="1000"/>
    <n v="165"/>
    <x v="0"/>
    <x v="2"/>
    <s v="US"/>
    <s v="USD"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x v="0"/>
    <x v="2"/>
    <s v="MX"/>
    <s v="MXN"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"/>
    <s v="GBP"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2"/>
    <s v="US"/>
    <s v="USD"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"/>
    <s v="GBP"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"/>
    <s v="GBP"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x v="0"/>
    <x v="2"/>
    <s v="US"/>
    <s v="USD"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2"/>
    <s v="US"/>
    <s v="USD"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x v="0"/>
    <x v="2"/>
    <s v="GB"/>
    <s v="GBP"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2"/>
    <s v="US"/>
    <s v="USD"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x v="0"/>
    <x v="2"/>
    <s v="US"/>
    <s v="USD"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2"/>
    <s v="US"/>
    <s v="USD"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2"/>
    <s v="US"/>
    <s v="USD"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2"/>
    <s v="US"/>
    <s v="USD"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2"/>
    <s v="IT"/>
    <s v="EUR"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2"/>
    <s v="US"/>
    <s v="USD"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2"/>
    <s v="US"/>
    <s v="USD"/>
    <n v="1448078400"/>
    <n v="1445985299"/>
  </r>
  <r>
    <n v="4087"/>
    <s v="Stage Production &quot;The Nail Shop&quot;"/>
    <s v="Comedy Stage Play"/>
    <n v="9600"/>
    <n v="0"/>
    <x v="0"/>
    <x v="2"/>
    <s v="US"/>
    <s v="USD"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"/>
    <s v="GBP"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2"/>
    <s v="US"/>
    <s v="USD"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x v="0"/>
    <x v="2"/>
    <s v="US"/>
    <s v="USD"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2"/>
    <s v="US"/>
    <s v="USD"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x v="0"/>
    <x v="2"/>
    <s v="US"/>
    <s v="USD"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"/>
    <s v="GBP"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2"/>
    <s v="US"/>
    <s v="USD"/>
    <n v="1413953940"/>
    <n v="1410141900"/>
  </r>
  <r>
    <n v="4095"/>
    <s v="LOPE ENAMORADO"/>
    <s v="Proyecto teatral dirigido por MartÃ­n Acosta que habla y reflexiona sobre el amor y su naturaleza."/>
    <n v="30000"/>
    <n v="800"/>
    <x v="0"/>
    <x v="2"/>
    <s v="MX"/>
    <s v="MXN"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"/>
    <s v="GBP"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"/>
    <s v="GBP"/>
    <n v="1454284500"/>
    <n v="1449431237"/>
  </r>
  <r>
    <n v="4098"/>
    <s v="Life is simple"/>
    <s v="Community Youth play, written by and performed by the youth about finding joy in the simple things in life"/>
    <n v="75000"/>
    <n v="0"/>
    <x v="0"/>
    <x v="2"/>
    <s v="US"/>
    <s v="USD"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2"/>
    <s v="US"/>
    <s v="USD"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x v="0"/>
    <x v="2"/>
    <s v="US"/>
    <s v="USD"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2"/>
    <s v="US"/>
    <s v="USD"/>
    <n v="1485380482"/>
    <n v="1482788482"/>
  </r>
  <r>
    <n v="4102"/>
    <s v="4th Wall Theatre Project"/>
    <s v="Local Community theater to get up and running in the Idaho Falls area. Something new, something different!"/>
    <n v="500"/>
    <n v="137"/>
    <x v="0"/>
    <x v="2"/>
    <s v="US"/>
    <s v="USD"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x v="0"/>
    <x v="2"/>
    <s v="US"/>
    <s v="USD"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2"/>
    <s v="AU"/>
    <s v="AUD"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2"/>
    <s v="MX"/>
    <s v="MXN"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2"/>
    <s v="US"/>
    <s v="USD"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x v="0"/>
    <x v="2"/>
    <s v="US"/>
    <s v="USD"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2"/>
    <s v="US"/>
    <s v="USD"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x v="0"/>
    <x v="2"/>
    <s v="GB"/>
    <s v="GBP"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"/>
    <s v="GBP"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x v="0"/>
    <x v="2"/>
    <s v="US"/>
    <s v="USD"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2"/>
    <s v="IE"/>
    <s v="EUR"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2"/>
    <s v="US"/>
    <s v="USD"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3"/>
  </r>
  <r>
    <x v="1"/>
    <x v="3"/>
  </r>
  <r>
    <x v="1"/>
    <x v="3"/>
  </r>
  <r>
    <x v="1"/>
    <x v="3"/>
  </r>
  <r>
    <x v="1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7"/>
    <n v="64"/>
    <x v="0"/>
    <x v="0"/>
    <x v="0"/>
    <d v="2015-07-22T22:00:00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3"/>
    <n v="186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4"/>
    <n v="70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3"/>
    <n v="191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10.00000000000001"/>
    <n v="94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7"/>
    <n v="147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2"/>
    <n v="160"/>
    <x v="0"/>
    <x v="0"/>
    <x v="7"/>
    <d v="2016-07-04T20:07:47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1"/>
    <n v="292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6"/>
    <n v="32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1"/>
    <n v="159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1"/>
    <n v="8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6"/>
    <n v="60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60"/>
    <n v="110"/>
    <x v="0"/>
    <x v="0"/>
    <x v="13"/>
    <d v="2016-06-23T15:27:00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01"/>
    <n v="148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07"/>
    <n v="22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1"/>
    <n v="172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1"/>
    <n v="42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7"/>
    <n v="94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6"/>
    <n v="57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1"/>
    <n v="81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10.00000000000001"/>
    <n v="200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8"/>
    <n v="5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9"/>
    <n v="104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9.00000000000001"/>
    <n v="67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4"/>
    <n v="58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6"/>
    <n v="103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12.00000000000001"/>
    <n v="149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1"/>
    <n v="170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4"/>
    <n v="32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2"/>
    <n v="77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1"/>
    <n v="321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3"/>
    <n v="84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1"/>
    <n v="50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7"/>
    <n v="60"/>
    <x v="0"/>
    <x v="0"/>
    <x v="35"/>
    <d v="2015-04-27T19:00:00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3"/>
    <n v="194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4"/>
    <n v="160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1.00000000000001"/>
    <n v="42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1"/>
    <n v="151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2"/>
    <n v="127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6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2"/>
    <n v="11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9"/>
    <n v="118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9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05"/>
    <n v="195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8"/>
    <n v="7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8"/>
    <n v="57"/>
    <x v="0"/>
    <x v="0"/>
    <x v="48"/>
    <d v="2015-03-01T07:00:00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8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8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9"/>
    <n v="119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7"/>
    <n v="224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10.00000000000001"/>
    <n v="29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5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9"/>
    <n v="129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8"/>
    <n v="50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2"/>
    <n v="222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3"/>
    <n v="13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1"/>
    <n v="607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4"/>
    <n v="44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9"/>
    <n v="323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5"/>
    <n v="97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3.99999999999999"/>
    <n v="36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4"/>
    <n v="87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08"/>
    <n v="133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9"/>
    <n v="92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7"/>
    <n v="11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8"/>
    <n v="22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1.00000000000001"/>
    <n v="63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8"/>
    <n v="38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4"/>
    <n v="70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9.00000000000001"/>
    <n v="59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13.00000000000001"/>
    <n v="20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.99999999999999"/>
    <n v="86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4"/>
    <n v="31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3"/>
    <n v="61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02"/>
    <n v="39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1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8"/>
    <n v="274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4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1"/>
    <n v="41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3"/>
    <n v="16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2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6"/>
    <n v="72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07"/>
    <n v="37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5"/>
    <n v="105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3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.99999999999999"/>
    <n v="124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1"/>
    <n v="32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9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06"/>
    <n v="12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1.00000000000001"/>
    <n v="7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2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2"/>
    <n v="22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4.99999999999999"/>
    <n v="51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7"/>
    <n v="54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7"/>
    <n v="57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7"/>
    <n v="41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3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8"/>
    <n v="118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6"/>
    <n v="28"/>
    <x v="0"/>
    <x v="1"/>
    <x v="103"/>
    <d v="2014-03-07T14:20:30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8"/>
    <n v="40"/>
    <x v="0"/>
    <x v="1"/>
    <x v="105"/>
    <d v="2016-05-13T19:00:00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1"/>
    <n v="187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3"/>
    <n v="112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6.99999999999997"/>
    <n v="79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19.99999999999997"/>
    <n v="47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1"/>
    <n v="66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55"/>
    <n v="103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5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1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4"/>
    <n v="89"/>
    <x v="0"/>
    <x v="1"/>
    <x v="114"/>
    <d v="2012-01-13T01:34:48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1"/>
    <n v="29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3.99999999999999"/>
    <n v="70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1"/>
    <n v="168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.99999999999999"/>
    <n v="145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5"/>
    <n v="92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1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b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1"/>
    <n v="26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b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14.000000000000002"/>
    <n v="12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6.0000000000000009"/>
    <n v="107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3"/>
    <n v="48"/>
    <x v="0"/>
    <x v="2"/>
    <x v="127"/>
    <d v="2015-04-03T08:59:01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2"/>
    <n v="312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b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b v="0"/>
    <x v="0"/>
    <x v="2"/>
    <x v="130"/>
    <d v="2014-06-16T15:16:00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b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10"/>
    <n v="95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b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b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4.000000000000002"/>
    <n v="81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b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b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4"/>
    <n v="82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b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1"/>
    <n v="47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1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b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28.000000000000004"/>
    <n v="56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8"/>
    <n v="38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1"/>
    <n v="39"/>
    <x v="0"/>
    <x v="2"/>
    <x v="146"/>
    <d v="2017-01-17T19:23:18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b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1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1"/>
    <n v="1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4.000000000000004"/>
    <n v="450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1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1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1"/>
    <n v="36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3"/>
    <n v="1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1"/>
    <n v="2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6.0000000000000009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1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b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1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b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6"/>
    <n v="44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b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1"/>
    <n v="92"/>
    <x v="0"/>
    <x v="3"/>
    <x v="164"/>
    <d v="2014-09-19T13:18:21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b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"/>
    <n v="6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5"/>
    <n v="10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3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4"/>
    <n v="33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1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b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b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b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9999999999999991"/>
    <n v="50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b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6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b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4"/>
    <n v="31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2"/>
    <n v="181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b v="0"/>
    <x v="0"/>
    <x v="3"/>
    <x v="182"/>
    <d v="2017-01-06T19:17:12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6"/>
    <n v="374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4"/>
    <n v="26"/>
    <x v="0"/>
    <x v="3"/>
    <x v="184"/>
    <d v="2014-08-31T22:59:00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6.0000000000000009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b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b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1"/>
    <n v="69"/>
    <x v="0"/>
    <x v="3"/>
    <x v="189"/>
    <d v="2016-09-03T11:34:37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1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5"/>
    <n v="84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"/>
    <n v="6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b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b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2"/>
    <n v="78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1"/>
    <n v="33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2"/>
    <n v="47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b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7"/>
    <n v="88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9"/>
    <n v="55"/>
    <x v="0"/>
    <x v="3"/>
    <x v="201"/>
    <d v="2015-02-08T14:38:49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b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30"/>
    <n v="94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51"/>
    <n v="118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7"/>
    <n v="77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b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16"/>
    <n v="16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b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b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6"/>
    <n v="9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5"/>
    <n v="186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1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1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1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6.000000000000007"/>
    <n v="332"/>
    <x v="0"/>
    <x v="3"/>
    <x v="216"/>
    <d v="2015-04-22T17:00:37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12"/>
    <n v="31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8.000000000000004"/>
    <n v="1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1"/>
    <n v="120"/>
    <x v="0"/>
    <x v="3"/>
    <x v="220"/>
    <d v="2015-08-20T15:06:00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b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b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b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b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1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b v="0"/>
    <x v="0"/>
    <x v="3"/>
    <x v="227"/>
    <d v="2015-07-09T16:27:21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b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b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1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b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3"/>
    <n v="16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b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1"/>
    <n v="81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b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b v="0"/>
    <x v="0"/>
    <x v="3"/>
    <x v="236"/>
    <d v="2016-01-04T19:00:00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1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b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8"/>
    <n v="118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3.00000000000001"/>
    <n v="110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.99999999999999"/>
    <n v="74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3"/>
    <n v="79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3.99999999999999"/>
    <n v="48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4"/>
    <n v="55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.99999999999994"/>
    <n v="6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5"/>
    <n v="109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2"/>
    <n v="590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3.00000000000001"/>
    <n v="49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6"/>
    <n v="7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6"/>
    <n v="58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5"/>
    <n v="86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1"/>
    <n v="21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7"/>
    <n v="90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7"/>
    <n v="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40"/>
    <n v="66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7"/>
    <n v="67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2"/>
    <n v="84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2"/>
    <n v="106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7"/>
    <n v="12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8"/>
    <n v="98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2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9"/>
    <n v="31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9"/>
    <n v="65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2.00000000000001"/>
    <n v="96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6"/>
    <n v="41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2"/>
    <n v="79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2.00000000000001"/>
    <n v="5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48"/>
    <n v="9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3"/>
    <n v="58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5"/>
    <n v="110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8"/>
    <n v="82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8"/>
    <n v="4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6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9.00000000000001"/>
    <n v="66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8"/>
    <n v="96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1.00000000000001"/>
    <n v="76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1"/>
    <n v="98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8"/>
    <n v="88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7"/>
    <n v="55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1"/>
    <n v="8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2"/>
    <n v="255"/>
    <x v="0"/>
    <x v="4"/>
    <x v="282"/>
    <d v="2010-02-22T17:00:00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.99999999999999"/>
    <n v="102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5"/>
    <n v="5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8.99999999999997"/>
    <n v="57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10.00000000000001"/>
    <n v="122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7"/>
    <n v="92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4"/>
    <n v="116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5"/>
    <n v="68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7"/>
    <n v="29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1"/>
    <n v="47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2"/>
    <n v="15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2"/>
    <n v="202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4"/>
    <n v="101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9"/>
    <n v="231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1"/>
    <n v="142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9.00000000000001"/>
    <n v="57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9"/>
    <n v="74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2"/>
    <n v="86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9"/>
    <n v="62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1"/>
    <n v="9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8"/>
    <n v="51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1.99999999999997"/>
    <n v="107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1"/>
    <n v="5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3"/>
    <n v="37"/>
    <x v="0"/>
    <x v="4"/>
    <x v="306"/>
    <d v="2013-03-20T14:05:33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2.00000000000001"/>
    <n v="43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6"/>
    <n v="63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9"/>
    <n v="90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5"/>
    <n v="29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5"/>
    <n v="139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2.00000000000001"/>
    <n v="62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5"/>
    <n v="81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6"/>
    <n v="33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2"/>
    <n v="201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13.99999999999999"/>
    <n v="109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1"/>
    <n v="96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4"/>
    <n v="5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3.00000000000001"/>
    <n v="11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7"/>
    <n v="135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03"/>
    <n v="10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8"/>
    <n v="14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4"/>
    <n v="11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2"/>
    <n v="10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5"/>
    <n v="71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3.00000000000001"/>
    <n v="14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7"/>
    <n v="161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4"/>
    <n v="157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6"/>
    <n v="64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2"/>
    <n v="105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7"/>
    <n v="9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.99999999999999"/>
    <n v="20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6"/>
    <n v="189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2"/>
    <n v="1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3"/>
    <n v="110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7"/>
    <n v="60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2"/>
    <n v="98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1.00000000000001"/>
    <n v="71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9.00000000000001"/>
    <n v="73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6"/>
    <n v="147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7"/>
    <n v="68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1"/>
    <n v="170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3"/>
    <n v="59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3"/>
    <n v="120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4"/>
    <n v="100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1"/>
    <n v="91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2.00000000000001"/>
    <n v="118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7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7"/>
    <n v="72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4.99999999999999"/>
    <n v="130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28"/>
    <n v="45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7"/>
    <n v="41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9.00000000000001"/>
    <n v="104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4"/>
    <n v="126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7"/>
    <n v="24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3"/>
    <n v="80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7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4"/>
    <n v="194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5"/>
    <n v="85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2"/>
    <n v="140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2.00000000000001"/>
    <n v="110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5"/>
    <n v="140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2"/>
    <n v="348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1.00000000000001"/>
    <n v="69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4"/>
    <n v="240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2"/>
    <n v="28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4"/>
    <n v="87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5"/>
    <n v="82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1.00000000000001"/>
    <n v="43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3"/>
    <n v="710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.99999999999999"/>
    <n v="162"/>
    <x v="0"/>
    <x v="4"/>
    <x v="371"/>
    <d v="2013-02-01T13:25:39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6"/>
    <n v="42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7"/>
    <n v="90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1"/>
    <n v="4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3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6"/>
    <n v="55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.99999999999999"/>
    <n v="104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12.00000000000001"/>
    <n v="41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7"/>
    <n v="117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2"/>
    <n v="116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5"/>
    <n v="105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5.99999999999997"/>
    <n v="70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6.99999999999997"/>
    <n v="44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3.00000000000001"/>
    <n v="5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6"/>
    <n v="11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1"/>
    <n v="47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3.99999999999997"/>
    <n v="145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7"/>
    <n v="89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2"/>
    <n v="82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2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1"/>
    <n v="10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1"/>
    <n v="91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1.00000000000001"/>
    <n v="158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12.00000000000001"/>
    <n v="106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9.00000000000001"/>
    <n v="59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7"/>
    <n v="82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4"/>
    <n v="57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6"/>
    <n v="141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7"/>
    <n v="225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3.00000000000001"/>
    <n v="18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4"/>
    <n v="71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2"/>
    <n v="6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6"/>
    <n v="76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4"/>
    <n v="134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8"/>
    <n v="5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8"/>
    <n v="8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2"/>
    <n v="9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2"/>
    <n v="161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7"/>
    <n v="4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29"/>
    <n v="184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2"/>
    <n v="126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7"/>
    <n v="58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6"/>
    <n v="79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3"/>
    <n v="92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03"/>
    <n v="69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1"/>
    <n v="49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1"/>
    <n v="20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1"/>
    <n v="217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1"/>
    <n v="111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1"/>
    <n v="5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3"/>
    <n v="51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2"/>
    <n v="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1"/>
    <n v="12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9999999999999991"/>
    <n v="41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2"/>
    <n v="1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b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6.000000000000000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b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3"/>
    <n v="5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4.000000000000002"/>
    <n v="52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10"/>
    <n v="72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b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3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1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b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b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10"/>
    <n v="171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b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b v="0"/>
    <x v="0"/>
    <x v="5"/>
    <x v="441"/>
    <d v="2013-11-02T14:03:16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40"/>
    <n v="39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1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8"/>
    <n v="48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4"/>
    <n v="2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3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1"/>
    <n v="57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b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1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1"/>
    <n v="17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1"/>
    <n v="23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1"/>
    <n v="21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b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9"/>
    <n v="17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1"/>
    <n v="25"/>
    <x v="0"/>
    <x v="5"/>
    <x v="459"/>
    <d v="2011-11-13T11:22:07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1"/>
    <n v="13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b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b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3"/>
    <n v="11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1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7"/>
    <n v="18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1"/>
    <n v="16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2"/>
    <n v="111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b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b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2"/>
    <n v="26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2"/>
    <n v="39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8.000000000000004"/>
    <n v="29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3"/>
    <n v="6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1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b v="0"/>
    <x v="0"/>
    <x v="5"/>
    <x v="475"/>
    <d v="2015-05-05T21:04:03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3"/>
    <n v="40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b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b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3"/>
    <n v="89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20"/>
    <n v="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9999999999999991"/>
    <n v="88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1"/>
    <n v="52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"/>
    <n v="14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2"/>
    <n v="6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1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b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b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1"/>
    <n v="72"/>
    <x v="0"/>
    <x v="5"/>
    <x v="489"/>
    <d v="2012-01-05T06:33:00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b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b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b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b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"/>
    <n v="1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b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"/>
    <n v="1"/>
    <x v="0"/>
    <x v="5"/>
    <x v="496"/>
    <d v="2014-02-10T17:21:14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5"/>
    <n v="137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10"/>
    <n v="74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4"/>
    <n v="5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b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2"/>
    <n v="58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2"/>
    <n v="13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1"/>
    <n v="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4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1"/>
    <n v="1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1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b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"/>
    <n v="6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4.000000000000002"/>
    <n v="103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4"/>
    <n v="17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6"/>
    <n v="726"/>
    <x v="0"/>
    <x v="5"/>
    <x v="515"/>
    <d v="2015-12-29T06:46:41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b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2"/>
    <n v="6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b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3"/>
    <n v="40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3"/>
    <n v="151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5"/>
    <n v="94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4.99999999999999"/>
    <n v="111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1"/>
    <n v="7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9.00000000000001"/>
    <n v="3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3.99999999999999"/>
    <n v="75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1"/>
    <n v="64"/>
    <x v="1"/>
    <x v="6"/>
    <x v="527"/>
    <d v="2017-02-17T11:05:00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5.99999999999999"/>
    <n v="45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31"/>
    <n v="87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8"/>
    <n v="127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30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4"/>
    <n v="72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1"/>
    <n v="118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05"/>
    <n v="328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3"/>
    <n v="35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9"/>
    <n v="101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1"/>
    <n v="41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3"/>
    <n v="253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1"/>
    <n v="26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1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1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1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1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28.000000000000004"/>
    <n v="403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1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b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1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3"/>
    <n v="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1"/>
    <n v="9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6.0000000000000009"/>
    <n v="136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b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1"/>
    <n v="21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7"/>
    <n v="65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b v="0"/>
    <x v="2"/>
    <x v="7"/>
    <x v="555"/>
    <d v="2016-06-12T03:29:03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3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1"/>
    <n v="69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b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1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1"/>
    <n v="28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b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1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1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b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1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b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1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1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b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1"/>
    <n v="39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1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1"/>
    <n v="6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1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1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b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b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b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1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10"/>
    <n v="390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4"/>
    <n v="151"/>
    <x v="2"/>
    <x v="7"/>
    <x v="588"/>
    <d v="2016-11-17T14:28:06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5"/>
    <n v="25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1"/>
    <n v="31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4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7"/>
    <x v="2"/>
    <x v="7"/>
    <x v="593"/>
    <d v="2015-04-06T10:15:45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1"/>
    <n v="54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1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1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2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1"/>
    <n v="16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2"/>
    <n v="24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b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4"/>
    <n v="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b v="0"/>
    <x v="2"/>
    <x v="7"/>
    <x v="604"/>
    <d v="2014-08-27T19:50:56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3"/>
    <n v="17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1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b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1"/>
    <n v="293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1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b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b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b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2"/>
    <n v="10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b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b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b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b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1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6.0000000000000009"/>
    <n v="38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b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b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b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8.000000000000004"/>
    <n v="112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1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b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"/>
    <n v="11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1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2"/>
    <n v="77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b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3"/>
    <n v="50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1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1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1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b v="0"/>
    <x v="2"/>
    <x v="7"/>
    <x v="637"/>
    <d v="2017-02-25T18:04:00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1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1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45"/>
    <n v="51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20"/>
    <n v="152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61"/>
    <n v="135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6"/>
    <n v="175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1"/>
    <n v="74"/>
    <x v="2"/>
    <x v="8"/>
    <x v="644"/>
    <d v="2014-10-28T20:00:00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8.99999999999994"/>
    <n v="24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2"/>
    <n v="40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08"/>
    <n v="126"/>
    <x v="2"/>
    <x v="8"/>
    <x v="647"/>
    <d v="2016-03-17T12:25:49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7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40"/>
    <n v="43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3.00000000000001"/>
    <n v="3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1"/>
    <n v="240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1"/>
    <n v="10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2"/>
    <n v="96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8"/>
    <n v="32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7"/>
    <n v="43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3.99999999999997"/>
    <n v="123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6"/>
    <n v="191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5"/>
    <n v="110"/>
    <x v="2"/>
    <x v="8"/>
    <x v="658"/>
    <d v="2015-07-26T13:00:00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01"/>
    <n v="144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4"/>
    <n v="85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1"/>
    <n v="11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1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1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8"/>
    <n v="32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9"/>
    <n v="156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1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11"/>
    <n v="179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5"/>
    <n v="28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22"/>
    <n v="1537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30"/>
    <n v="85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40"/>
    <n v="789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2"/>
    <n v="51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1"/>
    <n v="6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1"/>
    <n v="8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5.000000000000002"/>
    <n v="35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2"/>
    <n v="62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26"/>
    <n v="134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4"/>
    <n v="66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6"/>
    <n v="94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6"/>
    <n v="151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1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"/>
    <n v="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1"/>
    <n v="100"/>
    <x v="2"/>
    <x v="8"/>
    <x v="683"/>
    <d v="2016-10-31T16:36:04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8"/>
    <n v="178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8.000000000000004"/>
    <n v="56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b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4"/>
    <n v="592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3"/>
    <n v="406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7.999999999999993"/>
    <n v="3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3"/>
    <n v="73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1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9999999999999991"/>
    <n v="7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6"/>
    <n v="120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1"/>
    <n v="85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2"/>
    <n v="91"/>
    <x v="2"/>
    <x v="8"/>
    <x v="695"/>
    <d v="2014-10-31T07:30:20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1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47"/>
    <n v="21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6"/>
    <n v="531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3"/>
    <n v="121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3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7"/>
    <n v="292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1"/>
    <n v="125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6.0000000000000009"/>
    <n v="120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1"/>
    <n v="121"/>
    <x v="2"/>
    <x v="8"/>
    <x v="704"/>
    <d v="2017-02-19T23:37:48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1"/>
    <n v="196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b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9"/>
    <n v="118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3"/>
    <n v="24"/>
    <x v="2"/>
    <x v="8"/>
    <x v="708"/>
    <d v="2014-09-13T08:56:40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1"/>
    <n v="31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b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34"/>
    <n v="100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1"/>
    <n v="2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1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5.000000000000002"/>
    <n v="81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6.0000000000000009"/>
    <n v="116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1"/>
    <n v="45"/>
    <x v="2"/>
    <x v="8"/>
    <x v="716"/>
    <d v="2014-11-30T19:00:00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1"/>
    <n v="77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1"/>
    <n v="23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2"/>
    <n v="20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4"/>
    <n v="67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3"/>
    <n v="8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3"/>
    <n v="21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10.00000000000001"/>
    <n v="55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6"/>
    <n v="52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1"/>
    <n v="144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2"/>
    <n v="73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6"/>
    <n v="3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6"/>
    <n v="61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1"/>
    <n v="44"/>
    <x v="3"/>
    <x v="9"/>
    <x v="729"/>
    <d v="2012-09-18T23:27:41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3"/>
    <n v="100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9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5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1"/>
    <n v="18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26"/>
    <n v="18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.99999999999999"/>
    <n v="23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.99999999999994"/>
    <n v="106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3"/>
    <n v="57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7"/>
    <n v="40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9"/>
    <n v="69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8"/>
    <n v="170"/>
    <x v="3"/>
    <x v="9"/>
    <x v="740"/>
    <d v="2015-06-20T22:31:22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3"/>
    <n v="142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1.00000000000001"/>
    <n v="68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5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3"/>
    <n v="83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80"/>
    <n v="54"/>
    <x v="3"/>
    <x v="9"/>
    <x v="745"/>
    <d v="2013-05-03T08:44:05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2.00000000000001"/>
    <n v="35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01"/>
    <n v="128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1"/>
    <n v="46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6"/>
    <n v="96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3"/>
    <n v="78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9"/>
    <n v="58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12.00000000000001"/>
    <n v="54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3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4"/>
    <n v="4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2"/>
    <n v="3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8"/>
    <n v="38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4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5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2"/>
    <n v="5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b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5"/>
    <n v="40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b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b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7"/>
    <n v="58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b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b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2"/>
    <n v="32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b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1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4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1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1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2"/>
    <n v="64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1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1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3"/>
    <n v="67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4"/>
    <n v="43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9"/>
    <n v="64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3"/>
    <n v="103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1"/>
    <n v="32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3"/>
    <n v="163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.99999999999999"/>
    <n v="81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3.99999999999997"/>
    <n v="60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10.00000000000001"/>
    <n v="133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5"/>
    <n v="93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4"/>
    <n v="6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1"/>
    <n v="4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3"/>
    <n v="89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6"/>
    <n v="159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2.00000000000001"/>
    <n v="86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2"/>
    <n v="113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8"/>
    <n v="4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4.99999999999999"/>
    <n v="47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1"/>
    <n v="17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3"/>
    <n v="41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2.00000000000001"/>
    <n v="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2"/>
    <n v="8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4"/>
    <n v="75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6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9"/>
    <x v="4"/>
    <x v="11"/>
    <x v="805"/>
    <d v="2011-07-16T18:00:00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5"/>
    <n v="1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6"/>
    <n v="74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00"/>
    <n v="105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4"/>
    <n v="80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9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7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2"/>
    <n v="28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60"/>
    <n v="25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8"/>
    <n v="46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100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.99999999999999"/>
    <n v="40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8"/>
    <n v="90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6"/>
    <n v="29"/>
    <x v="4"/>
    <x v="11"/>
    <x v="818"/>
    <d v="2012-08-07T12:01:00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9.00000000000001"/>
    <n v="32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5"/>
    <n v="71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5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20"/>
    <n v="52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80"/>
    <n v="44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5"/>
    <n v="40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1"/>
    <n v="127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2"/>
    <n v="11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4"/>
    <n v="29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7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3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8"/>
    <n v="61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1"/>
    <n v="98"/>
    <x v="4"/>
    <x v="11"/>
    <x v="832"/>
    <d v="2012-01-21T03:13:00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02"/>
    <n v="149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2"/>
    <n v="97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8"/>
    <n v="59"/>
    <x v="4"/>
    <x v="11"/>
    <x v="835"/>
    <d v="2012-05-18T22:00:00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1"/>
    <n v="110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2"/>
    <n v="50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6"/>
    <n v="48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7"/>
    <n v="61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1"/>
    <n v="6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2"/>
    <n v="54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05"/>
    <n v="67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8"/>
    <n v="64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5"/>
    <n v="37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1"/>
    <n v="35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3"/>
    <n v="29"/>
    <x v="4"/>
    <x v="12"/>
    <x v="846"/>
    <d v="2014-03-10T09:00:00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9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20"/>
    <n v="42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6"/>
    <n v="47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31"/>
    <n v="38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5"/>
    <n v="60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9"/>
    <n v="6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4"/>
    <n v="32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18.00000000000003"/>
    <n v="20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5"/>
    <n v="23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5"/>
    <n v="4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9"/>
    <n v="53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3"/>
    <n v="51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1"/>
    <n v="43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2"/>
    <n v="3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3"/>
    <n v="23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9"/>
    <n v="59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5"/>
    <n v="110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2"/>
    <n v="347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1"/>
    <n v="13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6.0000000000000009"/>
    <n v="28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1"/>
    <n v="33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5"/>
    <n v="35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b v="0"/>
    <x v="4"/>
    <x v="13"/>
    <x v="875"/>
    <d v="2015-09-21T12:22:11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1"/>
    <n v="2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8"/>
    <n v="47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2"/>
    <n v="33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1"/>
    <n v="22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3"/>
    <n v="1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1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1.000000000000004"/>
    <n v="22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1"/>
    <n v="84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6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30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b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8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10"/>
    <n v="74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5"/>
    <n v="32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4"/>
    <n v="2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1"/>
    <n v="144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40"/>
    <n v="148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3"/>
    <n v="2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5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b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8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1"/>
    <n v="11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b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1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4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1"/>
    <n v="51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4"/>
    <n v="33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b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b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b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4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3"/>
    <n v="25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b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9999999999999991"/>
    <n v="8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b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6.0000000000000009"/>
    <n v="42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b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1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6.0000000000000009"/>
    <n v="20"/>
    <x v="4"/>
    <x v="13"/>
    <x v="918"/>
    <d v="2014-12-01T17:59:21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1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b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1"/>
    <n v="232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2"/>
    <n v="190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3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1"/>
    <n v="22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3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b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b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1"/>
    <n v="57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b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9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9999999999999991"/>
    <n v="19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5.000000000000002"/>
    <n v="47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31"/>
    <n v="51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b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1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8.000000000000004"/>
    <n v="111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3"/>
    <n v="3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9"/>
    <n v="42"/>
    <x v="2"/>
    <x v="8"/>
    <x v="942"/>
    <d v="2016-02-18T15:14:20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10"/>
    <n v="25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4.000000000000002"/>
    <n v="70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3"/>
    <n v="156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2"/>
    <n v="58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b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29.000000000000004"/>
    <n v="59"/>
    <x v="2"/>
    <x v="8"/>
    <x v="950"/>
    <d v="2016-01-17T13:01:01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9"/>
    <n v="159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40"/>
    <n v="100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1"/>
    <n v="26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4"/>
    <n v="90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6.0000000000000009"/>
    <n v="183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2"/>
    <n v="51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2"/>
    <n v="34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2"/>
    <n v="52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9"/>
    <n v="114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7"/>
    <n v="137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3"/>
    <n v="365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9.000000000000004"/>
    <n v="20"/>
    <x v="2"/>
    <x v="8"/>
    <x v="962"/>
    <d v="2016-02-11T12:05:53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2"/>
    <n v="42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1"/>
    <n v="31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2"/>
    <n v="50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5.000000000000002"/>
    <n v="60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8.000000000000004"/>
    <n v="44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2"/>
    <n v="27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7"/>
    <n v="1273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46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1"/>
    <n v="46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5"/>
    <n v="15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3"/>
    <n v="52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1"/>
    <n v="94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3"/>
    <n v="109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2"/>
    <n v="161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34"/>
    <n v="76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57.000000000000007"/>
    <n v="791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3"/>
    <n v="302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5.000000000000002"/>
    <n v="48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"/>
    <n v="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30"/>
    <n v="172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2"/>
    <n v="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9999999999999991"/>
    <n v="83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3"/>
    <n v="111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14.000000000000002"/>
    <n v="162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b v="0"/>
    <x v="2"/>
    <x v="8"/>
    <x v="988"/>
    <d v="2016-10-01T03:33:45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7"/>
    <n v="53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5"/>
    <n v="31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1"/>
    <n v="117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6"/>
    <n v="90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3"/>
    <n v="425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8"/>
    <n v="8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2"/>
    <n v="9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59"/>
    <n v="154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8"/>
    <n v="293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3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30"/>
    <n v="135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17"/>
    <n v="215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3"/>
    <n v="217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6"/>
    <n v="93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6.0000000000000009"/>
    <n v="30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5"/>
    <n v="17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1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4.000000000000002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1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6"/>
    <n v="1390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5"/>
    <n v="96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1"/>
    <n v="192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3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3"/>
    <n v="75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3"/>
    <n v="16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4"/>
    <n v="89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8"/>
    <n v="54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05.99999999999997"/>
    <n v="107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1.99999999999994"/>
    <n v="23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4.99999999999999"/>
    <n v="32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8"/>
    <n v="3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19"/>
    <n v="389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10.00000000000001"/>
    <n v="7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1"/>
    <n v="58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4"/>
    <n v="7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8"/>
    <n v="46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12.00000000000001"/>
    <n v="80"/>
    <x v="4"/>
    <x v="15"/>
    <x v="1029"/>
    <d v="2015-04-04T16:59:00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3"/>
    <n v="44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8"/>
    <n v="109"/>
    <x v="4"/>
    <x v="15"/>
    <x v="1031"/>
    <d v="2015-12-16T13:20:10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9.00000000000001"/>
    <n v="62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3"/>
    <n v="51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1"/>
    <n v="40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8"/>
    <n v="66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3.00000000000001"/>
    <n v="24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3"/>
    <n v="49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6"/>
    <n v="36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9"/>
    <n v="2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1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b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9"/>
    <n v="30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1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3"/>
    <n v="3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b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1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2"/>
    <n v="53"/>
    <x v="5"/>
    <x v="16"/>
    <x v="1048"/>
    <d v="2016-09-24T20:16:29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b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b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b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b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b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b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b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b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b v="0"/>
    <x v="5"/>
    <x v="16"/>
    <x v="1058"/>
    <d v="2015-03-25T19:00:00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b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b v="0"/>
    <x v="5"/>
    <x v="16"/>
    <x v="1061"/>
    <d v="2016-05-01T20:00:00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6"/>
    <n v="48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b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9"/>
    <n v="66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3"/>
    <n v="17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4"/>
    <n v="35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"/>
    <n v="12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9"/>
    <n v="41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1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b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1"/>
    <n v="13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9999999999999991"/>
    <n v="114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3"/>
    <n v="49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30"/>
    <n v="44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8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3"/>
    <n v="38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10"/>
    <n v="19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1"/>
    <n v="19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1"/>
    <n v="410"/>
    <x v="6"/>
    <x v="17"/>
    <x v="1083"/>
    <d v="2014-08-02T10:49:43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b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4"/>
    <n v="114"/>
    <x v="6"/>
    <x v="17"/>
    <x v="1085"/>
    <d v="2016-03-14T10:06:15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1"/>
    <n v="8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b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5.000000000000002"/>
    <n v="44"/>
    <x v="6"/>
    <x v="17"/>
    <x v="1088"/>
    <d v="2014-04-24T14:11:07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8"/>
    <n v="24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1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3"/>
    <n v="13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15.000000000000002"/>
    <n v="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9"/>
    <n v="123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6.0000000000000009"/>
    <n v="268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8.000000000000004"/>
    <n v="75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1"/>
    <n v="7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8"/>
    <n v="82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1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3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1"/>
    <n v="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6.0000000000000009"/>
    <n v="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2"/>
    <n v="17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5"/>
    <n v="8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"/>
    <n v="72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2"/>
    <n v="24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b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3"/>
    <n v="35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1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1"/>
    <n v="24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1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6"/>
    <n v="101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1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"/>
    <n v="4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"/>
    <n v="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1"/>
    <n v="18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9"/>
    <n v="11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3"/>
    <n v="37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b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"/>
    <n v="6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b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1"/>
    <n v="4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1"/>
    <n v="6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b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1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2"/>
    <n v="26"/>
    <x v="6"/>
    <x v="18"/>
    <x v="1127"/>
    <d v="2014-11-14T16:30:00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"/>
    <n v="11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1"/>
    <n v="4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b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15.000000000000002"/>
    <n v="11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1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1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9999999999999991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40"/>
    <n v="254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1"/>
    <n v="32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1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b v="0"/>
    <x v="6"/>
    <x v="18"/>
    <x v="1140"/>
    <d v="2015-08-06T06:05:21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b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b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1"/>
    <n v="24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b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9"/>
    <n v="45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b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1"/>
    <n v="25"/>
    <x v="7"/>
    <x v="19"/>
    <x v="1148"/>
    <d v="2016-12-01T00:06:21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"/>
    <n v="38"/>
    <x v="7"/>
    <x v="19"/>
    <x v="1149"/>
    <d v="2016-06-16T12:02:46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1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b v="0"/>
    <x v="7"/>
    <x v="19"/>
    <x v="1151"/>
    <d v="2015-09-06T21:27:43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6.0000000000000009"/>
    <n v="6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1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9999999999999991"/>
    <n v="10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1"/>
    <n v="24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b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2"/>
    <n v="51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1"/>
    <n v="12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b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4"/>
    <n v="61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b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1"/>
    <n v="18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b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b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1.000000000000004"/>
    <n v="83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20"/>
    <n v="359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2"/>
    <n v="62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6.0000000000000009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"/>
    <n v="6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1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b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1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6.0000000000000009"/>
    <n v="47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1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b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1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6.000000000000000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2"/>
    <n v="70"/>
    <x v="7"/>
    <x v="19"/>
    <x v="1180"/>
    <d v="2014-06-28T14:21:54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1"/>
    <n v="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5"/>
    <n v="11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4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5"/>
    <n v="62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6"/>
    <n v="119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7"/>
    <n v="6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5"/>
    <n v="131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61"/>
    <n v="3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8"/>
    <n v="113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10.00000000000001"/>
    <n v="90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20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4"/>
    <n v="80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23"/>
    <n v="57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35"/>
    <n v="80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70"/>
    <n v="77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.99999999999997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1"/>
    <n v="5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2"/>
    <n v="300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6"/>
    <n v="59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3"/>
    <n v="56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200"/>
    <n v="184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3"/>
    <n v="166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3"/>
    <n v="235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01"/>
    <n v="21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14.99999999999999"/>
    <n v="33"/>
    <x v="8"/>
    <x v="20"/>
    <x v="1206"/>
    <d v="2017-03-11T08:29:00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05"/>
    <n v="124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6"/>
    <n v="20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9"/>
    <x v="8"/>
    <x v="20"/>
    <x v="1209"/>
    <d v="2017-02-25T15:18:25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54.99999999999997"/>
    <n v="494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02"/>
    <n v="169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30"/>
    <n v="3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3"/>
    <n v="62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2"/>
    <n v="106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7"/>
    <n v="72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6"/>
    <n v="9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3"/>
    <n v="14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3"/>
    <n v="175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60"/>
    <n v="103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04"/>
    <n v="112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2.00000000000001"/>
    <n v="24"/>
    <x v="8"/>
    <x v="20"/>
    <x v="1221"/>
    <d v="2016-12-03T19:00:00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80.99999999999994"/>
    <n v="82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3.00000000000001"/>
    <n v="117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8"/>
    <n v="59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4"/>
    <n v="49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b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30"/>
    <n v="62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1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b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b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1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2"/>
    <n v="20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b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3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b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b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8.000000000000004"/>
    <n v="60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b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4"/>
    <n v="31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1"/>
    <n v="75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1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5.000000000000002"/>
    <n v="4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4"/>
    <n v="47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1"/>
    <n v="14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3"/>
    <n v="86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2"/>
    <n v="65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5"/>
    <n v="65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.99999999999997"/>
    <n v="119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2"/>
    <n v="83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8"/>
    <n v="35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4"/>
    <n v="43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9"/>
    <n v="95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.99999999999997"/>
    <n v="56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8"/>
    <n v="99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5"/>
    <n v="93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.99999999999997"/>
    <n v="39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5"/>
    <n v="28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3.99999999999999"/>
    <n v="51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2"/>
    <n v="3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26"/>
    <n v="78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4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7"/>
    <n v="3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20"/>
    <n v="64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1"/>
    <n v="191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2"/>
    <n v="141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7"/>
    <n v="77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9.00000000000001"/>
    <n v="100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4.99999999999999"/>
    <n v="6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2"/>
    <n v="247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9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04"/>
    <n v="77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5"/>
    <n v="83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3"/>
    <n v="63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5"/>
    <n v="47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7"/>
    <n v="39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5"/>
    <n v="54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1.00000000000001"/>
    <n v="7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1.00000000000001"/>
    <n v="128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1.00000000000001"/>
    <n v="105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4"/>
    <n v="68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.99999999999997"/>
    <n v="96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6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2"/>
    <n v="33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9.00000000000001"/>
    <n v="82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5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1"/>
    <n v="66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6"/>
    <n v="37"/>
    <x v="1"/>
    <x v="6"/>
    <x v="1289"/>
    <d v="2017-01-03T22:14:05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9.00000000000001"/>
    <n v="45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6"/>
    <n v="105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.00000000000001"/>
    <n v="3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3"/>
    <n v="128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8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2"/>
    <n v="40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2"/>
    <n v="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10.00000000000001"/>
    <n v="93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5"/>
    <n v="64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9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3"/>
    <n v="71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31"/>
    <n v="43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40"/>
    <n v="153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6"/>
    <n v="9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6"/>
    <n v="20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2"/>
    <n v="128"/>
    <x v="2"/>
    <x v="8"/>
    <x v="1307"/>
    <d v="2016-02-17T07:04:39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2"/>
    <n v="30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2.00000000000001"/>
    <n v="368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6"/>
    <n v="130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3"/>
    <n v="801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1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2"/>
    <n v="103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2"/>
    <n v="185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1"/>
    <n v="163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6.0000000000000009"/>
    <n v="60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6"/>
    <n v="46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6"/>
    <n v="98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1"/>
    <n v="168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2"/>
    <n v="860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1"/>
    <n v="27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9"/>
    <n v="31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10"/>
    <n v="55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3"/>
    <n v="61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2"/>
    <n v="10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4"/>
    <n v="42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3"/>
    <n v="117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1"/>
    <n v="4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3"/>
    <n v="158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2"/>
    <n v="101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b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b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1"/>
    <n v="52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20"/>
    <n v="309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5"/>
    <n v="380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50"/>
    <n v="177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4"/>
    <n v="67"/>
    <x v="2"/>
    <x v="8"/>
    <x v="1338"/>
    <d v="2015-08-02T14:17:13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9999999999999991"/>
    <n v="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b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1"/>
    <n v="383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1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3"/>
    <n v="15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78"/>
    <n v="4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8"/>
    <n v="49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3"/>
    <n v="83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2"/>
    <n v="231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04.99999999999997"/>
    <n v="60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5"/>
    <n v="67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2"/>
    <n v="169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7"/>
    <n v="60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4"/>
    <n v="3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1"/>
    <n v="2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3"/>
    <n v="26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3"/>
    <n v="72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6"/>
    <n v="39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2.00000000000001"/>
    <n v="69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5.99999999999999"/>
    <n v="41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4"/>
    <n v="33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6"/>
    <n v="29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10.00000000000001"/>
    <n v="4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19"/>
    <n v="347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1"/>
    <n v="82"/>
    <x v="4"/>
    <x v="11"/>
    <x v="1365"/>
    <d v="2015-03-16T11:35:52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7"/>
    <n v="65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.99999999999999"/>
    <n v="6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1.00000000000001"/>
    <n v="64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6"/>
    <n v="84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4"/>
    <n v="7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8"/>
    <n v="108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9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6"/>
    <n v="202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90"/>
    <n v="44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72"/>
    <n v="6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.99999999999997"/>
    <n v="56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7"/>
    <n v="49"/>
    <x v="4"/>
    <x v="11"/>
    <x v="1377"/>
    <d v="2017-02-02T23:11:00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03.99999999999997"/>
    <n v="3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2.00000000000001"/>
    <n v="74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8"/>
    <n v="74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5"/>
    <n v="57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13"/>
    <n v="5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5"/>
    <n v="69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11.00000000000001"/>
    <n v="66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9"/>
    <n v="63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7"/>
    <n v="71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5"/>
    <n v="61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6"/>
    <n v="22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10.00000000000001"/>
    <n v="161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1.00000000000001"/>
    <n v="43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3.99999999999999"/>
    <n v="28"/>
    <x v="4"/>
    <x v="11"/>
    <x v="1392"/>
    <d v="2016-03-02T22:43:06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03"/>
    <n v="19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3"/>
    <n v="54"/>
    <x v="4"/>
    <x v="11"/>
    <x v="1394"/>
    <d v="2017-02-28T22:00:00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2.00000000000001"/>
    <n v="48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8"/>
    <n v="89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3.99999999999999"/>
    <n v="73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10.00000000000001"/>
    <n v="7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7"/>
    <n v="6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8"/>
    <n v="1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7"/>
    <n v="52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10.00000000000001"/>
    <n v="2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3"/>
    <n v="63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2"/>
    <n v="49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1"/>
    <n v="7"/>
    <x v="3"/>
    <x v="22"/>
    <x v="1405"/>
    <d v="2014-11-28T12:20:01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1"/>
    <n v="8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8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b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1"/>
    <n v="3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5"/>
    <n v="2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1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9"/>
    <n v="89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b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2"/>
    <n v="28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1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8"/>
    <n v="45"/>
    <x v="3"/>
    <x v="22"/>
    <x v="1419"/>
    <d v="2016-10-09T05:56:59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3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1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1.000000000000004"/>
    <n v="110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b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b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9"/>
    <n v="10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b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9"/>
    <n v="81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2"/>
    <n v="116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b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9999999999999991"/>
    <n v="8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10"/>
    <n v="7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"/>
    <n v="8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1"/>
    <n v="39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7"/>
    <n v="37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9999999999999991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1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2"/>
    <n v="674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b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b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b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b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b v="0"/>
    <x v="3"/>
    <x v="22"/>
    <x v="1446"/>
    <d v="2016-04-21T05:44:38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b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b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b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b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1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3"/>
    <n v="49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b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b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b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b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2"/>
    <n v="4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9.00000000000001"/>
    <n v="2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8"/>
    <n v="36"/>
    <x v="3"/>
    <x v="23"/>
    <x v="1463"/>
    <d v="2013-04-07T15:52:18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4"/>
    <n v="35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.99999999999994"/>
    <n v="53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8"/>
    <n v="70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.99999999999999"/>
    <n v="77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3"/>
    <n v="34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9.00000000000001"/>
    <n v="150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6"/>
    <n v="24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4"/>
    <n v="97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9"/>
    <n v="104"/>
    <x v="3"/>
    <x v="23"/>
    <x v="1472"/>
    <d v="2013-10-16T08:01:43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1"/>
    <n v="39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3.00000000000001"/>
    <n v="45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9"/>
    <n v="65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2"/>
    <n v="44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2.00000000000001"/>
    <n v="91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2"/>
    <n v="30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8"/>
    <n v="31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8"/>
    <n v="93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3"/>
    <n v="18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1"/>
    <n v="25"/>
    <x v="3"/>
    <x v="10"/>
    <x v="1483"/>
    <d v="2016-07-21T23:37:55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b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3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1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b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3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b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1"/>
    <n v="4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9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1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b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9"/>
    <n v="41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b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b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1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1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6"/>
    <n v="47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67"/>
    <n v="98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2"/>
    <n v="68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8"/>
    <n v="57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8"/>
    <n v="68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04"/>
    <n v="49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2.00000000000001"/>
    <n v="39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9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1.00000000000001"/>
    <n v="9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24"/>
    <n v="111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2"/>
    <n v="40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2.00000000000001"/>
    <n v="76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9"/>
    <n v="5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1"/>
    <n v="56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7"/>
    <n v="152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58"/>
    <n v="850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9.00000000000001"/>
    <n v="160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2"/>
    <n v="40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.99999999999997"/>
    <n v="131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4"/>
    <n v="65"/>
    <x v="8"/>
    <x v="20"/>
    <x v="1519"/>
    <d v="2014-06-20T16:59:00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4"/>
    <n v="112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7"/>
    <n v="17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9"/>
    <n v="13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5"/>
    <n v="96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06.99999999999997"/>
    <n v="222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5"/>
    <n v="33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1"/>
    <n v="99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1.00000000000001"/>
    <n v="56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2"/>
    <n v="5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1"/>
    <n v="13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5"/>
    <n v="54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6"/>
    <n v="57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84.99999999999994"/>
    <n v="8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6"/>
    <n v="89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8"/>
    <n v="8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3"/>
    <n v="49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.99999999999997"/>
    <n v="6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80"/>
    <n v="97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3"/>
    <n v="157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6"/>
    <n v="96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8"/>
    <n v="18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1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1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b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1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9.000000000000004"/>
    <n v="27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b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9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9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4.000000000000002"/>
    <n v="15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b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50"/>
    <n v="133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b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b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b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46"/>
    <n v="57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5"/>
    <n v="12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1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4"/>
    <n v="24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1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b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2"/>
    <n v="43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3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2"/>
    <n v="109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5"/>
    <n v="27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4.000000000000002"/>
    <n v="155"/>
    <x v="3"/>
    <x v="25"/>
    <x v="1568"/>
    <d v="2014-12-23T20:29:45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b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2"/>
    <n v="48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1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2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3"/>
    <n v="75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6.0000000000000009"/>
    <n v="85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3"/>
    <n v="6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1"/>
    <n v="28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1"/>
    <n v="5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1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b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1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10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1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b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79"/>
    <n v="132"/>
    <x v="8"/>
    <x v="26"/>
    <x v="1585"/>
    <d v="2016-12-25T06:00:00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b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b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b v="0"/>
    <x v="8"/>
    <x v="26"/>
    <x v="1589"/>
    <d v="2015-10-09T18:38:06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30"/>
    <n v="45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b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1.000000000000004"/>
    <n v="21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1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3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b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b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8"/>
    <n v="41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9.00000000000001"/>
    <n v="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1"/>
    <n v="47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1"/>
    <n v="67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3"/>
    <n v="49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1"/>
    <n v="138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2"/>
    <n v="88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6"/>
    <n v="71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2"/>
    <n v="53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9"/>
    <n v="444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2"/>
    <n v="49"/>
    <x v="4"/>
    <x v="11"/>
    <x v="1610"/>
    <d v="2012-12-15T17:11:50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26"/>
    <n v="38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2"/>
    <n v="4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3"/>
    <n v="67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.99999999999999"/>
    <n v="68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5"/>
    <n v="6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6"/>
    <n v="65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6"/>
    <n v="59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4"/>
    <n v="8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2.99999999999999"/>
    <n v="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2"/>
    <n v="164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2"/>
    <n v="10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2"/>
    <n v="43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8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6"/>
    <n v="113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2"/>
    <n v="75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2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1"/>
    <n v="46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4"/>
    <n v="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.99999999999994"/>
    <n v="85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6"/>
    <n v="11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2"/>
    <n v="87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3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1"/>
    <n v="63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6"/>
    <n v="68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4"/>
    <n v="54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4"/>
    <n v="35"/>
    <x v="4"/>
    <x v="11"/>
    <x v="1637"/>
    <d v="2009-12-31T18:39:00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9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70"/>
    <n v="40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2"/>
    <n v="9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3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5"/>
    <n v="16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10.00000000000001"/>
    <n v="86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1.0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1.00000000000001"/>
    <n v="27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5"/>
    <n v="114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6"/>
    <n v="3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1"/>
    <n v="48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2"/>
    <n v="89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1"/>
    <n v="101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1"/>
    <n v="65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5"/>
    <n v="52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20"/>
    <n v="39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3"/>
    <n v="45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1"/>
    <n v="157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5"/>
    <n v="119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3"/>
    <n v="75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3.00000000000001"/>
    <n v="1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54"/>
    <n v="28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03"/>
    <n v="81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3"/>
    <n v="133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4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3"/>
    <n v="35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20"/>
    <n v="45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1"/>
    <n v="4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7"/>
    <n v="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3"/>
    <n v="71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40"/>
    <n v="5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3"/>
    <n v="4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1"/>
    <n v="27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3.00000000000001"/>
    <n v="40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9"/>
    <n v="46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1.99999999999994"/>
    <n v="90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8"/>
    <n v="41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.99999999999999"/>
    <n v="83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12.00000000000001"/>
    <n v="160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9"/>
    <n v="37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3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8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2"/>
    <n v="7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b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22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10.00000000000001"/>
    <n v="8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3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1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2"/>
    <n v="81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5"/>
    <n v="254"/>
    <x v="4"/>
    <x v="28"/>
    <x v="1688"/>
    <d v="2017-04-09T06:49:54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6"/>
    <n v="58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4"/>
    <n v="265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8"/>
    <n v="160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10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1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2"/>
    <n v="62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b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1.000000000000004"/>
    <n v="115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b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7"/>
    <n v="66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1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2"/>
    <n v="26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6"/>
    <n v="11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b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b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10"/>
    <n v="55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b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5"/>
    <n v="22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1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1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b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8"/>
    <n v="116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1"/>
    <n v="6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8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3"/>
    <n v="35"/>
    <x v="4"/>
    <x v="28"/>
    <x v="1717"/>
    <d v="2016-04-20T23:00:00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1"/>
    <n v="38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1"/>
    <n v="12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6.0000000000000009"/>
    <n v="29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b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1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9999999999999991"/>
    <n v="217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1"/>
    <n v="9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1"/>
    <n v="63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4"/>
    <n v="13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1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9"/>
    <n v="123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b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b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b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b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b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1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1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2"/>
    <n v="57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1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b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1.00000000000001"/>
    <n v="26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9.00000000000001"/>
    <n v="64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1"/>
    <n v="90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9"/>
    <n v="9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.99999999999999"/>
    <n v="90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9"/>
    <n v="208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5"/>
    <n v="60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30"/>
    <n v="359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4"/>
    <n v="95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1.99999999999994"/>
    <n v="81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3"/>
    <n v="169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1"/>
    <n v="35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08"/>
    <n v="4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11.00000000000001"/>
    <n v="105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8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3"/>
    <n v="48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5.99999999999999"/>
    <n v="415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4.99999999999999"/>
    <n v="43"/>
    <x v="8"/>
    <x v="20"/>
    <x v="1758"/>
    <d v="2016-07-14T17:56:32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7"/>
    <n v="109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6"/>
    <n v="82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2"/>
    <x v="8"/>
    <x v="20"/>
    <x v="1761"/>
    <d v="2015-09-12T08:37:40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6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2"/>
    <n v="104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20"/>
    <n v="56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60"/>
    <n v="73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b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6"/>
    <n v="59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4"/>
    <n v="13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3"/>
    <n v="50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7.000000000000007"/>
    <n v="151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2"/>
    <n v="36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6"/>
    <n v="46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9999999999999991"/>
    <n v="99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6"/>
    <n v="89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6"/>
    <n v="17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9999999999999991"/>
    <n v="84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14.000000000000002"/>
    <n v="66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2"/>
    <n v="67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7"/>
    <n v="10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40"/>
    <n v="79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6"/>
    <n v="60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6"/>
    <n v="72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4.000000000000004"/>
    <n v="52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40"/>
    <n v="61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1.000000000000004"/>
    <n v="45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48"/>
    <n v="3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6"/>
    <n v="64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1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5"/>
    <n v="110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4"/>
    <n v="27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2"/>
    <n v="110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2"/>
    <n v="5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39"/>
    <n v="13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3"/>
    <n v="4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8"/>
    <n v="49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4.000000000000002"/>
    <n v="59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2"/>
    <n v="1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1.000000000000004"/>
    <n v="84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4.000000000000002"/>
    <n v="6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49"/>
    <n v="9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1"/>
    <n v="72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6"/>
    <n v="105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37"/>
    <n v="6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3"/>
    <n v="74"/>
    <x v="8"/>
    <x v="20"/>
    <x v="1806"/>
    <d v="2014-09-30T10:19:09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2"/>
    <n v="7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2"/>
    <n v="12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11"/>
    <n v="43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4"/>
    <n v="8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1"/>
    <n v="2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4.000000000000002"/>
    <n v="38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b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50"/>
    <n v="43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b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3"/>
    <n v="85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3"/>
    <n v="95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b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3"/>
    <n v="7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9999999999999991"/>
    <n v="214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5"/>
    <n v="6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00"/>
    <n v="28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5.99999999999999"/>
    <n v="25"/>
    <x v="4"/>
    <x v="11"/>
    <x v="1823"/>
    <d v="2012-10-24T11:26:16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01"/>
    <n v="76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6"/>
    <n v="43"/>
    <x v="4"/>
    <x v="11"/>
    <x v="1825"/>
    <d v="2013-07-11T15:01:43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1"/>
    <n v="84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1"/>
    <n v="418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7"/>
    <n v="7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2"/>
    <n v="6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4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3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3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9"/>
    <n v="132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8"/>
    <x v="4"/>
    <x v="11"/>
    <x v="1835"/>
    <d v="2016-03-31T10:51:11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.99999999999997"/>
    <n v="18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7"/>
    <n v="62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1"/>
    <n v="36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.99999999999997"/>
    <n v="46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9.00000000000001"/>
    <n v="76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2"/>
    <n v="51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6"/>
    <n v="120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5"/>
    <n v="93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2"/>
    <n v="77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3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8"/>
    <n v="9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1"/>
    <n v="80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8"/>
    <n v="135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1"/>
    <n v="38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2"/>
    <n v="52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1"/>
    <n v="51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7"/>
    <n v="134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2"/>
    <n v="5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3"/>
    <n v="8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55"/>
    <n v="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2"/>
    <n v="54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9.00000000000001"/>
    <n v="41"/>
    <x v="4"/>
    <x v="11"/>
    <x v="1858"/>
    <d v="2011-12-16T00:48:41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2"/>
    <n v="71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4"/>
    <n v="53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b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9"/>
    <n v="91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1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3"/>
    <n v="59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1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1"/>
    <n v="63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1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5"/>
    <n v="7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b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1"/>
    <n v="33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2"/>
    <n v="50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2"/>
    <n v="1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1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b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b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b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1.000000000000004"/>
    <n v="42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3"/>
    <n v="50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1"/>
    <n v="4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5"/>
    <n v="33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6"/>
    <n v="52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7"/>
    <n v="51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3"/>
    <n v="43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12.00000000000001"/>
    <n v="417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7"/>
    <n v="47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7"/>
    <n v="49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5"/>
    <n v="71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6"/>
    <n v="88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7"/>
    <n v="2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8"/>
    <x v="4"/>
    <x v="14"/>
    <x v="1893"/>
    <d v="2011-04-15T22:59:00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4.99999999999999"/>
    <n v="5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2"/>
    <n v="197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4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3"/>
    <n v="36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5"/>
    <n v="69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4"/>
    <n v="29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10.00000000000001"/>
    <n v="51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3"/>
    <n v="107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7"/>
    <n v="35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"/>
    <n v="11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3"/>
    <n v="21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1"/>
    <n v="22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2"/>
    <n v="109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5.000000000000002"/>
    <n v="130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40"/>
    <n v="118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1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60"/>
    <n v="7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2"/>
    <n v="2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10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3"/>
    <n v="2929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2"/>
    <n v="2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8"/>
    <n v="30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4"/>
    <n v="4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7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5.99999999999999"/>
    <n v="37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0.99999999999997"/>
    <n v="24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.9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1.00000000000001"/>
    <n v="32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6"/>
    <n v="28"/>
    <x v="4"/>
    <x v="14"/>
    <x v="1926"/>
    <d v="2010-11-01T19:26:00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04"/>
    <n v="5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4"/>
    <n v="78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1"/>
    <n v="4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9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1"/>
    <n v="49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7"/>
    <n v="71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3"/>
    <n v="95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4"/>
    <n v="81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9.00000000000001"/>
    <n v="55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7"/>
    <n v="61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8"/>
    <n v="39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5.99999999999999"/>
    <n v="153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1.00000000000001"/>
    <n v="116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1"/>
    <n v="36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7"/>
    <n v="6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9"/>
    <n v="88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6.0000000000002"/>
    <n v="6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9"/>
    <n v="17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49"/>
    <n v="512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50"/>
    <n v="161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1"/>
    <n v="36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1"/>
    <n v="189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7"/>
    <n v="5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0.99999999999997"/>
    <n v="52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3"/>
    <n v="12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99"/>
    <n v="102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5.99999999999997"/>
    <n v="231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9"/>
    <n v="843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9"/>
    <n v="578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5"/>
    <n v="484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8"/>
    <n v="77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6"/>
    <n v="75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7"/>
    <n v="37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18"/>
    <n v="2501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6"/>
    <n v="68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3"/>
    <n v="64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7"/>
    <n v="118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59.99999999999994"/>
    <n v="18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3"/>
    <n v="128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6.99999999999997"/>
    <n v="137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1"/>
    <n v="183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4.99999999999994"/>
    <n v="280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80"/>
    <n v="62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2"/>
    <n v="81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.99999999999994"/>
    <n v="273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5"/>
    <n v="71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7"/>
    <n v="248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6"/>
    <n v="187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9"/>
    <n v="132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7"/>
    <n v="3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.99999999999994"/>
    <n v="246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7"/>
    <n v="1324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4.99999999999999"/>
    <n v="28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55"/>
    <n v="92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6.0000000000000009"/>
    <n v="32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b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5"/>
    <n v="89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2"/>
    <n v="454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4"/>
    <n v="13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1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3"/>
    <n v="84"/>
    <x v="8"/>
    <x v="31"/>
    <x v="1987"/>
    <d v="2015-03-01T10:21:16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1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7"/>
    <n v="102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9"/>
    <n v="47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b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b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b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b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7"/>
    <n v="219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1"/>
    <n v="34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13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82.99999999999994"/>
    <n v="129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7"/>
    <n v="79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.99999999999997"/>
    <n v="332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4"/>
    <n v="19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8"/>
    <n v="409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5.99999999999999"/>
    <n v="8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8"/>
    <n v="45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05.99999999999994"/>
    <n v="384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1"/>
    <n v="56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19.99999999999989"/>
    <n v="42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4.99999999999997"/>
    <n v="65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5"/>
    <n v="174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4"/>
    <n v="89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.99999999999999"/>
    <n v="51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2.00000000000011"/>
    <n v="193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6"/>
    <n v="74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03"/>
    <n v="148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4.99999999999994"/>
    <n v="109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3"/>
    <n v="24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2"/>
    <n v="148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6"/>
    <n v="386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2"/>
    <n v="458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6"/>
    <n v="223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01.99999999999994"/>
    <n v="221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4"/>
    <n v="74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1"/>
    <n v="224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7"/>
    <n v="48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.99999999999994"/>
    <n v="97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.99999999999994"/>
    <n v="119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21"/>
    <n v="119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5"/>
    <n v="14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9"/>
    <n v="28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6.99999999999994"/>
    <n v="594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.99999999999997"/>
    <n v="263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2"/>
    <n v="47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1"/>
    <n v="71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1"/>
    <n v="165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7"/>
    <n v="450"/>
    <x v="2"/>
    <x v="30"/>
    <x v="2039"/>
    <d v="2016-11-30T23:59:00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.99999999999997"/>
    <n v="28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2"/>
    <n v="144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4"/>
    <n v="89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.99999999999994"/>
    <n v="37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9.00000000000001"/>
    <n v="91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.99999999999989"/>
    <n v="153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2"/>
    <n v="56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03"/>
    <n v="228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9"/>
    <n v="92"/>
    <x v="2"/>
    <x v="30"/>
    <x v="2048"/>
    <d v="2013-05-23T10:38:11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1"/>
    <n v="8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4"/>
    <n v="279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1"/>
    <n v="44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.99999999999994"/>
    <n v="32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2"/>
    <n v="42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3.99999999999999"/>
    <n v="65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8"/>
    <n v="100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4"/>
    <n v="139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.99999999999997"/>
    <n v="46"/>
    <x v="2"/>
    <x v="30"/>
    <x v="2057"/>
    <d v="2016-02-26T06:52:12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9"/>
    <n v="11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4"/>
    <n v="115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7"/>
    <n v="36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8"/>
    <n v="155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14.99999999999999"/>
    <n v="567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49"/>
    <n v="121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2"/>
    <n v="87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200"/>
    <n v="52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9"/>
    <n v="6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7"/>
    <n v="63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6"/>
    <n v="347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9"/>
    <n v="245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18"/>
    <n v="260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0.99999999999994"/>
    <n v="202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1.00000000000001"/>
    <n v="227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3"/>
    <n v="32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3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9.0000000000002"/>
    <n v="21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4"/>
    <n v="11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5.99999999999999"/>
    <n v="308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32"/>
    <n v="547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.99999999999994"/>
    <n v="48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8"/>
    <n v="10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4.99999999999999"/>
    <n v="7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1.00000000000001"/>
    <n v="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.99999999999999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9.00000000000001"/>
    <n v="71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4"/>
    <n v="90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1"/>
    <n v="116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4"/>
    <n v="63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5.99999999999999"/>
    <n v="47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1"/>
    <n v="49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.99999999999999"/>
    <n v="58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1"/>
    <n v="89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2"/>
    <n v="111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3"/>
    <n v="67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1"/>
    <n v="59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2"/>
    <n v="44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9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1"/>
    <n v="189"/>
    <x v="4"/>
    <x v="14"/>
    <x v="2098"/>
    <d v="2012-03-07T21:43:55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33"/>
    <n v="64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7"/>
    <n v="31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.99999999999999"/>
    <n v="52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6"/>
    <x v="4"/>
    <x v="14"/>
    <x v="2102"/>
    <d v="2011-05-05T15:50:48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7"/>
    <n v="99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30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2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8"/>
    <n v="54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8"/>
    <n v="38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8"/>
    <n v="90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7"/>
    <n v="107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1"/>
    <n v="53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7"/>
    <n v="55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8"/>
    <x v="4"/>
    <x v="14"/>
    <x v="2112"/>
    <d v="2013-04-15T17:16:33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5"/>
    <n v="69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5"/>
    <n v="36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5.99999999999997"/>
    <n v="95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1"/>
    <n v="527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8"/>
    <n v="51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5"/>
    <n v="80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1"/>
    <n v="92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1"/>
    <n v="117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1"/>
    <n v="2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1"/>
    <n v="104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1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2"/>
    <n v="3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1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9.000000000000004"/>
    <n v="35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2"/>
    <n v="20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1"/>
    <n v="22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3"/>
    <n v="22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2"/>
    <n v="6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2"/>
    <n v="35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10"/>
    <n v="22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1"/>
    <n v="12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29.000000000000004"/>
    <n v="27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3"/>
    <n v="11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6.0000000000000009"/>
    <n v="30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"/>
    <n v="51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b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6.0000000000000009"/>
    <n v="51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2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2"/>
    <n v="2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1"/>
    <n v="5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1"/>
    <n v="1"/>
    <x v="6"/>
    <x v="17"/>
    <x v="2146"/>
    <d v="2016-02-11T11:18:30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1"/>
    <n v="50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b v="0"/>
    <x v="6"/>
    <x v="17"/>
    <x v="2149"/>
    <d v="2010-07-30T19:00:00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1"/>
    <n v="102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1"/>
    <n v="20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"/>
    <n v="13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1"/>
    <n v="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1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3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3"/>
    <n v="18"/>
    <x v="6"/>
    <x v="17"/>
    <x v="2156"/>
    <d v="2013-09-16T15:30:06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9.000000000000004"/>
    <n v="37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9999999999999991"/>
    <n v="64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1"/>
    <n v="6"/>
    <x v="6"/>
    <x v="17"/>
    <x v="2160"/>
    <d v="2012-05-19T12:05:05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5.99999999999999"/>
    <n v="36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3.00000000000001"/>
    <n v="88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3"/>
    <n v="76"/>
    <x v="4"/>
    <x v="11"/>
    <x v="2163"/>
    <d v="2015-06-07T22:50:00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3"/>
    <n v="6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39"/>
    <n v="30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7"/>
    <n v="92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3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2"/>
    <n v="65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2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1"/>
    <n v="34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7"/>
    <n v="91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7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7"/>
    <n v="60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3"/>
    <n v="66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8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7"/>
    <n v="89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1"/>
    <n v="66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9"/>
    <n v="41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2"/>
    <n v="77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8"/>
    <n v="69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4"/>
    <n v="5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25"/>
    <n v="45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.99999999999994"/>
    <n v="32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4.99999999999994"/>
    <n v="10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7"/>
    <n v="150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10.00000000000001"/>
    <n v="56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5"/>
    <n v="57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13"/>
    <n v="45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4"/>
    <n v="69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5"/>
    <n v="66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20"/>
    <n v="36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2"/>
    <n v="41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.99999999999994"/>
    <n v="76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8"/>
    <n v="62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1"/>
    <n v="49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3.99999999999999"/>
    <n v="69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2"/>
    <n v="66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3"/>
    <n v="82"/>
    <x v="6"/>
    <x v="32"/>
    <x v="2198"/>
    <d v="2015-11-14T08:20:00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47"/>
    <n v="53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3"/>
    <n v="42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2.99999999999994"/>
    <n v="16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5"/>
    <n v="40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10.00000000000001"/>
    <n v="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3"/>
    <n v="28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3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3"/>
    <n v="34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6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2"/>
    <n v="43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1"/>
    <n v="51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2.00000000000001"/>
    <n v="62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6"/>
    <n v="41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.99999999999999"/>
    <n v="56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3"/>
    <n v="74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57"/>
    <n v="27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6"/>
    <n v="23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2"/>
    <n v="48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3"/>
    <n v="33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2"/>
    <n v="54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2"/>
    <n v="52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9.00000000000001"/>
    <n v="38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3"/>
    <n v="28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06"/>
    <n v="207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4"/>
    <n v="83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4.99999999999989"/>
    <n v="165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9.00000000000001"/>
    <n v="61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8"/>
    <n v="68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75"/>
    <n v="82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2"/>
    <n v="26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6"/>
    <n v="22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3"/>
    <n v="28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6"/>
    <n v="2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.99999999999994"/>
    <n v="22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54"/>
    <n v="136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8"/>
    <n v="23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3"/>
    <n v="6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38"/>
    <n v="70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9"/>
    <n v="76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1"/>
    <n v="141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7"/>
    <n v="50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1"/>
    <n v="54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8"/>
    <n v="66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8"/>
    <n v="54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1"/>
    <n v="4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5"/>
    <n v="51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8"/>
    <n v="59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9"/>
    <n v="33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6"/>
    <n v="427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5"/>
    <n v="24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73"/>
    <n v="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3.00000000000001"/>
    <n v="108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59.99999999999994"/>
    <n v="1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6.99999999999994"/>
    <n v="4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3"/>
    <n v="22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7"/>
    <n v="9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7"/>
    <n v="1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8.0000000000002"/>
    <n v="91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6.99999999999994"/>
    <n v="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80"/>
    <n v="38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5"/>
    <n v="29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15.99999999999999"/>
    <n v="145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1"/>
    <n v="2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9"/>
    <n v="36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1"/>
    <n v="2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0.99999999999994"/>
    <n v="189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3"/>
    <n v="149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2.0000000000002"/>
    <n v="50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1"/>
    <n v="1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4"/>
    <n v="43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7"/>
    <n v="15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21"/>
    <n v="38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20"/>
    <n v="3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8"/>
    <n v="34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6"/>
    <n v="6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2"/>
    <n v="58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71"/>
    <n v="54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4"/>
    <n v="49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4"/>
    <n v="83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1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6"/>
    <n v="116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1"/>
    <n v="64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7"/>
    <n v="109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2"/>
    <n v="47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1"/>
    <n v="108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20"/>
    <n v="51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1"/>
    <n v="41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8"/>
    <n v="65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5"/>
    <n v="54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3"/>
    <n v="101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8"/>
    <n v="47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9.00000000000001"/>
    <n v="35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7"/>
    <n v="66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6"/>
    <n v="45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50"/>
    <n v="72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1"/>
    <n v="5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6"/>
    <n v="110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1"/>
    <n v="76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2"/>
    <n v="116"/>
    <x v="4"/>
    <x v="11"/>
    <x v="2300"/>
    <d v="2012-06-28T12:26:56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4"/>
    <n v="32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1"/>
    <n v="4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10.00000000000001"/>
    <n v="69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1"/>
    <n v="54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2"/>
    <n v="110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7"/>
    <n v="52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7"/>
    <n v="28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2"/>
    <n v="83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7"/>
    <n v="60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9"/>
    <n v="65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5"/>
    <n v="91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8"/>
    <n v="41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6"/>
    <n v="57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7"/>
    <n v="38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3"/>
    <n v="41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5"/>
    <n v="79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9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2"/>
    <n v="38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8"/>
    <n v="42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9.00000000000001"/>
    <n v="62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40"/>
    <n v="6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4"/>
    <n v="22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1.000000000000004"/>
    <n v="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2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1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7"/>
    <n v="55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.99999999999997"/>
    <n v="48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6"/>
    <n v="212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3"/>
    <n v="220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5"/>
    <n v="41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7"/>
    <n v="76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3"/>
    <n v="14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2"/>
    <n v="61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3"/>
    <n v="116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1"/>
    <n v="49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1.00000000000001"/>
    <n v="7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2"/>
    <n v="12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5"/>
    <n v="67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6"/>
    <n v="105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b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b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b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1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1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b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b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1"/>
    <n v="16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b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b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1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1"/>
    <n v="28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b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b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b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5.000000000000002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1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b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9.000000000000004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b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b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b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1"/>
    <n v="98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2"/>
    <n v="48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1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b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1"/>
    <n v="21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b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4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1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1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b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1"/>
    <n v="82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b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b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b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1"/>
    <n v="19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2"/>
    <n v="225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3"/>
    <n v="38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5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1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2"/>
    <n v="113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b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1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2"/>
    <n v="58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b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b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1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1"/>
    <n v="2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b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1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b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b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b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b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1"/>
    <n v="23"/>
    <x v="7"/>
    <x v="19"/>
    <x v="2401"/>
    <d v="2016-03-05T14:44:56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1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7"/>
    <n v="17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b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3"/>
    <n v="57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2"/>
    <n v="8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6"/>
    <n v="169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1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2"/>
    <n v="77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b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1"/>
    <n v="51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b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1"/>
    <n v="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4"/>
    <n v="36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1"/>
    <n v="5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1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b v="0"/>
    <x v="7"/>
    <x v="19"/>
    <x v="2417"/>
    <d v="2014-08-10T16:13:07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1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b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5.000000000000002"/>
    <n v="70"/>
    <x v="7"/>
    <x v="19"/>
    <x v="2420"/>
    <d v="2014-11-09T20:41:35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1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2"/>
    <n v="35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1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b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1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1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2"/>
    <n v="502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1"/>
    <n v="11"/>
    <x v="7"/>
    <x v="19"/>
    <x v="2430"/>
    <d v="2016-02-11T22:08:24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1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b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1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1"/>
    <n v="23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b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1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b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1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8"/>
    <n v="75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6"/>
    <n v="8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2.99999999999997"/>
    <n v="131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9.00000000000001"/>
    <n v="5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3"/>
    <n v="76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8"/>
    <n v="7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.99999999999994"/>
    <n v="32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8"/>
    <n v="4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2"/>
    <n v="150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.99999999999999"/>
    <n v="63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4"/>
    <n v="5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5"/>
    <n v="70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1"/>
    <n v="272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1"/>
    <n v="41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3"/>
    <n v="190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1.00000000000001"/>
    <n v="69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3"/>
    <n v="109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1"/>
    <n v="12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4"/>
    <n v="91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1.00000000000001"/>
    <n v="29"/>
    <x v="4"/>
    <x v="14"/>
    <x v="2462"/>
    <d v="2012-07-18T23:28:16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7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12.00000000000001"/>
    <n v="5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1"/>
    <n v="27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9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9"/>
    <n v="28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8"/>
    <n v="37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3.99999999999999"/>
    <n v="30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4"/>
    <n v="29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8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6"/>
    <n v="98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3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1"/>
    <n v="1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5"/>
    <n v="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6"/>
    <n v="62"/>
    <x v="4"/>
    <x v="14"/>
    <x v="2476"/>
    <d v="2014-11-03T03:52:50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2"/>
    <n v="32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8"/>
    <n v="130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4"/>
    <n v="26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3.00000000000001"/>
    <n v="4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1"/>
    <n v="41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3.99999999999999"/>
    <n v="66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20"/>
    <n v="47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4"/>
    <n v="5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5.99999999999994"/>
    <n v="27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1"/>
    <n v="40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7"/>
    <n v="50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4"/>
    <n v="63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2"/>
    <n v="38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4"/>
    <n v="52"/>
    <x v="4"/>
    <x v="14"/>
    <x v="2491"/>
    <d v="2011-01-15T20:51:00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9"/>
    <n v="100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2"/>
    <n v="39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8"/>
    <n v="46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3.00000000000001"/>
    <n v="81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6"/>
    <n v="53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2.99999999999997"/>
    <n v="48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.99999999999999"/>
    <n v="2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3"/>
    <n v="41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1"/>
    <n v="1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b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b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b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1"/>
    <n v="15"/>
    <x v="7"/>
    <x v="34"/>
    <x v="2506"/>
    <d v="2015-10-03T16:00:00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b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b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2"/>
    <n v="36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"/>
    <n v="38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b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b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b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2"/>
    <n v="53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9"/>
    <n v="78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b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10"/>
    <n v="54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b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1"/>
    <n v="17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b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10.00000000000001"/>
    <n v="104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6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7"/>
    <n v="5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2"/>
    <n v="178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1"/>
    <n v="101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3.00000000000001"/>
    <n v="137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3"/>
    <n v="58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8"/>
    <n v="53"/>
    <x v="4"/>
    <x v="35"/>
    <x v="2528"/>
    <d v="2015-08-20T06:00:00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05"/>
    <n v="83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1"/>
    <n v="75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7"/>
    <n v="85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1.00000000000001"/>
    <n v="62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4"/>
    <n v="26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5.99999999999999"/>
    <n v="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.99999999999999"/>
    <n v="110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1"/>
    <n v="17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4"/>
    <n v="96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8"/>
    <n v="60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4"/>
    <n v="5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7"/>
    <n v="31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1"/>
    <n v="89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6"/>
    <n v="65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2.00000000000001"/>
    <n v="61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20"/>
    <n v="50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02"/>
    <n v="16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3"/>
    <n v="44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1"/>
    <n v="44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3"/>
    <n v="68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7"/>
    <n v="178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6"/>
    <n v="39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3"/>
    <n v="5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8"/>
    <n v="6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6"/>
    <n v="24"/>
    <x v="4"/>
    <x v="35"/>
    <x v="2556"/>
    <d v="2012-12-24T18:47:37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9"/>
    <n v="30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09.00000000000001"/>
    <n v="76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2.00000000000001"/>
    <n v="3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b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1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b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b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b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1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1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3"/>
    <n v="73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1"/>
    <n v="30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1"/>
    <n v="63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b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b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b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b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b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b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b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"/>
    <n v="2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1"/>
    <n v="26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1"/>
    <n v="49"/>
    <x v="7"/>
    <x v="19"/>
    <x v="2581"/>
    <d v="2015-11-16T11:04:58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1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b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3"/>
    <n v="203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4"/>
    <n v="30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b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b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3"/>
    <n v="9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24.000000000000004"/>
    <n v="306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6.0000000000000009"/>
    <n v="13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4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999999999999991"/>
    <n v="116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2"/>
    <n v="22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.99999999999994"/>
    <n v="81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2"/>
    <n v="36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5"/>
    <n v="65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8"/>
    <n v="61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1.00000000000001"/>
    <n v="32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8"/>
    <n v="82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3.99999999999997"/>
    <n v="59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3.99999999999994"/>
    <n v="158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2"/>
    <n v="56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91"/>
    <n v="84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2"/>
    <n v="59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2"/>
    <n v="271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8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70"/>
    <n v="48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4.99999999999999"/>
    <n v="121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7.99999999999989"/>
    <n v="28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6"/>
    <n v="206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9"/>
    <n v="36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44"/>
    <n v="75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6"/>
    <n v="48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32"/>
    <n v="27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3.99999999999999"/>
    <n v="37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80"/>
    <n v="32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56"/>
    <n v="28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7"/>
    <n v="22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1.00000000000001"/>
    <n v="4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8"/>
    <n v="64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58"/>
    <n v="39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4.99999999999999"/>
    <n v="81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8"/>
    <n v="3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5"/>
    <n v="90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7"/>
    <n v="40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00"/>
    <n v="137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8"/>
    <n v="38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7"/>
    <n v="32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2"/>
    <n v="26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1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6"/>
    <n v="46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b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4"/>
    <n v="224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3"/>
    <n v="40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11"/>
    <n v="92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9"/>
    <n v="79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1"/>
    <n v="18"/>
    <x v="2"/>
    <x v="36"/>
    <x v="2648"/>
    <d v="2016-03-09T12:09:20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1"/>
    <n v="42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1"/>
    <n v="72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2"/>
    <n v="308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1"/>
    <n v="81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2"/>
    <n v="84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1"/>
    <n v="9"/>
    <x v="2"/>
    <x v="36"/>
    <x v="2654"/>
    <d v="2015-04-21T08:25:26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2"/>
    <n v="74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2"/>
    <n v="11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9"/>
    <n v="96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1"/>
    <n v="23"/>
    <x v="2"/>
    <x v="36"/>
    <x v="2658"/>
    <d v="2016-07-30T16:13:14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3"/>
    <n v="134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1"/>
    <n v="4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3"/>
    <n v="86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7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05"/>
    <n v="374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4"/>
    <n v="17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4"/>
    <n v="94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60"/>
    <n v="78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1.00000000000001"/>
    <n v="93"/>
    <x v="2"/>
    <x v="37"/>
    <x v="2667"/>
    <d v="2016-02-10T17:13:36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71"/>
    <n v="61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6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9999999999999991"/>
    <n v="42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2"/>
    <n v="34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4"/>
    <n v="71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8.000000000000004"/>
    <n v="168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3"/>
    <n v="129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8"/>
    <n v="66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51"/>
    <n v="118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8.000000000000004"/>
    <n v="127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1"/>
    <n v="44"/>
    <x v="2"/>
    <x v="37"/>
    <x v="2679"/>
    <d v="2015-02-27T19:01:34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1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1"/>
    <n v="28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9.000000000000004"/>
    <n v="85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1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1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b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b v="0"/>
    <x v="7"/>
    <x v="19"/>
    <x v="2687"/>
    <d v="2015-06-29T10:21:58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"/>
    <n v="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1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1"/>
    <n v="73"/>
    <x v="7"/>
    <x v="19"/>
    <x v="2690"/>
    <d v="2015-06-02T21:31:16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1"/>
    <n v="18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1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1"/>
    <n v="1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1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1"/>
    <n v="24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6.0000000000000009"/>
    <n v="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7"/>
    <n v="117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1"/>
    <n v="14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b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1"/>
    <n v="18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47"/>
    <n v="3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5"/>
    <n v="133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4"/>
    <n v="923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9999999999999991"/>
    <n v="164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1"/>
    <n v="218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3.00000000000001"/>
    <n v="150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1"/>
    <n v="72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4"/>
    <n v="45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2"/>
    <n v="165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4"/>
    <n v="85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1"/>
    <n v="54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2"/>
    <n v="51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3"/>
    <n v="109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7"/>
    <n v="9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5"/>
    <n v="58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20"/>
    <n v="65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1"/>
    <n v="93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4"/>
    <n v="126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9.00000000000001"/>
    <n v="95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9"/>
    <n v="171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1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2.99999999999997"/>
    <n v="69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1"/>
    <n v="9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7"/>
    <n v="8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45"/>
    <n v="512"/>
    <x v="2"/>
    <x v="30"/>
    <x v="2725"/>
    <d v="2017-03-01T12:52:15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6"/>
    <n v="262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.99999999999994"/>
    <n v="70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1.99999999999994"/>
    <n v="78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5"/>
    <n v="34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1"/>
    <n v="68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5"/>
    <n v="846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9"/>
    <n v="98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8"/>
    <n v="452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9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.99999999999989"/>
    <n v="22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23"/>
    <n v="170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.99999999999997"/>
    <n v="162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8"/>
    <n v="494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.99999999999994"/>
    <n v="23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4"/>
    <n v="19"/>
    <x v="2"/>
    <x v="30"/>
    <x v="2740"/>
    <d v="2015-03-11T18:45:52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1"/>
    <n v="9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30"/>
    <n v="41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b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6.0000000000000009"/>
    <n v="38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2"/>
    <n v="36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7"/>
    <n v="4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2"/>
    <n v="1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b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b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2"/>
    <n v="40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8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b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52"/>
    <n v="1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1"/>
    <n v="32"/>
    <x v="3"/>
    <x v="39"/>
    <x v="2756"/>
    <d v="2014-01-11T16:36:41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1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12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11"/>
    <n v="53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b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1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1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2"/>
    <n v="12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b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1"/>
    <n v="12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5.000000000000002"/>
    <n v="30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1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1"/>
    <n v="64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b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b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5.000000000000002"/>
    <n v="44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8"/>
    <n v="46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1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6"/>
    <n v="94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3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b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6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7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4.99999999999999"/>
    <n v="19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5"/>
    <n v="37"/>
    <x v="1"/>
    <x v="6"/>
    <x v="2785"/>
    <d v="2016-08-05T16:00:00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8"/>
    <n v="40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20"/>
    <n v="32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3"/>
    <n v="103"/>
    <x v="1"/>
    <x v="6"/>
    <x v="2788"/>
    <d v="2016-07-29T11:50:43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2"/>
    <n v="127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6"/>
    <n v="48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3"/>
    <n v="74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8"/>
    <n v="90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11.00000000000001"/>
    <n v="152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5"/>
    <n v="37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5.99999999999999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3"/>
    <n v="88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2"/>
    <n v="37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7"/>
    <n v="45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3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34"/>
    <n v="52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2"/>
    <n v="34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8"/>
    <n v="91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.00000000000001"/>
    <n v="25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3.00000000000001"/>
    <n v="45"/>
    <x v="1"/>
    <x v="6"/>
    <x v="2806"/>
    <d v="2015-08-05T06:00:00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8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1"/>
    <n v="6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3"/>
    <n v="122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9.00000000000001"/>
    <n v="48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1"/>
    <n v="93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13.99999999999999"/>
    <n v="69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8"/>
    <n v="38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8"/>
    <n v="26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42"/>
    <n v="4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2"/>
    <n v="26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4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7"/>
    <n v="104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5"/>
    <n v="51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4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9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4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9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7"/>
    <n v="51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4"/>
    <n v="61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8"/>
    <n v="114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1"/>
    <n v="105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1"/>
    <n v="99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7"/>
    <n v="36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3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1.00000000000001"/>
    <n v="64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4.99999999999999"/>
    <n v="31"/>
    <x v="1"/>
    <x v="6"/>
    <x v="2832"/>
    <d v="2014-11-23T17:00:00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9.00000000000001"/>
    <n v="84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5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8"/>
    <n v="21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8"/>
    <n v="45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00"/>
    <n v="41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1"/>
    <n v="45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2.00000000000001"/>
    <n v="126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20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b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b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6.0000000000000009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2"/>
    <n v="61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b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b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1"/>
    <n v="24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4"/>
    <n v="24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b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2"/>
    <n v="16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b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2"/>
    <n v="3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5"/>
    <n v="25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20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b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9999999999999991"/>
    <n v="30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32"/>
    <n v="27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1"/>
    <n v="19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1"/>
    <n v="20"/>
    <x v="1"/>
    <x v="6"/>
    <x v="2863"/>
    <d v="2014-09-09T11:12:03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2"/>
    <n v="1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b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1"/>
    <n v="23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1.000000000000004"/>
    <n v="51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3"/>
    <n v="106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1"/>
    <n v="36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4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5"/>
    <n v="36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b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9"/>
    <n v="120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6.0000000000000009"/>
    <n v="91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1"/>
    <n v="3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b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1"/>
    <n v="10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3"/>
    <n v="16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1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4.000000000000004"/>
    <n v="97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b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4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20"/>
    <n v="38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1"/>
    <n v="47"/>
    <x v="1"/>
    <x v="6"/>
    <x v="2884"/>
    <d v="2014-12-05T12:27:15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3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b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9"/>
    <n v="82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3"/>
    <n v="28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10"/>
    <n v="30"/>
    <x v="1"/>
    <x v="6"/>
    <x v="2892"/>
    <d v="2014-08-25T16:00:00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1"/>
    <n v="13"/>
    <x v="1"/>
    <x v="6"/>
    <x v="2893"/>
    <d v="2015-01-08T21:00:00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b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5"/>
    <n v="6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1.000000000000004"/>
    <n v="53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5"/>
    <n v="18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5"/>
    <n v="27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b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2"/>
    <n v="487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1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1"/>
    <n v="10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9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8.000000000000004"/>
    <n v="37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10"/>
    <n v="81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1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3"/>
    <n v="53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1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7"/>
    <n v="47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5.000000000000002"/>
    <n v="79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1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1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2"/>
    <n v="204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8"/>
    <n v="21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2"/>
    <n v="4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8.000000000000004"/>
    <n v="69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9"/>
    <n v="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27"/>
    <n v="52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4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4"/>
    <n v="176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3"/>
    <n v="232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1"/>
    <n v="113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2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3"/>
    <n v="256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1"/>
    <n v="163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06"/>
    <n v="8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06"/>
    <n v="86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3"/>
    <n v="48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08"/>
    <n v="73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1"/>
    <n v="9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8"/>
    <x v="1"/>
    <x v="40"/>
    <x v="2936"/>
    <d v="2014-10-12T23:59:00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4"/>
    <n v="3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2"/>
    <n v="127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3"/>
    <n v="330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8"/>
    <n v="82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1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21.000000000000004"/>
    <n v="203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b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b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5"/>
    <n v="83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1"/>
    <n v="3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3"/>
    <n v="13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b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3"/>
    <n v="1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9"/>
    <n v="201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"/>
    <n v="202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b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60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7"/>
    <n v="67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2"/>
    <n v="94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b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b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b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10.00000000000001"/>
    <n v="51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2"/>
    <n v="61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7"/>
    <n v="110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1"/>
    <n v="2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.00000000000001"/>
    <n v="4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3.99999999999999"/>
    <n v="89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3.99999999999999"/>
    <n v="81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9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63"/>
    <n v="96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70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1"/>
    <n v="75"/>
    <x v="1"/>
    <x v="6"/>
    <x v="2971"/>
    <d v="2014-08-31T10:47:58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6"/>
    <n v="12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5"/>
    <n v="2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9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1"/>
    <n v="71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2"/>
    <n v="9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3.99999999999999"/>
    <n v="114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30"/>
    <n v="61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2"/>
    <n v="111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10.00000000000001"/>
    <n v="137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29"/>
    <n v="54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3"/>
    <n v="8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7"/>
    <n v="156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1"/>
    <n v="11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22"/>
    <n v="110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6"/>
    <n v="46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1.00000000000001"/>
    <n v="105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6"/>
    <x v="1"/>
    <x v="38"/>
    <x v="2988"/>
    <d v="2016-06-20T03:41:21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7"/>
    <n v="97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1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4"/>
    <n v="95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5"/>
    <n v="49"/>
    <x v="1"/>
    <x v="38"/>
    <x v="2992"/>
    <d v="2016-10-09T13:25:10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1"/>
    <n v="46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8"/>
    <n v="2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5"/>
    <n v="64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2"/>
    <n v="154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4"/>
    <n v="91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4"/>
    <n v="119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9"/>
    <n v="81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3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9"/>
    <n v="132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9.00000000000001"/>
    <n v="74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2"/>
    <n v="179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3.00000000000001"/>
    <n v="16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1"/>
    <n v="109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08"/>
    <n v="89"/>
    <x v="1"/>
    <x v="38"/>
    <x v="3006"/>
    <d v="2014-12-14T13:09:51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2"/>
    <n v="117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20"/>
    <n v="234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24"/>
    <n v="15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8"/>
    <n v="86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7"/>
    <n v="147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.99999999999999"/>
    <n v="51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4"/>
    <n v="88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3"/>
    <n v="243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6"/>
    <n v="147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01"/>
    <n v="104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2"/>
    <n v="8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1"/>
    <n v="235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7"/>
    <n v="51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1"/>
    <n v="163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.99999999999997"/>
    <n v="68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3"/>
    <n v="5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4"/>
    <n v="52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2"/>
    <n v="165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9"/>
    <n v="8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10.00000000000001"/>
    <n v="9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7"/>
    <n v="46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2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8"/>
    <n v="51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7"/>
    <n v="192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3.00000000000001"/>
    <n v="90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9.00000000000001"/>
    <n v="89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7"/>
    <n v="9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.99999999999997"/>
    <n v="3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1"/>
    <n v="38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9.00000000000001"/>
    <n v="93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8"/>
    <n v="7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1.00000000000001"/>
    <n v="97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2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11.00000000000001"/>
    <n v="129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10.00000000000001"/>
    <n v="8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3"/>
    <n v="8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1"/>
    <n v="260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8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7"/>
    <n v="178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7"/>
    <n v="75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4.000000000000004"/>
    <n v="24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"/>
    <n v="38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1"/>
    <n v="1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b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1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b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b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"/>
    <n v="56"/>
    <x v="1"/>
    <x v="38"/>
    <x v="3060"/>
    <d v="2015-09-28T01:35:34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b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7"/>
    <n v="10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20"/>
    <n v="26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2"/>
    <n v="118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1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12"/>
    <n v="2797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3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1"/>
    <n v="88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5.000000000000002"/>
    <n v="21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4"/>
    <n v="21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60"/>
    <n v="62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1"/>
    <n v="93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1"/>
    <n v="8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9"/>
    <n v="65"/>
    <x v="1"/>
    <x v="38"/>
    <x v="3075"/>
    <d v="2016-08-18T21:27:20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6"/>
    <n v="3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1"/>
    <n v="53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"/>
    <n v="24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1"/>
    <n v="416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"/>
    <n v="54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1"/>
    <n v="421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b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1"/>
    <n v="19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2"/>
    <n v="7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3"/>
    <n v="68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1"/>
    <n v="17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1"/>
    <n v="63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4.000000000000004"/>
    <n v="131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6.0000000000000009"/>
    <n v="1271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6"/>
    <n v="8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2"/>
    <n v="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23"/>
    <n v="5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1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1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4"/>
    <n v="57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8.000000000000004"/>
    <n v="41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4"/>
    <n v="66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4.000000000000002"/>
    <n v="5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6"/>
    <n v="141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40"/>
    <n v="70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1"/>
    <n v="6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30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3"/>
    <n v="80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5"/>
    <n v="11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20"/>
    <n v="273"/>
    <x v="1"/>
    <x v="38"/>
    <x v="3107"/>
    <d v="2015-05-11T14:32:31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1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6"/>
    <n v="59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1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7"/>
    <n v="71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5"/>
    <n v="58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5"/>
    <n v="126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b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.999999999999993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1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1"/>
    <n v="13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1"/>
    <n v="10"/>
    <x v="1"/>
    <x v="38"/>
    <x v="3121"/>
    <d v="2014-09-26T11:18:55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59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9"/>
    <n v="245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1"/>
    <n v="7"/>
    <x v="1"/>
    <x v="38"/>
    <x v="3124"/>
    <d v="2015-02-02T13:43:21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b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5"/>
    <n v="62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b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9.00000000000001"/>
    <n v="140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1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4"/>
    <n v="94"/>
    <x v="1"/>
    <x v="6"/>
    <x v="3130"/>
    <d v="2017-04-13T23:59:00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6"/>
    <n v="54"/>
    <x v="1"/>
    <x v="6"/>
    <x v="3131"/>
    <d v="2017-04-08T07:54:05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1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4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3"/>
    <n v="19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1.000000000000004"/>
    <n v="2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8"/>
    <n v="30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4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b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6.0000000000000009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1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52"/>
    <n v="33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b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6"/>
    <n v="252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b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1"/>
    <n v="438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8"/>
    <n v="111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2"/>
    <n v="42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4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1"/>
    <n v="104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6"/>
    <n v="35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6"/>
    <n v="42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3.00000000000001"/>
    <n v="65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9"/>
    <n v="3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2"/>
    <n v="63"/>
    <x v="1"/>
    <x v="6"/>
    <x v="3156"/>
    <d v="2012-06-01T17:52:24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9"/>
    <x v="1"/>
    <x v="6"/>
    <x v="3157"/>
    <d v="2014-07-19T00:00:00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3.99999999999999"/>
    <n v="83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4"/>
    <n v="39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2"/>
    <n v="8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6"/>
    <n v="29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8"/>
    <n v="81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2.00000000000001"/>
    <n v="201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7"/>
    <n v="3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3"/>
    <n v="59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1"/>
    <n v="61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7"/>
    <n v="64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5"/>
    <n v="51"/>
    <x v="1"/>
    <x v="6"/>
    <x v="3168"/>
    <d v="2014-06-13T17:00:00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4"/>
    <n v="101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3.00000000000001"/>
    <n v="32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9.00000000000001"/>
    <n v="66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4.99999999999999"/>
    <n v="80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40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2"/>
    <n v="132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10.00000000000001"/>
    <n v="92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4.99999999999999"/>
    <n v="40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8"/>
    <n v="5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2"/>
    <n v="34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.99999999999999"/>
    <n v="78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20"/>
    <n v="32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.00000000000001"/>
    <n v="37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1"/>
    <n v="47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.00000000000001"/>
    <n v="41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8"/>
    <n v="101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2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3"/>
    <n v="47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7"/>
    <n v="7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13"/>
    <n v="357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b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5"/>
    <n v="38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2"/>
    <n v="13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2"/>
    <n v="25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b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60"/>
    <n v="54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1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12"/>
    <n v="287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1"/>
    <n v="37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3"/>
    <n v="50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1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2"/>
    <n v="13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5.000000000000007"/>
    <n v="110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2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b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4"/>
    <n v="23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b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7"/>
    <n v="71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4"/>
    <n v="64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20"/>
    <n v="51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6"/>
    <n v="6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20"/>
    <n v="86"/>
    <x v="1"/>
    <x v="6"/>
    <x v="3211"/>
    <d v="2014-08-14T21:00:00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7"/>
    <n v="54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1"/>
    <n v="12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3"/>
    <n v="107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1"/>
    <n v="263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1"/>
    <n v="58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7"/>
    <n v="51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3"/>
    <n v="6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1"/>
    <n v="169"/>
    <x v="1"/>
    <x v="6"/>
    <x v="3219"/>
    <d v="2015-03-22T17:35:47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1"/>
    <n v="257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4"/>
    <n v="37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5"/>
    <n v="38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10.00000000000001"/>
    <n v="46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3"/>
    <n v="142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3"/>
    <n v="53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5"/>
    <n v="60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3"/>
    <n v="194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8"/>
    <n v="10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10.00000000000001"/>
    <n v="7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8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2"/>
    <n v="51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9"/>
    <n v="98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1"/>
    <n v="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4"/>
    <n v="86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1"/>
    <n v="18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1"/>
    <n v="132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3.00000000000001"/>
    <n v="40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6"/>
    <n v="60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1"/>
    <n v="89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.99999999999999"/>
    <n v="59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8"/>
    <n v="70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3"/>
    <n v="116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3"/>
    <n v="24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5"/>
    <n v="8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2.00000000000001"/>
    <n v="58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6"/>
    <n v="4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1"/>
    <n v="6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5"/>
    <n v="6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2"/>
    <n v="120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1.00000000000001"/>
    <n v="84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8"/>
    <n v="58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2"/>
    <n v="178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2"/>
    <n v="7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30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9"/>
    <n v="7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7"/>
    <n v="52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6"/>
    <n v="99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7"/>
    <n v="252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10.00000000000001"/>
    <n v="75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1"/>
    <n v="6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4"/>
    <n v="94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3.00000000000001"/>
    <n v="42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3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64"/>
    <n v="71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2"/>
    <n v="49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3"/>
    <n v="5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1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2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2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9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5"/>
    <n v="1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8"/>
    <n v="205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2"/>
    <n v="55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1"/>
    <n v="151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17"/>
    <n v="5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9.00000000000001"/>
    <n v="55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4"/>
    <n v="77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.99999999999999"/>
    <n v="1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9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2"/>
    <n v="130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3"/>
    <n v="135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5"/>
    <n v="18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2"/>
    <n v="204"/>
    <x v="1"/>
    <x v="6"/>
    <x v="3284"/>
    <d v="2016-01-29T00:59:00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13.00000000000001"/>
    <n v="70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2"/>
    <n v="126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00"/>
    <n v="7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1"/>
    <n v="49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4"/>
    <n v="27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2"/>
    <n v="3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3.99999999999999"/>
    <n v="41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.99999999999994"/>
    <n v="20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71"/>
    <n v="85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9"/>
    <n v="3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3"/>
    <n v="2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5"/>
    <n v="46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1"/>
    <n v="126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2"/>
    <n v="142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7"/>
    <n v="5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7"/>
    <n v="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4"/>
    <n v="58"/>
    <x v="1"/>
    <x v="6"/>
    <x v="3301"/>
    <d v="2016-08-01T01:59:00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04"/>
    <n v="174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5.99999999999999"/>
    <n v="60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5"/>
    <n v="90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3"/>
    <n v="2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6"/>
    <n v="49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7"/>
    <n v="54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3"/>
    <n v="76"/>
    <x v="1"/>
    <x v="6"/>
    <x v="3308"/>
    <d v="2016-04-13T16:02:45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60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1"/>
    <n v="210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10.00000000000001"/>
    <n v="62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1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7"/>
    <n v="81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1"/>
    <n v="30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.00000000000001"/>
    <n v="50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1"/>
    <n v="94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7"/>
    <n v="62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26"/>
    <n v="79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4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7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8"/>
    <n v="36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2"/>
    <n v="146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6"/>
    <n v="26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02"/>
    <n v="153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3.00000000000001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2"/>
    <n v="143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2"/>
    <n v="2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7"/>
    <n v="293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7"/>
    <n v="45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7"/>
    <n v="24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5"/>
    <n v="8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3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5"/>
    <n v="3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9"/>
    <n v="117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1"/>
    <n v="80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1.00000000000001"/>
    <n v="82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3"/>
    <n v="13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5"/>
    <n v="17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9"/>
    <n v="110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2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2"/>
    <n v="79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2"/>
    <n v="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2"/>
    <n v="11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.00000000000001"/>
    <n v="92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20"/>
    <n v="1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1"/>
    <n v="70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4"/>
    <n v="110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5"/>
    <n v="72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2"/>
    <n v="9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8"/>
    <n v="77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6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2"/>
    <n v="5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7"/>
    <n v="148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2"/>
    <n v="57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7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3"/>
    <n v="64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7"/>
    <n v="185"/>
    <x v="1"/>
    <x v="6"/>
    <x v="3359"/>
    <d v="2017-02-24T20:22:14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2"/>
    <n v="127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.99999999999999"/>
    <n v="84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.00000000000003"/>
    <n v="5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2"/>
    <n v="303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6"/>
    <n v="45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7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2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9"/>
    <n v="30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5"/>
    <n v="46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04"/>
    <n v="97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8"/>
    <n v="68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9"/>
    <n v="31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4"/>
    <n v="39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1"/>
    <n v="6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07"/>
    <n v="72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7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1"/>
    <n v="422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2"/>
    <n v="105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8"/>
    <n v="2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4"/>
    <n v="55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5"/>
    <n v="112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3"/>
    <n v="86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1"/>
    <n v="77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2.00000000000001"/>
    <n v="66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1"/>
    <n v="94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2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7"/>
    <n v="101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4"/>
    <n v="35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4.99999999999999"/>
    <n v="185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3"/>
    <n v="70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2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2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6"/>
    <n v="37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3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5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5"/>
    <n v="5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.00000000000001"/>
    <n v="12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2.00000000000001"/>
    <n v="6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4"/>
    <n v="2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1"/>
    <n v="119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2"/>
    <n v="45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10.00000000000001"/>
    <n v="10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8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8"/>
    <n v="29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1"/>
    <n v="111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8"/>
    <n v="32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9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4"/>
    <n v="30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9.00000000000001"/>
    <n v="82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4"/>
    <n v="200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6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7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4"/>
    <n v="71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20"/>
    <n v="160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1"/>
    <n v="38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1"/>
    <n v="73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07"/>
    <n v="64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9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2"/>
    <n v="104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10.00000000000001"/>
    <n v="72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4"/>
    <n v="82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3"/>
    <n v="298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9.00000000000001"/>
    <n v="47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2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3"/>
    <n v="41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7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9.00000000000001"/>
    <n v="31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10.00000000000001"/>
    <n v="53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1"/>
    <n v="135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6"/>
    <n v="63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.00000000000001"/>
    <n v="59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6"/>
    <n v="144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5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5"/>
    <n v="187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5"/>
    <n v="90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6"/>
    <n v="6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3"/>
    <n v="60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2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6"/>
    <n v="42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89"/>
    <n v="44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5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9.00000000000001"/>
    <n v="44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8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10.00000000000001"/>
    <n v="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1"/>
    <n v="69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20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2"/>
    <n v="42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4"/>
    <n v="42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9"/>
    <n v="28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1"/>
    <n v="34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1"/>
    <n v="146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2"/>
    <n v="3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1"/>
    <n v="51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5"/>
    <n v="46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7"/>
    <n v="18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8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30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04"/>
    <n v="91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3"/>
    <n v="5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8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8"/>
    <n v="73"/>
    <x v="1"/>
    <x v="6"/>
    <x v="3466"/>
    <d v="2016-04-19T18:27:30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5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2"/>
    <n v="717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.99999999999999"/>
    <n v="51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2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5"/>
    <n v="3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3"/>
    <n v="8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9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2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.99999999999999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.99999999999999"/>
    <n v="5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3.00000000000001"/>
    <n v="40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8"/>
    <n v="3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3"/>
    <n v="165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19"/>
    <n v="126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9"/>
    <n v="52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60"/>
    <n v="4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.99999999999999"/>
    <n v="65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1"/>
    <n v="5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6"/>
    <n v="84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8"/>
    <n v="39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2"/>
    <n v="126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3.00000000000001"/>
    <n v="79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8"/>
    <n v="48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9"/>
    <n v="80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6"/>
    <n v="115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2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1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07"/>
    <n v="75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5"/>
    <n v="48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9.00000000000001"/>
    <n v="35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03"/>
    <n v="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6"/>
    <n v="61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7"/>
    <n v="26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1"/>
    <n v="3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6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8"/>
    <n v="71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4"/>
    <n v="67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2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5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7"/>
    <n v="97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1"/>
    <n v="61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2"/>
    <n v="80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9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9"/>
    <n v="76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3"/>
    <n v="6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1.00000000000001"/>
    <n v="51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2"/>
    <n v="73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1"/>
    <n v="96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70"/>
    <n v="46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2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3.99999999999999"/>
    <n v="57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2"/>
    <n v="138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7"/>
    <n v="82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2"/>
    <n v="46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7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5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9"/>
    <n v="43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7"/>
    <n v="79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7"/>
    <n v="39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4"/>
    <n v="45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4"/>
    <n v="14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81"/>
    <n v="44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9"/>
    <n v="31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20"/>
    <n v="56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7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40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3"/>
    <n v="67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05"/>
    <n v="55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5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1"/>
    <n v="32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3"/>
    <n v="60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.99999999999999"/>
    <n v="120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2"/>
    <n v="165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5"/>
    <n v="41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2"/>
    <n v="62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9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7"/>
    <n v="57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.99999999999999"/>
    <n v="108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00"/>
    <n v="17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1"/>
    <n v="11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1"/>
    <n v="180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04"/>
    <n v="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09.00000000000001"/>
    <n v="47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3"/>
    <n v="48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9"/>
    <n v="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6"/>
    <n v="22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1"/>
    <n v="60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1"/>
    <n v="98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5"/>
    <n v="56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9.00000000000001"/>
    <n v="2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.00000000000001"/>
    <n v="59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1"/>
    <n v="123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.99999999999999"/>
    <n v="88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3"/>
    <n v="74"/>
    <x v="1"/>
    <x v="6"/>
    <x v="3571"/>
    <d v="2014-10-30T15:36:53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6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3"/>
    <n v="40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7"/>
    <n v="13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2"/>
    <n v="10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1"/>
    <n v="4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6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3.99999999999999"/>
    <n v="38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4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9.00000000000001"/>
    <n v="13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5.99999999999999"/>
    <n v="31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20"/>
    <n v="177"/>
    <x v="1"/>
    <x v="6"/>
    <x v="3585"/>
    <d v="2014-12-21T12:11:30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10.00000000000001"/>
    <n v="152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7"/>
    <n v="23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1"/>
    <n v="19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8"/>
    <n v="83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1"/>
    <n v="69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9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8"/>
    <n v="73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1.00000000000001"/>
    <n v="78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6"/>
    <n v="56"/>
    <x v="1"/>
    <x v="6"/>
    <x v="3594"/>
    <d v="2016-09-03T20:36:22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9"/>
    <n v="50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08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3"/>
    <n v="78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1.00000000000001"/>
    <n v="41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60"/>
    <x v="1"/>
    <x v="6"/>
    <x v="3599"/>
    <d v="2015-08-29T19:00:00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4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5"/>
    <n v="4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1"/>
    <n v="82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1"/>
    <n v="45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3.00000000000001"/>
    <n v="50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1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1"/>
    <n v="62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6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30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4"/>
    <n v="144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3"/>
    <n v="53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7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45"/>
    <n v="12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3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1"/>
    <n v="36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7"/>
    <n v="38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5"/>
    <n v="70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9"/>
    <n v="18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7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2.99999999999999"/>
    <n v="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6"/>
    <n v="57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10.00000000000001"/>
    <n v="48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1"/>
    <n v="48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9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5"/>
    <n v="81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3"/>
    <n v="40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2"/>
    <n v="85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9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b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1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2"/>
    <n v="14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6"/>
    <n v="57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5"/>
    <n v="177"/>
    <x v="1"/>
    <x v="40"/>
    <x v="3634"/>
    <d v="2017-01-13T22:59:00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7"/>
    <n v="128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b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1"/>
    <n v="67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9999999999999991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1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6.0000000000000009"/>
    <n v="19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b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3"/>
    <n v="8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b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7"/>
    <n v="69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5"/>
    <n v="61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1"/>
    <n v="551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04"/>
    <n v="9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30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8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50.99999999999997"/>
    <n v="45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1"/>
    <n v="6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5"/>
    <n v="6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7"/>
    <n v="74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06"/>
    <n v="116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11.00000000000001"/>
    <n v="111"/>
    <x v="1"/>
    <x v="6"/>
    <x v="3657"/>
    <d v="2016-06-01T16:42:00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1"/>
    <n v="7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3"/>
    <n v="236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2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.00000000000001"/>
    <n v="93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02"/>
    <n v="203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10.00000000000001"/>
    <n v="4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15.99999999999999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2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4"/>
    <n v="5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4"/>
    <n v="37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9"/>
    <n v="82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10.00000000000001"/>
    <n v="21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1"/>
    <n v="89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2"/>
    <n v="54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3.99999999999999"/>
    <n v="4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00"/>
    <n v="146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4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9"/>
    <n v="6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3"/>
    <n v="6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3"/>
    <n v="67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1.00000000000001"/>
    <n v="74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3.00000000000001"/>
    <n v="100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2.00000000000001"/>
    <n v="63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40"/>
    <n v="6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1.00000000000001"/>
    <n v="5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40"/>
    <n v="46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6"/>
    <n v="42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2"/>
    <n v="6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1"/>
    <n v="20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10.00000000000001"/>
    <n v="84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9"/>
    <n v="58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9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8"/>
    <n v="187"/>
    <x v="1"/>
    <x v="6"/>
    <x v="3691"/>
    <d v="2015-03-01T23:59:00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5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30"/>
    <n v="31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8"/>
    <n v="63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1"/>
    <n v="122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4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1.00000000000001"/>
    <n v="4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1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2"/>
    <n v="3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1"/>
    <n v="39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10.00000000000001"/>
    <n v="15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4"/>
    <n v="44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7"/>
    <n v="1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4"/>
    <n v="84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2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1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4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9.00000000000001"/>
    <n v="31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2"/>
    <n v="68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3.99999999999999"/>
    <n v="28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4"/>
    <n v="11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2"/>
    <n v="107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3"/>
    <n v="106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3"/>
    <n v="133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6"/>
    <n v="52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40"/>
    <n v="27"/>
    <x v="1"/>
    <x v="6"/>
    <x v="3718"/>
    <d v="2015-02-27T12:11:15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5"/>
    <n v="87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1"/>
    <n v="11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12.00000000000001"/>
    <n v="48"/>
    <x v="1"/>
    <x v="6"/>
    <x v="3722"/>
    <d v="2016-02-11T17:59:00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3"/>
    <n v="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3"/>
    <n v="50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6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8.99999999999994"/>
    <n v="6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1"/>
    <n v="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10"/>
    <n v="61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8"/>
    <n v="73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2"/>
    <n v="52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16"/>
    <n v="33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b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9.000000000000004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4.000000000000002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1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2"/>
    <n v="38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1.000000000000004"/>
    <n v="101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8.000000000000004"/>
    <n v="26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b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b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b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3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4"/>
    <n v="100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1"/>
    <n v="216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3"/>
    <n v="121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2.99999999999999"/>
    <n v="38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4"/>
    <n v="173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2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30"/>
    <n v="26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2"/>
    <n v="268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9.00000000000001"/>
    <n v="76"/>
    <x v="1"/>
    <x v="40"/>
    <x v="3757"/>
    <d v="2014-12-01T15:25:15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3"/>
    <n v="60"/>
    <x v="1"/>
    <x v="40"/>
    <x v="3758"/>
    <d v="2014-05-19T00:00:00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1.00000000000001"/>
    <n v="51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2"/>
    <n v="56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7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7"/>
    <n v="48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5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6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.99999999999999"/>
    <n v="75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3"/>
    <n v="107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7"/>
    <n v="42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8"/>
    <n v="7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4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9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1.00000000000001"/>
    <n v="16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9.00000000000001"/>
    <n v="95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1"/>
    <n v="144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7"/>
    <n v="91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4"/>
    <n v="49"/>
    <x v="1"/>
    <x v="40"/>
    <x v="3777"/>
    <d v="2014-09-26T23:00:00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6"/>
    <n v="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4"/>
    <n v="136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10.00000000000001"/>
    <n v="95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2"/>
    <n v="76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9"/>
    <n v="65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1"/>
    <n v="101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1.00000000000001"/>
    <n v="9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1"/>
    <n v="36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1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4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b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b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1"/>
    <n v="18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60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1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90"/>
    <n v="146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5"/>
    <n v="101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5"/>
    <n v="56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9"/>
    <n v="48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b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20"/>
    <n v="59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b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1"/>
    <n v="2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1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1"/>
    <n v="5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2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2"/>
    <n v="54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2"/>
    <n v="71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4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10.00000000000001"/>
    <n v="200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1"/>
    <n v="79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1"/>
    <n v="62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1"/>
    <n v="51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20"/>
    <n v="49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8"/>
    <n v="108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7"/>
    <n v="4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4"/>
    <n v="2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5"/>
    <n v="80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11.00000000000001"/>
    <n v="73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6"/>
    <n v="108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20"/>
    <n v="28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3"/>
    <n v="71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1"/>
    <n v="63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7"/>
    <n v="59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5"/>
    <n v="140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1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10.00000000000001"/>
    <n v="58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3.00000000000001"/>
    <n v="6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3"/>
    <n v="121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01"/>
    <n v="1009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2"/>
    <n v="64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2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9"/>
    <n v="26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2"/>
    <n v="48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2"/>
    <n v="5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2"/>
    <n v="8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3"/>
    <n v="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3"/>
    <n v="2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7"/>
    <n v="189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7"/>
    <n v="50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8"/>
    <n v="76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4"/>
    <n v="10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5"/>
    <n v="36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1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1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7"/>
    <n v="9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3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1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6.0000000000000009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1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8.000000000000004"/>
    <n v="82"/>
    <x v="1"/>
    <x v="6"/>
    <x v="3860"/>
    <d v="2014-08-12T10:51:50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b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27"/>
    <n v="47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1"/>
    <n v="6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3"/>
    <n v="51"/>
    <x v="1"/>
    <x v="6"/>
    <x v="3867"/>
    <d v="2016-06-18T14:32:19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1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4"/>
    <n v="31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3"/>
    <n v="1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b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b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b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b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3"/>
    <n v="45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5"/>
    <n v="8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1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b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4.000000000000002"/>
    <n v="58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b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b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b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b v="0"/>
    <x v="1"/>
    <x v="40"/>
    <x v="3885"/>
    <d v="2016-05-09T17:49:51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b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2"/>
    <n v="18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8.000000000000004"/>
    <n v="39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2"/>
    <n v="14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7"/>
    <n v="316"/>
    <x v="1"/>
    <x v="6"/>
    <x v="3890"/>
    <d v="2015-08-15T13:12:24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3"/>
    <n v="38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b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2"/>
    <n v="129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4"/>
    <n v="48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1"/>
    <n v="43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18.000000000000004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3"/>
    <n v="51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2"/>
    <n v="63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6.0000000000000009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1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9"/>
    <n v="48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b v="0"/>
    <x v="1"/>
    <x v="6"/>
    <x v="3903"/>
    <d v="2015-08-14T14:38:00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1"/>
    <n v="2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2"/>
    <n v="2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8"/>
    <n v="6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6"/>
    <n v="39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9"/>
    <n v="17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1"/>
    <n v="34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4"/>
    <n v="62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8"/>
    <n v="84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1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3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7"/>
    <n v="3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1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b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1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1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6.0000000000000009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b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9"/>
    <n v="11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3"/>
    <n v="82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6"/>
    <n v="5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1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3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4.000000000000002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3"/>
    <n v="33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b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b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1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6"/>
    <n v="92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4"/>
    <n v="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b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7"/>
    <n v="249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3"/>
    <n v="80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1"/>
    <n v="6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1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b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6"/>
    <n v="13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b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1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4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4"/>
    <n v="51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b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16"/>
    <n v="50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1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1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1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b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b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5"/>
    <n v="54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b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1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3"/>
    <n v="41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5"/>
    <n v="25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2"/>
    <n v="12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1"/>
    <n v="11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b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9999999999999991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5.000000000000002"/>
    <n v="72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1"/>
    <n v="23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5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1"/>
    <n v="48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8"/>
    <n v="36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1"/>
    <n v="6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1"/>
    <n v="2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2"/>
    <n v="27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9"/>
    <n v="106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30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b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8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2"/>
    <n v="21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1"/>
    <n v="27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2"/>
    <n v="19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5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5"/>
    <n v="85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9999999999999991"/>
    <n v="10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3"/>
    <n v="34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10"/>
    <n v="38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8"/>
    <n v="1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b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5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6.0000000000000009"/>
    <n v="61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1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1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8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7"/>
    <n v="30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b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.999999999999993"/>
    <n v="60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7"/>
    <n v="83"/>
    <x v="1"/>
    <x v="6"/>
    <x v="3999"/>
    <d v="2014-08-31T14:51:49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8"/>
    <n v="33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2"/>
    <n v="6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1"/>
    <n v="101"/>
    <x v="1"/>
    <x v="6"/>
    <x v="4003"/>
    <d v="2015-02-15T09:05:47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1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1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1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4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5"/>
    <n v="46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8"/>
    <n v="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b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b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2"/>
    <n v="53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9"/>
    <n v="33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1"/>
    <n v="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7"/>
    <n v="34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1"/>
    <n v="63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70"/>
    <n v="64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b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5"/>
    <n v="63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b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8"/>
    <n v="31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9.00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b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7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b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9999999999999991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6"/>
    <n v="66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7"/>
    <n v="148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8"/>
    <n v="16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2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3"/>
    <n v="76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2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1"/>
    <n v="11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b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8"/>
    <n v="57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1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9"/>
    <n v="39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3"/>
    <n v="28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8.000000000000004"/>
    <n v="33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1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1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b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8"/>
    <n v="87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b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8.000000000000004"/>
    <n v="42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3"/>
    <n v="130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3"/>
    <n v="24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3"/>
    <n v="36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3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b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3"/>
    <n v="16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20"/>
    <n v="65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1"/>
    <n v="7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1"/>
    <n v="180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5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5"/>
    <n v="3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7"/>
    <n v="28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b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1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2"/>
    <n v="19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9.000000000000004"/>
    <n v="45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b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9"/>
    <n v="223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b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b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6"/>
    <n v="30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2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2"/>
    <n v="127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1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1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5"/>
    <n v="10"/>
    <x v="1"/>
    <x v="6"/>
    <x v="4086"/>
    <d v="2015-11-20T23:00:00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b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1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5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4"/>
    <n v="11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3"/>
    <n v="26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3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7"/>
    <n v="92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3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2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b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b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b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b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8.000000000000004"/>
    <n v="2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7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22"/>
    <n v="46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999999999999991"/>
    <n v="384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1"/>
    <n v="10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3"/>
    <n v="11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b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9.000000000000004"/>
    <n v="15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4"/>
    <n v="1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1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1"/>
    <n v="1"/>
    <x v="1"/>
    <x v="6"/>
    <x v="4113"/>
    <d v="2016-01-08T01:34: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x v="0"/>
    <x v="0"/>
    <x v="0"/>
  </r>
  <r>
    <x v="1"/>
    <n v="931"/>
    <n v="420"/>
    <n v="60"/>
    <n v="1411"/>
    <x v="1"/>
    <x v="1"/>
    <x v="1"/>
  </r>
  <r>
    <x v="2"/>
    <n v="380"/>
    <n v="282"/>
    <n v="51"/>
    <n v="713"/>
    <x v="2"/>
    <x v="2"/>
    <x v="2"/>
  </r>
  <r>
    <x v="3"/>
    <n v="168"/>
    <n v="144"/>
    <n v="40"/>
    <n v="352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86"/>
    <n v="258"/>
    <n v="10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68A23-F219-4B35-86FA-212C396515CF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K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colItems>
  <pageFields count="2">
    <pageField fld="17" hier="-1"/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BAF8B-9728-42E9-BEA8-2A60EF28C6E4}" name="PivotTable8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2">
  <location ref="A3:E6" firstHeaderRow="1" firstDataRow="2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1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2">
    <i>
      <x/>
    </i>
    <i>
      <x v="1"/>
    </i>
  </rowItems>
  <colFields count="1">
    <field x="6"/>
  </colFields>
  <colItems count="4">
    <i>
      <x/>
    </i>
    <i>
      <x v="1"/>
    </i>
    <i>
      <x v="2"/>
    </i>
    <i>
      <x v="3"/>
    </i>
  </colItems>
  <dataFields count="1">
    <dataField name="Count of staff_pick" fld="5" subtotal="count" baseField="0" baseItem="0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A54C1-2785-46A0-AB90-FD7A21CB6FC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7" firstHeaderRow="1" firstDataRow="2" firstDataCol="1"/>
  <pivotFields count="2">
    <pivotField axis="axisRow" showAll="0">
      <items count="4">
        <item x="1"/>
        <item x="0"/>
        <item h="1" x="2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1" subtotal="count" baseField="0" baseItem="0"/>
  </dataFields>
  <chartFormats count="5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27DB7-E966-4BFA-A254-76F304D5DE3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6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3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>
      <x v="21"/>
    </i>
    <i t="grand">
      <x/>
    </i>
  </rowItems>
  <colItems count="1">
    <i/>
  </colItems>
  <dataFields count="1">
    <dataField name="Count of country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A93DC-CA61-47B8-8479-7F88DA49E84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Failed" fld="6" baseField="0" baseItem="0"/>
    <dataField name="Sum of Percentage Successful" fld="5" baseField="0" baseItem="0"/>
    <dataField name="Sum of Percentage Canceled" fld="7" baseField="0" baseItem="0"/>
  </dataFields>
  <chartFormats count="3">
    <chartFormat chart="1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4816C-05B7-4BEC-B354-09042645E065}">
  <dimension ref="A1:I13"/>
  <sheetViews>
    <sheetView tabSelected="1" workbookViewId="0">
      <selection activeCell="B2" sqref="B2"/>
    </sheetView>
  </sheetViews>
  <sheetFormatPr defaultRowHeight="14.5" x14ac:dyDescent="0.35"/>
  <cols>
    <col min="1" max="1" width="13.453125" customWidth="1"/>
    <col min="2" max="2" width="10.1796875" customWidth="1"/>
  </cols>
  <sheetData>
    <row r="1" spans="1:9" s="6" customFormat="1" ht="24.5" thickBo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5"/>
    </row>
    <row r="2" spans="1:9" x14ac:dyDescent="0.35">
      <c r="A2" s="5" t="s">
        <v>8</v>
      </c>
      <c r="B2">
        <f>COUNTIFS([1]Data!F:F,"successful",[1]Data!D:D,"&lt;1000")</f>
        <v>322</v>
      </c>
      <c r="C2">
        <f>COUNTIFS([1]Data!F:F,"failed",[1]Data!D:D,"&lt;1000")</f>
        <v>113</v>
      </c>
      <c r="D2">
        <f>COUNTIFS([1]Data!F:F,"canceled",[1]Data!D:D,"&lt;1000")</f>
        <v>18</v>
      </c>
      <c r="E2">
        <f t="shared" ref="E2:E13" si="0">SUM(B2:D2)</f>
        <v>453</v>
      </c>
      <c r="F2" s="4">
        <f t="shared" ref="F2:F13" si="1">(B2/E2)</f>
        <v>0.71081677704194257</v>
      </c>
      <c r="G2" s="4">
        <f t="shared" ref="G2:G13" si="2">(C2/E2)</f>
        <v>0.24944812362030905</v>
      </c>
      <c r="H2" s="4">
        <f t="shared" ref="H2:H13" si="3">D2/E2</f>
        <v>3.9735099337748346E-2</v>
      </c>
    </row>
    <row r="3" spans="1:9" x14ac:dyDescent="0.35">
      <c r="A3" s="5" t="s">
        <v>9</v>
      </c>
      <c r="B3">
        <f>COUNTIFS([1]Data!F:F,"successful",[1]Data!D:D,"&gt;=1000 ",[1]Data!D:D,"&lt;4999")</f>
        <v>931</v>
      </c>
      <c r="C3">
        <f>COUNTIFS([1]Data!F:F,"failed",[1]Data!D:D,"&gt;=1000 ",[1]Data!D:D,"&lt;4999")</f>
        <v>420</v>
      </c>
      <c r="D3">
        <f>COUNTIFS([1]Data!F:F,"canceled",[1]Data!D:D,"&gt;=1000 ",[1]Data!D:D,"&lt;4999")</f>
        <v>60</v>
      </c>
      <c r="E3">
        <f t="shared" si="0"/>
        <v>1411</v>
      </c>
      <c r="F3" s="4">
        <f t="shared" si="1"/>
        <v>0.65981573352232459</v>
      </c>
      <c r="G3" s="4">
        <f t="shared" si="2"/>
        <v>0.297661233167966</v>
      </c>
      <c r="H3" s="4">
        <f t="shared" si="3"/>
        <v>4.2523033309709427E-2</v>
      </c>
    </row>
    <row r="4" spans="1:9" x14ac:dyDescent="0.35">
      <c r="A4" s="5" t="s">
        <v>10</v>
      </c>
      <c r="B4">
        <f>COUNTIFS([1]Data!F:F,"successful",[1]Data!D:D,"&gt;=5000",[1]Data!D:D,"&lt;9999")</f>
        <v>380</v>
      </c>
      <c r="C4">
        <f>COUNTIFS([1]Data!F:F,"failed",[1]Data!D:D,"&gt;=5000",[1]Data!D:D,"&lt;9999")</f>
        <v>282</v>
      </c>
      <c r="D4">
        <f>COUNTIFS([1]Data!F:F,"canceled",[1]Data!D:D,"&gt;=5000",[1]Data!D:D,"&lt;9999")</f>
        <v>51</v>
      </c>
      <c r="E4">
        <f t="shared" si="0"/>
        <v>713</v>
      </c>
      <c r="F4" s="4">
        <f t="shared" si="1"/>
        <v>0.53295932678821878</v>
      </c>
      <c r="G4" s="4">
        <f t="shared" si="2"/>
        <v>0.39551192145862551</v>
      </c>
      <c r="H4" s="4">
        <f t="shared" si="3"/>
        <v>7.1528751753155678E-2</v>
      </c>
    </row>
    <row r="5" spans="1:9" x14ac:dyDescent="0.35">
      <c r="A5" s="5" t="s">
        <v>11</v>
      </c>
      <c r="B5">
        <f>COUNTIFS([1]Data!F:F,"successful",[1]Data!D:D,"&gt;=10000",[1]Data!D:D,"&lt;14999")</f>
        <v>168</v>
      </c>
      <c r="C5">
        <f>COUNTIFS([1]Data!F:F,"failed",[1]Data!D:D,"&gt;=10000",[1]Data!D:D,"&lt;14999")</f>
        <v>144</v>
      </c>
      <c r="D5">
        <f>COUNTIFS([1]Data!F:F,"canceled",[1]Data!D:D,"&gt;=10000",[1]Data!D:D,"&lt;14999")</f>
        <v>40</v>
      </c>
      <c r="E5">
        <f t="shared" si="0"/>
        <v>352</v>
      </c>
      <c r="F5" s="4">
        <f t="shared" si="1"/>
        <v>0.47727272727272729</v>
      </c>
      <c r="G5" s="4">
        <f t="shared" si="2"/>
        <v>0.40909090909090912</v>
      </c>
      <c r="H5" s="4">
        <f t="shared" si="3"/>
        <v>0.11363636363636363</v>
      </c>
    </row>
    <row r="6" spans="1:9" x14ac:dyDescent="0.35">
      <c r="A6" s="5" t="s">
        <v>12</v>
      </c>
      <c r="B6">
        <f>COUNTIFS([1]Data!F:F,"successful",[1]Data!D:D,"&gt;=15000",[1]Data!D:D,"&lt;19999")</f>
        <v>94</v>
      </c>
      <c r="C6">
        <f>COUNTIFS([1]Data!F:F,"failed",[1]Data!D:D,"&gt;=15000",[1]Data!D:D,"&lt;19999")</f>
        <v>90</v>
      </c>
      <c r="D6">
        <f>COUNTIFS([1]Data!F:F,"canceled",[1]Data!D:D,"&gt;=15000",[1]Data!D:D,"&lt;19999")</f>
        <v>17</v>
      </c>
      <c r="E6">
        <f t="shared" si="0"/>
        <v>201</v>
      </c>
      <c r="F6" s="4">
        <f t="shared" si="1"/>
        <v>0.46766169154228854</v>
      </c>
      <c r="G6" s="4">
        <f t="shared" si="2"/>
        <v>0.44776119402985076</v>
      </c>
      <c r="H6" s="4">
        <f t="shared" si="3"/>
        <v>8.45771144278607E-2</v>
      </c>
    </row>
    <row r="7" spans="1:9" x14ac:dyDescent="0.35">
      <c r="A7" s="5" t="s">
        <v>13</v>
      </c>
      <c r="B7">
        <f>COUNTIFS([1]Data!F:F,"successful",[1]Data!D:D,"&gt;=20000",[1]Data!D:D,"&lt;24999")</f>
        <v>62</v>
      </c>
      <c r="C7">
        <f>COUNTIFS([1]Data!F:F,"failed",[1]Data!D:D,"&gt;=20000",[1]Data!D:D,"&lt;24999")</f>
        <v>72</v>
      </c>
      <c r="D7">
        <f>COUNTIFS([1]Data!F:F,"canceled",[1]Data!D:D,"&gt;=20000",[1]Data!D:D,"&lt;24999")</f>
        <v>14</v>
      </c>
      <c r="E7">
        <f t="shared" si="0"/>
        <v>148</v>
      </c>
      <c r="F7" s="4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9" x14ac:dyDescent="0.35">
      <c r="A8" s="5" t="s">
        <v>14</v>
      </c>
      <c r="B8">
        <f>COUNTIFS([1]Data!F:F,"successful",[1]Data!D:D,"&gt;=25000",[1]Data!D:D,"&lt;29999")</f>
        <v>55</v>
      </c>
      <c r="C8">
        <f>COUNTIFS([1]Data!F:F,"failed",[1]Data!D:D,"&gt;=25000",[1]Data!D:D,"&lt;29999")</f>
        <v>64</v>
      </c>
      <c r="D8">
        <f>COUNTIFS([1]Data!F:F,"canceled",[1]Data!D:D,"&gt;=25000",[1]Data!D:D,"&lt;29999")</f>
        <v>18</v>
      </c>
      <c r="E8">
        <f t="shared" si="0"/>
        <v>137</v>
      </c>
      <c r="F8" s="4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9" x14ac:dyDescent="0.35">
      <c r="A9" s="5" t="s">
        <v>15</v>
      </c>
      <c r="B9">
        <f>COUNTIFS([1]Data!F:F,"successful",[1]Data!D:D,"&gt;=30000",[1]Data!D:D,"&lt;34999")</f>
        <v>32</v>
      </c>
      <c r="C9">
        <f>COUNTIFS([1]Data!F:F,"failed",[1]Data!D:D,"&gt;=30000",[1]Data!D:D,"&lt;34999")</f>
        <v>37</v>
      </c>
      <c r="D9">
        <f>COUNTIFS([1]Data!F:F,"canceled",[1]Data!D:D,"&gt;=30000",[1]Data!D:D,"&lt;34999")</f>
        <v>13</v>
      </c>
      <c r="E9">
        <f t="shared" si="0"/>
        <v>82</v>
      </c>
      <c r="F9" s="4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</row>
    <row r="10" spans="1:9" x14ac:dyDescent="0.35">
      <c r="A10" s="5" t="s">
        <v>16</v>
      </c>
      <c r="B10">
        <f>COUNTIFS([1]Data!F:F,"successful",[1]Data!D:D,"&gt;=35000",[1]Data!D:D,"&lt;39999")</f>
        <v>26</v>
      </c>
      <c r="C10">
        <f>COUNTIFS([1]Data!F:F,"failed",[1]Data!D:D,"&gt;=35000",[1]Data!D:D,"&lt;39999")</f>
        <v>22</v>
      </c>
      <c r="D10">
        <f>COUNTIFS([1]Data!F:F,"canceled",[1]Data!D:D,"&gt;=35000",[1]Data!D:D,"&lt;39999")</f>
        <v>7</v>
      </c>
      <c r="E10">
        <f t="shared" si="0"/>
        <v>55</v>
      </c>
      <c r="F10" s="4">
        <f t="shared" si="1"/>
        <v>0.47272727272727272</v>
      </c>
      <c r="G10" s="4">
        <f t="shared" si="2"/>
        <v>0.4</v>
      </c>
      <c r="H10" s="4">
        <f t="shared" si="3"/>
        <v>0.12727272727272726</v>
      </c>
    </row>
    <row r="11" spans="1:9" x14ac:dyDescent="0.35">
      <c r="A11" s="5" t="s">
        <v>17</v>
      </c>
      <c r="B11">
        <f>COUNTIFS([1]Data!F:F,"successful",[1]Data!D:D,"&gt;=40000",[1]Data!D:D,"&lt;44999")</f>
        <v>21</v>
      </c>
      <c r="C11">
        <f>COUNTIFS([1]Data!F:F,"failed",[1]Data!D:D,"&gt;=40000",[1]Data!D:D,"&lt;44999")</f>
        <v>16</v>
      </c>
      <c r="D11">
        <f>COUNTIFS([1]Data!F:F,"canceled",[1]Data!D:D,"&gt;=40000",[1]Data!D:D,"&lt;44999")</f>
        <v>6</v>
      </c>
      <c r="E11">
        <f t="shared" si="0"/>
        <v>43</v>
      </c>
      <c r="F11" s="4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9" x14ac:dyDescent="0.35">
      <c r="A12" s="5" t="s">
        <v>18</v>
      </c>
      <c r="B12">
        <f>COUNTIFS([1]Data!F:F,"successful",[1]Data!D:D,"&gt;=45000",[1]Data!D:D,"&lt;49999")</f>
        <v>6</v>
      </c>
      <c r="C12">
        <f>COUNTIFS([1]Data!F:F,"failed",[1]Data!D:D,"&gt;=45000",[1]Data!D:D,"&lt;49999")</f>
        <v>11</v>
      </c>
      <c r="D12">
        <f>COUNTIFS([1]Data!F:F,"canceled",[1]Data!D:D,"&gt;=45000",[1]Data!D:D,"&lt;49999")</f>
        <v>4</v>
      </c>
      <c r="E12">
        <f t="shared" si="0"/>
        <v>21</v>
      </c>
      <c r="F12" s="4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9" ht="24.5" x14ac:dyDescent="0.35">
      <c r="A13" s="5" t="s">
        <v>19</v>
      </c>
      <c r="B13">
        <f>COUNTIFS([1]Data!F:F,"successful",[1]Data!D:D,"&gt;=50000")</f>
        <v>86</v>
      </c>
      <c r="C13">
        <f>COUNTIFS([1]Data!F:F,"failed",[1]Data!D:D,"&gt;=50000")</f>
        <v>258</v>
      </c>
      <c r="D13">
        <f>COUNTIFS([1]Data!F:F,"canceled",[1]Data!D:D,"&gt;=50000")</f>
        <v>100</v>
      </c>
      <c r="E13">
        <f t="shared" si="0"/>
        <v>444</v>
      </c>
      <c r="F13" s="4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BB3D3-2828-40EE-B9A8-D25202DB1849}">
  <dimension ref="A1:T4115"/>
  <sheetViews>
    <sheetView topLeftCell="N1" zoomScale="50" zoomScaleNormal="50" workbookViewId="0">
      <pane ySplit="1" topLeftCell="A8" activePane="bottomLeft" state="frozen"/>
      <selection activeCell="B1" sqref="B1"/>
      <selection pane="bottomLeft" activeCell="P13" sqref="P13"/>
    </sheetView>
  </sheetViews>
  <sheetFormatPr defaultRowHeight="14.5" x14ac:dyDescent="0.35"/>
  <cols>
    <col min="2" max="2" width="38.453125" style="8" customWidth="1"/>
    <col min="3" max="3" width="40.26953125" style="8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7265625" bestFit="1" customWidth="1"/>
    <col min="16" max="16" width="21.54296875" bestFit="1" customWidth="1"/>
    <col min="17" max="18" width="41.1796875" customWidth="1"/>
    <col min="19" max="19" width="29.7265625" bestFit="1" customWidth="1"/>
    <col min="20" max="20" width="28.453125" bestFit="1" customWidth="1"/>
  </cols>
  <sheetData>
    <row r="1" spans="1:20" x14ac:dyDescent="0.35">
      <c r="A1" s="12" t="s">
        <v>8404</v>
      </c>
      <c r="B1" s="13" t="s">
        <v>8403</v>
      </c>
      <c r="C1" s="13" t="s">
        <v>8402</v>
      </c>
      <c r="D1" s="12" t="s">
        <v>8401</v>
      </c>
      <c r="E1" s="12" t="s">
        <v>8400</v>
      </c>
      <c r="F1" s="12" t="s">
        <v>8399</v>
      </c>
      <c r="G1" s="12" t="s">
        <v>22</v>
      </c>
      <c r="H1" s="12" t="s">
        <v>8398</v>
      </c>
      <c r="I1" s="12" t="s">
        <v>8397</v>
      </c>
      <c r="J1" s="12" t="s">
        <v>8396</v>
      </c>
      <c r="K1" s="12" t="s">
        <v>47</v>
      </c>
      <c r="L1" s="12" t="s">
        <v>8395</v>
      </c>
      <c r="M1" s="12" t="s">
        <v>8394</v>
      </c>
      <c r="N1" s="12" t="s">
        <v>8393</v>
      </c>
      <c r="O1" s="12" t="s">
        <v>8392</v>
      </c>
      <c r="P1" s="12" t="s">
        <v>8391</v>
      </c>
      <c r="Q1" s="12" t="s">
        <v>8390</v>
      </c>
      <c r="R1" s="12" t="s">
        <v>20</v>
      </c>
      <c r="S1" s="12" t="s">
        <v>8389</v>
      </c>
      <c r="T1" s="12" t="s">
        <v>8388</v>
      </c>
    </row>
    <row r="2" spans="1:20" ht="43.5" x14ac:dyDescent="0.35">
      <c r="A2">
        <v>0</v>
      </c>
      <c r="B2" s="8" t="s">
        <v>8387</v>
      </c>
      <c r="C2" s="8" t="s">
        <v>8386</v>
      </c>
      <c r="D2">
        <v>8500</v>
      </c>
      <c r="E2">
        <v>11633</v>
      </c>
      <c r="F2" t="s">
        <v>51</v>
      </c>
      <c r="G2" t="s">
        <v>55</v>
      </c>
      <c r="H2" t="s">
        <v>82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8267</v>
      </c>
      <c r="O2">
        <f>ROUNDUP(E2/D2,2)*100</f>
        <v>137</v>
      </c>
      <c r="P2">
        <f>IF(L2&gt;0,ROUNDUP((E2/L2),0))</f>
        <v>64</v>
      </c>
      <c r="Q2" t="s">
        <v>31</v>
      </c>
      <c r="R2" t="s">
        <v>8266</v>
      </c>
      <c r="S2" s="10">
        <f>(J2/86400)+25569+(-5/24)</f>
        <v>42176.798738425925</v>
      </c>
      <c r="T2" s="9">
        <f>(I2/86400)+25569+(-5/24)</f>
        <v>42207.916666666664</v>
      </c>
    </row>
    <row r="3" spans="1:20" ht="29" x14ac:dyDescent="0.35">
      <c r="A3">
        <v>1</v>
      </c>
      <c r="B3" s="8" t="s">
        <v>8385</v>
      </c>
      <c r="C3" s="8" t="s">
        <v>8384</v>
      </c>
      <c r="D3">
        <v>10275</v>
      </c>
      <c r="E3">
        <v>14653</v>
      </c>
      <c r="F3" t="s">
        <v>51</v>
      </c>
      <c r="G3" t="s">
        <v>55</v>
      </c>
      <c r="H3" t="s">
        <v>82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O3">
        <f>ROUNDUP(E3/D3,2)*100</f>
        <v>143</v>
      </c>
      <c r="P3">
        <f>IF(L3&gt;0,ROUNDUP((E3/L3),0))</f>
        <v>186</v>
      </c>
      <c r="Q3" t="s">
        <v>31</v>
      </c>
      <c r="R3" t="s">
        <v>8266</v>
      </c>
      <c r="S3" s="10">
        <f>(J3/86400)+25569+(-5/24)</f>
        <v>42766.392164351848</v>
      </c>
      <c r="T3" s="9">
        <f>(I3/86400)+25569+(-5/24)</f>
        <v>42796.392164351848</v>
      </c>
    </row>
    <row r="4" spans="1:20" ht="43.5" x14ac:dyDescent="0.35">
      <c r="A4">
        <v>2</v>
      </c>
      <c r="B4" s="8" t="s">
        <v>8383</v>
      </c>
      <c r="C4" s="8" t="s">
        <v>8382</v>
      </c>
      <c r="D4">
        <v>500</v>
      </c>
      <c r="E4">
        <v>525</v>
      </c>
      <c r="F4" t="s">
        <v>51</v>
      </c>
      <c r="G4" t="s">
        <v>56</v>
      </c>
      <c r="H4" t="s">
        <v>90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O4">
        <f>ROUNDUP(E4/D4,2)*100</f>
        <v>105</v>
      </c>
      <c r="P4">
        <f>IF(L4&gt;0,ROUNDUP((E4/L4),0))</f>
        <v>15</v>
      </c>
      <c r="Q4" t="s">
        <v>31</v>
      </c>
      <c r="R4" t="s">
        <v>8266</v>
      </c>
      <c r="S4" s="10">
        <f>(J4/86400)+25569+(-5/24)</f>
        <v>42405.494016203702</v>
      </c>
      <c r="T4" s="9">
        <f>(I4/86400)+25569+(-5/24)</f>
        <v>42415.494016203702</v>
      </c>
    </row>
    <row r="5" spans="1:20" ht="29" x14ac:dyDescent="0.35">
      <c r="A5">
        <v>3</v>
      </c>
      <c r="B5" s="8" t="s">
        <v>8381</v>
      </c>
      <c r="C5" s="8" t="s">
        <v>8380</v>
      </c>
      <c r="D5">
        <v>10000</v>
      </c>
      <c r="E5">
        <v>10390</v>
      </c>
      <c r="F5" t="s">
        <v>51</v>
      </c>
      <c r="G5" t="s">
        <v>55</v>
      </c>
      <c r="H5" t="s">
        <v>82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O5">
        <f>ROUNDUP(E5/D5,2)*100</f>
        <v>104</v>
      </c>
      <c r="P5">
        <f>IF(L5&gt;0,ROUNDUP((E5/L5),0))</f>
        <v>70</v>
      </c>
      <c r="Q5" t="s">
        <v>31</v>
      </c>
      <c r="R5" t="s">
        <v>8266</v>
      </c>
      <c r="S5" s="10">
        <f>(J5/86400)+25569+(-5/24)</f>
        <v>41828.306793981479</v>
      </c>
      <c r="T5" s="9">
        <f>(I5/86400)+25569+(-5/24)</f>
        <v>41858.306793981479</v>
      </c>
    </row>
    <row r="6" spans="1:20" ht="58" x14ac:dyDescent="0.35">
      <c r="A6">
        <v>4</v>
      </c>
      <c r="B6" s="8" t="s">
        <v>8379</v>
      </c>
      <c r="C6" s="8" t="s">
        <v>8378</v>
      </c>
      <c r="D6">
        <v>44000</v>
      </c>
      <c r="E6">
        <v>54116.28</v>
      </c>
      <c r="F6" t="s">
        <v>51</v>
      </c>
      <c r="G6" t="s">
        <v>55</v>
      </c>
      <c r="H6" t="s">
        <v>82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O6">
        <f>ROUNDUP(E6/D6,2)*100</f>
        <v>123</v>
      </c>
      <c r="P6">
        <f>IF(L6&gt;0,ROUNDUP((E6/L6),0))</f>
        <v>191</v>
      </c>
      <c r="Q6" t="s">
        <v>31</v>
      </c>
      <c r="R6" t="s">
        <v>8266</v>
      </c>
      <c r="S6" s="10">
        <f>(J6/86400)+25569+(-5/24)</f>
        <v>42327.625914351847</v>
      </c>
      <c r="T6" s="9">
        <f>(I6/86400)+25569+(-5/24)</f>
        <v>42357.625914351847</v>
      </c>
    </row>
    <row r="7" spans="1:20" ht="43.5" x14ac:dyDescent="0.35">
      <c r="A7">
        <v>5</v>
      </c>
      <c r="B7" s="8" t="s">
        <v>8377</v>
      </c>
      <c r="C7" s="8" t="s">
        <v>8376</v>
      </c>
      <c r="D7">
        <v>3999</v>
      </c>
      <c r="E7">
        <v>4390</v>
      </c>
      <c r="F7" t="s">
        <v>51</v>
      </c>
      <c r="G7" t="s">
        <v>55</v>
      </c>
      <c r="H7" t="s">
        <v>82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O7">
        <f>ROUNDUP(E7/D7,2)*100</f>
        <v>110.00000000000001</v>
      </c>
      <c r="P7">
        <f>IF(L7&gt;0,ROUNDUP((E7/L7),0))</f>
        <v>94</v>
      </c>
      <c r="Q7" t="s">
        <v>31</v>
      </c>
      <c r="R7" t="s">
        <v>8266</v>
      </c>
      <c r="S7" s="10">
        <f>(J7/86400)+25569+(-5/24)</f>
        <v>42563.724618055552</v>
      </c>
      <c r="T7" s="9">
        <f>(I7/86400)+25569+(-5/24)</f>
        <v>42580.024305555555</v>
      </c>
    </row>
    <row r="8" spans="1:20" ht="43.5" x14ac:dyDescent="0.35">
      <c r="A8">
        <v>6</v>
      </c>
      <c r="B8" s="8" t="s">
        <v>8375</v>
      </c>
      <c r="C8" s="8" t="s">
        <v>8374</v>
      </c>
      <c r="D8">
        <v>8000</v>
      </c>
      <c r="E8">
        <v>8519</v>
      </c>
      <c r="F8" t="s">
        <v>51</v>
      </c>
      <c r="G8" t="s">
        <v>55</v>
      </c>
      <c r="H8" t="s">
        <v>82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O8">
        <f>ROUNDUP(E8/D8,2)*100</f>
        <v>107</v>
      </c>
      <c r="P8">
        <f>IF(L8&gt;0,ROUNDUP((E8/L8),0))</f>
        <v>147</v>
      </c>
      <c r="Q8" t="s">
        <v>31</v>
      </c>
      <c r="R8" t="s">
        <v>8266</v>
      </c>
      <c r="S8" s="10">
        <f>(J8/86400)+25569+(-5/24)</f>
        <v>41793.864004629628</v>
      </c>
      <c r="T8" s="9">
        <f>(I8/86400)+25569+(-5/24)</f>
        <v>41803.864004629628</v>
      </c>
    </row>
    <row r="9" spans="1:20" ht="58" x14ac:dyDescent="0.35">
      <c r="A9">
        <v>7</v>
      </c>
      <c r="B9" s="8" t="s">
        <v>8373</v>
      </c>
      <c r="C9" s="8" t="s">
        <v>8372</v>
      </c>
      <c r="D9">
        <v>9000</v>
      </c>
      <c r="E9">
        <v>9110</v>
      </c>
      <c r="F9" t="s">
        <v>51</v>
      </c>
      <c r="G9" t="s">
        <v>55</v>
      </c>
      <c r="H9" t="s">
        <v>82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O9">
        <f>ROUNDUP(E9/D9,2)*100</f>
        <v>102</v>
      </c>
      <c r="P9">
        <f>IF(L9&gt;0,ROUNDUP((E9/L9),0))</f>
        <v>160</v>
      </c>
      <c r="Q9" t="s">
        <v>31</v>
      </c>
      <c r="R9" t="s">
        <v>8266</v>
      </c>
      <c r="S9" s="10">
        <f>(J9/86400)+25569+(-5/24)</f>
        <v>42515.838738425919</v>
      </c>
      <c r="T9" s="9">
        <f>(I9/86400)+25569+(-5/24)</f>
        <v>42555.838738425919</v>
      </c>
    </row>
    <row r="10" spans="1:20" ht="29" x14ac:dyDescent="0.35">
      <c r="A10">
        <v>8</v>
      </c>
      <c r="B10" s="8" t="s">
        <v>8371</v>
      </c>
      <c r="C10" s="8" t="s">
        <v>8370</v>
      </c>
      <c r="D10">
        <v>3500</v>
      </c>
      <c r="E10">
        <v>3501.52</v>
      </c>
      <c r="F10" t="s">
        <v>51</v>
      </c>
      <c r="G10" t="s">
        <v>55</v>
      </c>
      <c r="H10" t="s">
        <v>82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O10">
        <f>ROUNDUP(E10/D10,2)*100</f>
        <v>101</v>
      </c>
      <c r="P10">
        <f>IF(L10&gt;0,ROUNDUP((E10/L10),0))</f>
        <v>292</v>
      </c>
      <c r="Q10" t="s">
        <v>31</v>
      </c>
      <c r="R10" t="s">
        <v>8266</v>
      </c>
      <c r="S10" s="10">
        <f>(J10/86400)+25569+(-5/24)</f>
        <v>42468.736249999994</v>
      </c>
      <c r="T10" s="9">
        <f>(I10/86400)+25569+(-5/24)</f>
        <v>42475.666666666664</v>
      </c>
    </row>
    <row r="11" spans="1:20" ht="43.5" x14ac:dyDescent="0.35">
      <c r="A11">
        <v>9</v>
      </c>
      <c r="B11" s="8" t="s">
        <v>8369</v>
      </c>
      <c r="C11" s="8" t="s">
        <v>8368</v>
      </c>
      <c r="D11">
        <v>500</v>
      </c>
      <c r="E11">
        <v>629.99</v>
      </c>
      <c r="F11" t="s">
        <v>51</v>
      </c>
      <c r="G11" t="s">
        <v>55</v>
      </c>
      <c r="H11" t="s">
        <v>82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O11">
        <f>ROUNDUP(E11/D11,2)*100</f>
        <v>126</v>
      </c>
      <c r="P11">
        <f>IF(L11&gt;0,ROUNDUP((E11/L11),0))</f>
        <v>32</v>
      </c>
      <c r="Q11" t="s">
        <v>31</v>
      </c>
      <c r="R11" t="s">
        <v>8266</v>
      </c>
      <c r="S11" s="10">
        <f>(J11/86400)+25569+(-5/24)</f>
        <v>42446.895185185182</v>
      </c>
      <c r="T11" s="9">
        <f>(I11/86400)+25569+(-5/24)</f>
        <v>42476.895185185182</v>
      </c>
    </row>
    <row r="12" spans="1:20" ht="43.5" x14ac:dyDescent="0.35">
      <c r="A12">
        <v>10</v>
      </c>
      <c r="B12" s="8" t="s">
        <v>8367</v>
      </c>
      <c r="C12" s="8" t="s">
        <v>8366</v>
      </c>
      <c r="D12">
        <v>3000</v>
      </c>
      <c r="E12">
        <v>3015</v>
      </c>
      <c r="F12" t="s">
        <v>51</v>
      </c>
      <c r="G12" t="s">
        <v>55</v>
      </c>
      <c r="H12" t="s">
        <v>82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O12">
        <f>ROUNDUP(E12/D12,2)*100</f>
        <v>101</v>
      </c>
      <c r="P12">
        <f>IF(L12&gt;0,ROUNDUP((E12/L12),0))</f>
        <v>159</v>
      </c>
      <c r="Q12" t="s">
        <v>31</v>
      </c>
      <c r="R12" t="s">
        <v>8266</v>
      </c>
      <c r="S12" s="10">
        <f>(J12/86400)+25569+(-5/24)</f>
        <v>41779.859710648147</v>
      </c>
      <c r="T12" s="9">
        <f>(I12/86400)+25569+(-5/24)</f>
        <v>41814.859710648147</v>
      </c>
    </row>
    <row r="13" spans="1:20" ht="58" x14ac:dyDescent="0.35">
      <c r="A13">
        <v>11</v>
      </c>
      <c r="B13" s="8" t="s">
        <v>8365</v>
      </c>
      <c r="C13" s="8" t="s">
        <v>8364</v>
      </c>
      <c r="D13">
        <v>5000</v>
      </c>
      <c r="E13">
        <v>6025</v>
      </c>
      <c r="F13" t="s">
        <v>51</v>
      </c>
      <c r="G13" t="s">
        <v>55</v>
      </c>
      <c r="H13" t="s">
        <v>82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O13">
        <f>ROUNDUP(E13/D13,2)*100</f>
        <v>121</v>
      </c>
      <c r="P13">
        <f>IF(L13&gt;0,ROUNDUP((E13/L13),0))</f>
        <v>81</v>
      </c>
      <c r="Q13" t="s">
        <v>31</v>
      </c>
      <c r="R13" t="s">
        <v>8266</v>
      </c>
      <c r="S13" s="10">
        <f>(J13/86400)+25569+(-5/24)</f>
        <v>42572.570162037031</v>
      </c>
      <c r="T13" s="9">
        <f>(I13/86400)+25569+(-5/24)</f>
        <v>42603.916666666664</v>
      </c>
    </row>
    <row r="14" spans="1:20" ht="58" x14ac:dyDescent="0.35">
      <c r="A14">
        <v>12</v>
      </c>
      <c r="B14" s="8" t="s">
        <v>8363</v>
      </c>
      <c r="C14" s="8" t="s">
        <v>8362</v>
      </c>
      <c r="D14">
        <v>30000</v>
      </c>
      <c r="E14">
        <v>49588</v>
      </c>
      <c r="F14" t="s">
        <v>51</v>
      </c>
      <c r="G14" t="s">
        <v>55</v>
      </c>
      <c r="H14" t="s">
        <v>82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O14">
        <f>ROUNDUP(E14/D14,2)*100</f>
        <v>166</v>
      </c>
      <c r="P14">
        <f>IF(L14&gt;0,ROUNDUP((E14/L14),0))</f>
        <v>60</v>
      </c>
      <c r="Q14" t="s">
        <v>31</v>
      </c>
      <c r="R14" t="s">
        <v>8266</v>
      </c>
      <c r="S14" s="10">
        <f>(J14/86400)+25569+(-5/24)</f>
        <v>41791.504918981482</v>
      </c>
      <c r="T14" s="9">
        <f>(I14/86400)+25569+(-5/24)</f>
        <v>41835.916666666664</v>
      </c>
    </row>
    <row r="15" spans="1:20" ht="43.5" x14ac:dyDescent="0.35">
      <c r="A15">
        <v>13</v>
      </c>
      <c r="B15" s="8" t="s">
        <v>8361</v>
      </c>
      <c r="C15" s="8" t="s">
        <v>8360</v>
      </c>
      <c r="D15">
        <v>3500</v>
      </c>
      <c r="E15">
        <v>5599</v>
      </c>
      <c r="F15" t="s">
        <v>51</v>
      </c>
      <c r="G15" t="s">
        <v>55</v>
      </c>
      <c r="H15" t="s">
        <v>82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O15">
        <f>ROUNDUP(E15/D15,2)*100</f>
        <v>160</v>
      </c>
      <c r="P15">
        <f>IF(L15&gt;0,ROUNDUP((E15/L15),0))</f>
        <v>110</v>
      </c>
      <c r="Q15" t="s">
        <v>31</v>
      </c>
      <c r="R15" t="s">
        <v>8266</v>
      </c>
      <c r="S15" s="10">
        <f>(J15/86400)+25569+(-5/24)</f>
        <v>42508.468854166662</v>
      </c>
      <c r="T15" s="9">
        <f>(I15/86400)+25569+(-5/24)</f>
        <v>42544.643749999996</v>
      </c>
    </row>
    <row r="16" spans="1:20" ht="29" x14ac:dyDescent="0.35">
      <c r="A16">
        <v>14</v>
      </c>
      <c r="B16" s="8" t="s">
        <v>8359</v>
      </c>
      <c r="C16" s="8" t="s">
        <v>8358</v>
      </c>
      <c r="D16">
        <v>6000</v>
      </c>
      <c r="E16">
        <v>6056</v>
      </c>
      <c r="F16" t="s">
        <v>51</v>
      </c>
      <c r="G16" t="s">
        <v>58</v>
      </c>
      <c r="H16" t="s">
        <v>104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O16">
        <f>ROUNDUP(E16/D16,2)*100</f>
        <v>101</v>
      </c>
      <c r="P16">
        <f>IF(L16&gt;0,ROUNDUP((E16/L16),0))</f>
        <v>148</v>
      </c>
      <c r="Q16" t="s">
        <v>31</v>
      </c>
      <c r="R16" t="s">
        <v>8266</v>
      </c>
      <c r="S16" s="10">
        <f>(J16/86400)+25569+(-5/24)</f>
        <v>41807.818148148144</v>
      </c>
      <c r="T16" s="9">
        <f>(I16/86400)+25569+(-5/24)</f>
        <v>41833.374305555553</v>
      </c>
    </row>
    <row r="17" spans="1:20" ht="43.5" x14ac:dyDescent="0.35">
      <c r="A17">
        <v>15</v>
      </c>
      <c r="B17" s="8" t="s">
        <v>8357</v>
      </c>
      <c r="C17" s="8" t="s">
        <v>8356</v>
      </c>
      <c r="D17">
        <v>2000</v>
      </c>
      <c r="E17">
        <v>2132</v>
      </c>
      <c r="F17" t="s">
        <v>51</v>
      </c>
      <c r="G17" t="s">
        <v>63</v>
      </c>
      <c r="H17" t="s">
        <v>85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O17">
        <f>ROUNDUP(E17/D17,2)*100</f>
        <v>107</v>
      </c>
      <c r="P17">
        <f>IF(L17&gt;0,ROUNDUP((E17/L17),0))</f>
        <v>22</v>
      </c>
      <c r="Q17" t="s">
        <v>31</v>
      </c>
      <c r="R17" t="s">
        <v>8266</v>
      </c>
      <c r="S17" s="10">
        <f>(J17/86400)+25569+(-5/24)</f>
        <v>42256.183541666665</v>
      </c>
      <c r="T17" s="9">
        <f>(I17/86400)+25569+(-5/24)</f>
        <v>42274.634722222218</v>
      </c>
    </row>
    <row r="18" spans="1:20" ht="43.5" x14ac:dyDescent="0.35">
      <c r="A18">
        <v>16</v>
      </c>
      <c r="B18" s="8" t="s">
        <v>8355</v>
      </c>
      <c r="C18" s="8" t="s">
        <v>8354</v>
      </c>
      <c r="D18">
        <v>12000</v>
      </c>
      <c r="E18">
        <v>12029</v>
      </c>
      <c r="F18" t="s">
        <v>51</v>
      </c>
      <c r="G18" t="s">
        <v>55</v>
      </c>
      <c r="H18" t="s">
        <v>82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O18">
        <f>ROUNDUP(E18/D18,2)*100</f>
        <v>101</v>
      </c>
      <c r="P18">
        <f>IF(L18&gt;0,ROUNDUP((E18/L18),0))</f>
        <v>172</v>
      </c>
      <c r="Q18" t="s">
        <v>31</v>
      </c>
      <c r="R18" t="s">
        <v>8266</v>
      </c>
      <c r="S18" s="10">
        <f>(J18/86400)+25569+(-5/24)</f>
        <v>41760.588090277779</v>
      </c>
      <c r="T18" s="9">
        <f>(I18/86400)+25569+(-5/24)</f>
        <v>41806.020833333328</v>
      </c>
    </row>
    <row r="19" spans="1:20" ht="43.5" x14ac:dyDescent="0.35">
      <c r="A19">
        <v>17</v>
      </c>
      <c r="B19" s="8" t="s">
        <v>8353</v>
      </c>
      <c r="C19" s="8" t="s">
        <v>8352</v>
      </c>
      <c r="D19">
        <v>1500</v>
      </c>
      <c r="E19">
        <v>1510</v>
      </c>
      <c r="F19" t="s">
        <v>51</v>
      </c>
      <c r="G19" t="s">
        <v>56</v>
      </c>
      <c r="H19" t="s">
        <v>90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O19">
        <f>ROUNDUP(E19/D19,2)*100</f>
        <v>101</v>
      </c>
      <c r="P19">
        <f>IF(L19&gt;0,ROUNDUP((E19/L19),0))</f>
        <v>42</v>
      </c>
      <c r="Q19" t="s">
        <v>31</v>
      </c>
      <c r="R19" t="s">
        <v>8266</v>
      </c>
      <c r="S19" s="10">
        <f>(J19/86400)+25569+(-5/24)</f>
        <v>41917.523402777777</v>
      </c>
      <c r="T19" s="9">
        <f>(I19/86400)+25569+(-5/24)</f>
        <v>41947.565069444441</v>
      </c>
    </row>
    <row r="20" spans="1:20" ht="43.5" x14ac:dyDescent="0.35">
      <c r="A20">
        <v>18</v>
      </c>
      <c r="B20" s="8" t="s">
        <v>8351</v>
      </c>
      <c r="C20" s="8" t="s">
        <v>8350</v>
      </c>
      <c r="D20">
        <v>30000</v>
      </c>
      <c r="E20">
        <v>31896.33</v>
      </c>
      <c r="F20" t="s">
        <v>51</v>
      </c>
      <c r="G20" t="s">
        <v>55</v>
      </c>
      <c r="H20" t="s">
        <v>82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O20">
        <f>ROUNDUP(E20/D20,2)*100</f>
        <v>107</v>
      </c>
      <c r="P20">
        <f>IF(L20&gt;0,ROUNDUP((E20/L20),0))</f>
        <v>94</v>
      </c>
      <c r="Q20" t="s">
        <v>31</v>
      </c>
      <c r="R20" t="s">
        <v>8266</v>
      </c>
      <c r="S20" s="10">
        <f>(J20/86400)+25569+(-5/24)</f>
        <v>41869.333981481475</v>
      </c>
      <c r="T20" s="9">
        <f>(I20/86400)+25569+(-5/24)</f>
        <v>41899.333981481475</v>
      </c>
    </row>
    <row r="21" spans="1:20" ht="43.5" x14ac:dyDescent="0.35">
      <c r="A21">
        <v>19</v>
      </c>
      <c r="B21" s="8" t="s">
        <v>8349</v>
      </c>
      <c r="C21" s="8" t="s">
        <v>8348</v>
      </c>
      <c r="D21">
        <v>850</v>
      </c>
      <c r="E21">
        <v>1235</v>
      </c>
      <c r="F21" t="s">
        <v>51</v>
      </c>
      <c r="G21" t="s">
        <v>55</v>
      </c>
      <c r="H21" t="s">
        <v>82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O21">
        <f>ROUNDUP(E21/D21,2)*100</f>
        <v>146</v>
      </c>
      <c r="P21">
        <f>IF(L21&gt;0,ROUNDUP((E21/L21),0))</f>
        <v>57</v>
      </c>
      <c r="Q21" t="s">
        <v>31</v>
      </c>
      <c r="R21" t="s">
        <v>8266</v>
      </c>
      <c r="S21" s="10">
        <f>(J21/86400)+25569+(-5/24)</f>
        <v>42175.608032407406</v>
      </c>
      <c r="T21" s="9">
        <f>(I21/86400)+25569+(-5/24)</f>
        <v>42205.608032407406</v>
      </c>
    </row>
    <row r="22" spans="1:20" ht="43.5" x14ac:dyDescent="0.35">
      <c r="A22">
        <v>20</v>
      </c>
      <c r="B22" s="8" t="s">
        <v>8347</v>
      </c>
      <c r="C22" s="8" t="s">
        <v>8346</v>
      </c>
      <c r="D22">
        <v>2000</v>
      </c>
      <c r="E22">
        <v>2004</v>
      </c>
      <c r="F22" t="s">
        <v>51</v>
      </c>
      <c r="G22" t="s">
        <v>55</v>
      </c>
      <c r="H22" t="s">
        <v>82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O22">
        <f>ROUNDUP(E22/D22,2)*100</f>
        <v>101</v>
      </c>
      <c r="P22">
        <f>IF(L22&gt;0,ROUNDUP((E22/L22),0))</f>
        <v>81</v>
      </c>
      <c r="Q22" t="s">
        <v>31</v>
      </c>
      <c r="R22" t="s">
        <v>8266</v>
      </c>
      <c r="S22" s="10">
        <f>(J22/86400)+25569+(-5/24)</f>
        <v>42200.549907407403</v>
      </c>
      <c r="T22" s="9">
        <f>(I22/86400)+25569+(-5/24)</f>
        <v>42260.549907407403</v>
      </c>
    </row>
    <row r="23" spans="1:20" ht="43.5" x14ac:dyDescent="0.35">
      <c r="A23">
        <v>21</v>
      </c>
      <c r="B23" s="8" t="s">
        <v>8345</v>
      </c>
      <c r="C23" s="8" t="s">
        <v>8344</v>
      </c>
      <c r="D23">
        <v>18500</v>
      </c>
      <c r="E23">
        <v>20190</v>
      </c>
      <c r="F23" t="s">
        <v>51</v>
      </c>
      <c r="G23" t="s">
        <v>55</v>
      </c>
      <c r="H23" t="s">
        <v>82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O23">
        <f>ROUNDUP(E23/D23,2)*100</f>
        <v>110.00000000000001</v>
      </c>
      <c r="P23">
        <f>IF(L23&gt;0,ROUNDUP((E23/L23),0))</f>
        <v>200</v>
      </c>
      <c r="Q23" t="s">
        <v>31</v>
      </c>
      <c r="R23" t="s">
        <v>8266</v>
      </c>
      <c r="S23" s="10">
        <f>(J23/86400)+25569+(-5/24)</f>
        <v>41878.418854166666</v>
      </c>
      <c r="T23" s="9">
        <f>(I23/86400)+25569+(-5/24)</f>
        <v>41908.418854166666</v>
      </c>
    </row>
    <row r="24" spans="1:20" ht="29" x14ac:dyDescent="0.35">
      <c r="A24">
        <v>22</v>
      </c>
      <c r="B24" s="8" t="s">
        <v>8343</v>
      </c>
      <c r="C24" s="8" t="s">
        <v>8342</v>
      </c>
      <c r="D24">
        <v>350</v>
      </c>
      <c r="E24">
        <v>410</v>
      </c>
      <c r="F24" t="s">
        <v>51</v>
      </c>
      <c r="G24" t="s">
        <v>55</v>
      </c>
      <c r="H24" t="s">
        <v>82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O24">
        <f>ROUNDUP(E24/D24,2)*100</f>
        <v>118</v>
      </c>
      <c r="P24">
        <f>IF(L24&gt;0,ROUNDUP((E24/L24),0))</f>
        <v>52</v>
      </c>
      <c r="Q24" t="s">
        <v>31</v>
      </c>
      <c r="R24" t="s">
        <v>8266</v>
      </c>
      <c r="S24" s="10">
        <f>(J24/86400)+25569+(-5/24)</f>
        <v>41989.703009259254</v>
      </c>
      <c r="T24" s="9">
        <f>(I24/86400)+25569+(-5/24)</f>
        <v>42005.124305555553</v>
      </c>
    </row>
    <row r="25" spans="1:20" ht="43.5" x14ac:dyDescent="0.35">
      <c r="A25">
        <v>23</v>
      </c>
      <c r="B25" s="8" t="s">
        <v>8341</v>
      </c>
      <c r="C25" s="8" t="s">
        <v>8340</v>
      </c>
      <c r="D25">
        <v>2000</v>
      </c>
      <c r="E25">
        <v>2370</v>
      </c>
      <c r="F25" t="s">
        <v>51</v>
      </c>
      <c r="G25" t="s">
        <v>55</v>
      </c>
      <c r="H25" t="s">
        <v>82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O25">
        <f>ROUNDUP(E25/D25,2)*100</f>
        <v>119</v>
      </c>
      <c r="P25">
        <f>IF(L25&gt;0,ROUNDUP((E25/L25),0))</f>
        <v>104</v>
      </c>
      <c r="Q25" t="s">
        <v>31</v>
      </c>
      <c r="R25" t="s">
        <v>8266</v>
      </c>
      <c r="S25" s="10">
        <f>(J25/86400)+25569+(-5/24)</f>
        <v>42097.570613425924</v>
      </c>
      <c r="T25" s="9">
        <f>(I25/86400)+25569+(-5/24)</f>
        <v>42124.430555555555</v>
      </c>
    </row>
    <row r="26" spans="1:20" ht="29" x14ac:dyDescent="0.35">
      <c r="A26">
        <v>24</v>
      </c>
      <c r="B26" s="8" t="s">
        <v>8339</v>
      </c>
      <c r="C26" s="8" t="s">
        <v>8338</v>
      </c>
      <c r="D26">
        <v>35000</v>
      </c>
      <c r="E26">
        <v>38082.69</v>
      </c>
      <c r="F26" t="s">
        <v>51</v>
      </c>
      <c r="G26" t="s">
        <v>55</v>
      </c>
      <c r="H26" t="s">
        <v>82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O26">
        <f>ROUNDUP(E26/D26,2)*100</f>
        <v>109.00000000000001</v>
      </c>
      <c r="P26">
        <f>IF(L26&gt;0,ROUNDUP((E26/L26),0))</f>
        <v>67</v>
      </c>
      <c r="Q26" t="s">
        <v>31</v>
      </c>
      <c r="R26" t="s">
        <v>8266</v>
      </c>
      <c r="S26" s="10">
        <f>(J26/86400)+25569+(-5/24)</f>
        <v>42229.611840277772</v>
      </c>
      <c r="T26" s="9">
        <f>(I26/86400)+25569+(-5/24)</f>
        <v>42262.610416666663</v>
      </c>
    </row>
    <row r="27" spans="1:20" ht="43.5" x14ac:dyDescent="0.35">
      <c r="A27">
        <v>25</v>
      </c>
      <c r="B27" s="8" t="s">
        <v>8337</v>
      </c>
      <c r="C27" s="8" t="s">
        <v>8336</v>
      </c>
      <c r="D27">
        <v>600</v>
      </c>
      <c r="E27">
        <v>800</v>
      </c>
      <c r="F27" t="s">
        <v>51</v>
      </c>
      <c r="G27" t="s">
        <v>55</v>
      </c>
      <c r="H27" t="s">
        <v>82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O27">
        <f>ROUNDUP(E27/D27,2)*100</f>
        <v>134</v>
      </c>
      <c r="P27">
        <f>IF(L27&gt;0,ROUNDUP((E27/L27),0))</f>
        <v>58</v>
      </c>
      <c r="Q27" t="s">
        <v>31</v>
      </c>
      <c r="R27" t="s">
        <v>8266</v>
      </c>
      <c r="S27" s="10">
        <f>(J27/86400)+25569+(-5/24)</f>
        <v>42317.816678240742</v>
      </c>
      <c r="T27" s="9">
        <f>(I27/86400)+25569+(-5/24)</f>
        <v>42377.816678240742</v>
      </c>
    </row>
    <row r="28" spans="1:20" ht="43.5" x14ac:dyDescent="0.35">
      <c r="A28">
        <v>26</v>
      </c>
      <c r="B28" s="8" t="s">
        <v>8335</v>
      </c>
      <c r="C28" s="8" t="s">
        <v>8334</v>
      </c>
      <c r="D28">
        <v>1250</v>
      </c>
      <c r="E28">
        <v>1940</v>
      </c>
      <c r="F28" t="s">
        <v>51</v>
      </c>
      <c r="G28" t="s">
        <v>55</v>
      </c>
      <c r="H28" t="s">
        <v>82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O28">
        <f>ROUNDUP(E28/D28,2)*100</f>
        <v>156</v>
      </c>
      <c r="P28">
        <f>IF(L28&gt;0,ROUNDUP((E28/L28),0))</f>
        <v>103</v>
      </c>
      <c r="Q28" t="s">
        <v>31</v>
      </c>
      <c r="R28" t="s">
        <v>8266</v>
      </c>
      <c r="S28" s="10">
        <f>(J28/86400)+25569+(-5/24)</f>
        <v>41828.307222222218</v>
      </c>
      <c r="T28" s="9">
        <f>(I28/86400)+25569+(-5/24)</f>
        <v>41868.307222222218</v>
      </c>
    </row>
    <row r="29" spans="1:20" ht="43.5" x14ac:dyDescent="0.35">
      <c r="A29">
        <v>27</v>
      </c>
      <c r="B29" s="8" t="s">
        <v>8333</v>
      </c>
      <c r="C29" s="8" t="s">
        <v>8332</v>
      </c>
      <c r="D29">
        <v>20000</v>
      </c>
      <c r="E29">
        <v>22345</v>
      </c>
      <c r="F29" t="s">
        <v>51</v>
      </c>
      <c r="G29" t="s">
        <v>68</v>
      </c>
      <c r="H29" t="s">
        <v>519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O29">
        <f>ROUNDUP(E29/D29,2)*100</f>
        <v>112.00000000000001</v>
      </c>
      <c r="P29">
        <f>IF(L29&gt;0,ROUNDUP((E29/L29),0))</f>
        <v>149</v>
      </c>
      <c r="Q29" t="s">
        <v>31</v>
      </c>
      <c r="R29" t="s">
        <v>8266</v>
      </c>
      <c r="S29" s="10">
        <f>(J29/86400)+25569+(-5/24)</f>
        <v>41928.956400462957</v>
      </c>
      <c r="T29" s="9">
        <f>(I29/86400)+25569+(-5/24)</f>
        <v>41958.998067129629</v>
      </c>
    </row>
    <row r="30" spans="1:20" ht="29" x14ac:dyDescent="0.35">
      <c r="A30">
        <v>28</v>
      </c>
      <c r="B30" s="8" t="s">
        <v>8331</v>
      </c>
      <c r="C30" s="8" t="s">
        <v>8330</v>
      </c>
      <c r="D30">
        <v>12000</v>
      </c>
      <c r="E30">
        <v>12042</v>
      </c>
      <c r="F30" t="s">
        <v>51</v>
      </c>
      <c r="G30" t="s">
        <v>55</v>
      </c>
      <c r="H30" t="s">
        <v>82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O30">
        <f>ROUNDUP(E30/D30,2)*100</f>
        <v>101</v>
      </c>
      <c r="P30">
        <f>IF(L30&gt;0,ROUNDUP((E30/L30),0))</f>
        <v>170</v>
      </c>
      <c r="Q30" t="s">
        <v>31</v>
      </c>
      <c r="R30" t="s">
        <v>8266</v>
      </c>
      <c r="S30" s="10">
        <f>(J30/86400)+25569+(-5/24)</f>
        <v>42324.755601851844</v>
      </c>
      <c r="T30" s="9">
        <f>(I30/86400)+25569+(-5/24)</f>
        <v>42354.755601851844</v>
      </c>
    </row>
    <row r="31" spans="1:20" ht="58" x14ac:dyDescent="0.35">
      <c r="A31">
        <v>29</v>
      </c>
      <c r="B31" s="8" t="s">
        <v>8329</v>
      </c>
      <c r="C31" s="8" t="s">
        <v>8328</v>
      </c>
      <c r="D31">
        <v>3000</v>
      </c>
      <c r="E31">
        <v>3700</v>
      </c>
      <c r="F31" t="s">
        <v>51</v>
      </c>
      <c r="G31" t="s">
        <v>56</v>
      </c>
      <c r="H31" t="s">
        <v>90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O31">
        <f>ROUNDUP(E31/D31,2)*100</f>
        <v>124</v>
      </c>
      <c r="P31">
        <f>IF(L31&gt;0,ROUNDUP((E31/L31),0))</f>
        <v>32</v>
      </c>
      <c r="Q31" t="s">
        <v>31</v>
      </c>
      <c r="R31" t="s">
        <v>8266</v>
      </c>
      <c r="S31" s="10">
        <f>(J31/86400)+25569+(-5/24)</f>
        <v>41812.464907407404</v>
      </c>
      <c r="T31" s="9">
        <f>(I31/86400)+25569+(-5/24)</f>
        <v>41842.464907407404</v>
      </c>
    </row>
    <row r="32" spans="1:20" ht="43.5" x14ac:dyDescent="0.35">
      <c r="A32">
        <v>30</v>
      </c>
      <c r="B32" s="8" t="s">
        <v>8327</v>
      </c>
      <c r="C32" s="8" t="s">
        <v>8326</v>
      </c>
      <c r="D32">
        <v>4000</v>
      </c>
      <c r="E32">
        <v>4051.99</v>
      </c>
      <c r="F32" t="s">
        <v>51</v>
      </c>
      <c r="G32" t="s">
        <v>55</v>
      </c>
      <c r="H32" t="s">
        <v>82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O32">
        <f>ROUNDUP(E32/D32,2)*100</f>
        <v>102</v>
      </c>
      <c r="P32">
        <f>IF(L32&gt;0,ROUNDUP((E32/L32),0))</f>
        <v>77</v>
      </c>
      <c r="Q32" t="s">
        <v>31</v>
      </c>
      <c r="R32" t="s">
        <v>8266</v>
      </c>
      <c r="S32" s="10">
        <f>(J32/86400)+25569+(-5/24)</f>
        <v>41842.084664351853</v>
      </c>
      <c r="T32" s="9">
        <f>(I32/86400)+25569+(-5/24)</f>
        <v>41872.084664351853</v>
      </c>
    </row>
    <row r="33" spans="1:20" ht="43.5" x14ac:dyDescent="0.35">
      <c r="A33">
        <v>31</v>
      </c>
      <c r="B33" s="8" t="s">
        <v>8325</v>
      </c>
      <c r="C33" s="8" t="s">
        <v>8324</v>
      </c>
      <c r="D33">
        <v>13</v>
      </c>
      <c r="E33">
        <v>13</v>
      </c>
      <c r="F33" t="s">
        <v>51</v>
      </c>
      <c r="G33" t="s">
        <v>55</v>
      </c>
      <c r="H33" t="s">
        <v>82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O33">
        <f>ROUNDUP(E33/D33,2)*100</f>
        <v>100</v>
      </c>
      <c r="P33">
        <f>IF(L33&gt;0,ROUNDUP((E33/L33),0))</f>
        <v>13</v>
      </c>
      <c r="Q33" t="s">
        <v>31</v>
      </c>
      <c r="R33" t="s">
        <v>8266</v>
      </c>
      <c r="S33" s="10">
        <f>(J33/86400)+25569+(-5/24)</f>
        <v>42376.583726851844</v>
      </c>
      <c r="T33" s="9">
        <f>(I33/86400)+25569+(-5/24)</f>
        <v>42394.583726851844</v>
      </c>
    </row>
    <row r="34" spans="1:20" ht="58" x14ac:dyDescent="0.35">
      <c r="A34">
        <v>32</v>
      </c>
      <c r="B34" s="8" t="s">
        <v>8323</v>
      </c>
      <c r="C34" s="8" t="s">
        <v>8322</v>
      </c>
      <c r="D34">
        <v>28450</v>
      </c>
      <c r="E34">
        <v>28520</v>
      </c>
      <c r="F34" t="s">
        <v>51</v>
      </c>
      <c r="G34" t="s">
        <v>55</v>
      </c>
      <c r="H34" t="s">
        <v>82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O34">
        <f>ROUNDUP(E34/D34,2)*100</f>
        <v>101</v>
      </c>
      <c r="P34">
        <f>IF(L34&gt;0,ROUNDUP((E34/L34),0))</f>
        <v>321</v>
      </c>
      <c r="Q34" t="s">
        <v>31</v>
      </c>
      <c r="R34" t="s">
        <v>8266</v>
      </c>
      <c r="S34" s="10">
        <f>(J34/86400)+25569+(-5/24)</f>
        <v>42461.419178240736</v>
      </c>
      <c r="T34" s="9">
        <f>(I34/86400)+25569+(-5/24)</f>
        <v>42502.957638888889</v>
      </c>
    </row>
    <row r="35" spans="1:20" ht="43.5" x14ac:dyDescent="0.35">
      <c r="A35">
        <v>33</v>
      </c>
      <c r="B35" s="8" t="s">
        <v>8321</v>
      </c>
      <c r="C35" s="8" t="s">
        <v>8320</v>
      </c>
      <c r="D35">
        <v>5250</v>
      </c>
      <c r="E35">
        <v>5360</v>
      </c>
      <c r="F35" t="s">
        <v>51</v>
      </c>
      <c r="G35" t="s">
        <v>55</v>
      </c>
      <c r="H35" t="s">
        <v>82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O35">
        <f>ROUNDUP(E35/D35,2)*100</f>
        <v>103</v>
      </c>
      <c r="P35">
        <f>IF(L35&gt;0,ROUNDUP((E35/L35),0))</f>
        <v>84</v>
      </c>
      <c r="Q35" t="s">
        <v>31</v>
      </c>
      <c r="R35" t="s">
        <v>8266</v>
      </c>
      <c r="S35" s="10">
        <f>(J35/86400)+25569+(-5/24)</f>
        <v>42286.452557870369</v>
      </c>
      <c r="T35" s="9">
        <f>(I35/86400)+25569+(-5/24)</f>
        <v>42316.494224537033</v>
      </c>
    </row>
    <row r="36" spans="1:20" ht="43.5" x14ac:dyDescent="0.35">
      <c r="A36">
        <v>34</v>
      </c>
      <c r="B36" s="8" t="s">
        <v>8319</v>
      </c>
      <c r="C36" s="8" t="s">
        <v>8318</v>
      </c>
      <c r="D36">
        <v>2600</v>
      </c>
      <c r="E36">
        <v>3392</v>
      </c>
      <c r="F36" t="s">
        <v>51</v>
      </c>
      <c r="G36" t="s">
        <v>55</v>
      </c>
      <c r="H36" t="s">
        <v>82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O36">
        <f>ROUNDUP(E36/D36,2)*100</f>
        <v>131</v>
      </c>
      <c r="P36">
        <f>IF(L36&gt;0,ROUNDUP((E36/L36),0))</f>
        <v>50</v>
      </c>
      <c r="Q36" t="s">
        <v>31</v>
      </c>
      <c r="R36" t="s">
        <v>8266</v>
      </c>
      <c r="S36" s="10">
        <f>(J36/86400)+25569+(-5/24)</f>
        <v>41841.113437499997</v>
      </c>
      <c r="T36" s="9">
        <f>(I36/86400)+25569+(-5/24)</f>
        <v>41856.113437499997</v>
      </c>
    </row>
    <row r="37" spans="1:20" ht="43.5" x14ac:dyDescent="0.35">
      <c r="A37">
        <v>35</v>
      </c>
      <c r="B37" s="8" t="s">
        <v>8317</v>
      </c>
      <c r="C37" s="8" t="s">
        <v>8316</v>
      </c>
      <c r="D37">
        <v>1000</v>
      </c>
      <c r="E37">
        <v>1665</v>
      </c>
      <c r="F37" t="s">
        <v>51</v>
      </c>
      <c r="G37" t="s">
        <v>55</v>
      </c>
      <c r="H37" t="s">
        <v>82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O37">
        <f>ROUNDUP(E37/D37,2)*100</f>
        <v>167</v>
      </c>
      <c r="P37">
        <f>IF(L37&gt;0,ROUNDUP((E37/L37),0))</f>
        <v>60</v>
      </c>
      <c r="Q37" t="s">
        <v>31</v>
      </c>
      <c r="R37" t="s">
        <v>8266</v>
      </c>
      <c r="S37" s="10">
        <f>(J37/86400)+25569+(-5/24)</f>
        <v>42098.083495370367</v>
      </c>
      <c r="T37" s="9">
        <f>(I37/86400)+25569+(-5/24)</f>
        <v>42121.791666666664</v>
      </c>
    </row>
    <row r="38" spans="1:20" ht="29" x14ac:dyDescent="0.35">
      <c r="A38">
        <v>36</v>
      </c>
      <c r="B38" s="8" t="s">
        <v>8315</v>
      </c>
      <c r="C38" s="8" t="s">
        <v>8314</v>
      </c>
      <c r="D38">
        <v>6000</v>
      </c>
      <c r="E38">
        <v>8529</v>
      </c>
      <c r="F38" t="s">
        <v>51</v>
      </c>
      <c r="G38" t="s">
        <v>55</v>
      </c>
      <c r="H38" t="s">
        <v>82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O38">
        <f>ROUNDUP(E38/D38,2)*100</f>
        <v>143</v>
      </c>
      <c r="P38">
        <f>IF(L38&gt;0,ROUNDUP((E38/L38),0))</f>
        <v>194</v>
      </c>
      <c r="Q38" t="s">
        <v>31</v>
      </c>
      <c r="R38" t="s">
        <v>8266</v>
      </c>
      <c r="S38" s="10">
        <f>(J38/86400)+25569+(-5/24)</f>
        <v>42068.098668981482</v>
      </c>
      <c r="T38" s="9">
        <f>(I38/86400)+25569+(-5/24)</f>
        <v>42098.05700231481</v>
      </c>
    </row>
    <row r="39" spans="1:20" ht="43.5" x14ac:dyDescent="0.35">
      <c r="A39">
        <v>37</v>
      </c>
      <c r="B39" s="8" t="s">
        <v>8313</v>
      </c>
      <c r="C39" s="8" t="s">
        <v>8312</v>
      </c>
      <c r="D39">
        <v>22000</v>
      </c>
      <c r="E39">
        <v>40357</v>
      </c>
      <c r="F39" t="s">
        <v>51</v>
      </c>
      <c r="G39" t="s">
        <v>55</v>
      </c>
      <c r="H39" t="s">
        <v>82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O39">
        <f>ROUNDUP(E39/D39,2)*100</f>
        <v>184</v>
      </c>
      <c r="P39">
        <f>IF(L39&gt;0,ROUNDUP((E39/L39),0))</f>
        <v>160</v>
      </c>
      <c r="Q39" t="s">
        <v>31</v>
      </c>
      <c r="R39" t="s">
        <v>8266</v>
      </c>
      <c r="S39" s="10">
        <f>(J39/86400)+25569+(-5/24)</f>
        <v>42032.484710648147</v>
      </c>
      <c r="T39" s="9">
        <f>(I39/86400)+25569+(-5/24)</f>
        <v>42062.484710648147</v>
      </c>
    </row>
    <row r="40" spans="1:20" ht="43.5" x14ac:dyDescent="0.35">
      <c r="A40">
        <v>38</v>
      </c>
      <c r="B40" s="8" t="s">
        <v>8311</v>
      </c>
      <c r="C40" s="8" t="s">
        <v>8310</v>
      </c>
      <c r="D40">
        <v>2500</v>
      </c>
      <c r="E40">
        <v>2751</v>
      </c>
      <c r="F40" t="s">
        <v>51</v>
      </c>
      <c r="G40" t="s">
        <v>55</v>
      </c>
      <c r="H40" t="s">
        <v>82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O40">
        <f>ROUNDUP(E40/D40,2)*100</f>
        <v>111.00000000000001</v>
      </c>
      <c r="P40">
        <f>IF(L40&gt;0,ROUNDUP((E40/L40),0))</f>
        <v>42</v>
      </c>
      <c r="Q40" t="s">
        <v>31</v>
      </c>
      <c r="R40" t="s">
        <v>8266</v>
      </c>
      <c r="S40" s="10">
        <f>(J40/86400)+25569+(-5/24)</f>
        <v>41374.84888888889</v>
      </c>
      <c r="T40" s="9">
        <f>(I40/86400)+25569+(-5/24)</f>
        <v>41404.84888888889</v>
      </c>
    </row>
    <row r="41" spans="1:20" ht="58" x14ac:dyDescent="0.35">
      <c r="A41">
        <v>39</v>
      </c>
      <c r="B41" s="8" t="s">
        <v>8309</v>
      </c>
      <c r="C41" s="8" t="s">
        <v>8308</v>
      </c>
      <c r="D41">
        <v>25000</v>
      </c>
      <c r="E41">
        <v>32745</v>
      </c>
      <c r="F41" t="s">
        <v>51</v>
      </c>
      <c r="G41" t="s">
        <v>56</v>
      </c>
      <c r="H41" t="s">
        <v>90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O41">
        <f>ROUNDUP(E41/D41,2)*100</f>
        <v>131</v>
      </c>
      <c r="P41">
        <f>IF(L41&gt;0,ROUNDUP((E41/L41),0))</f>
        <v>151</v>
      </c>
      <c r="Q41" t="s">
        <v>31</v>
      </c>
      <c r="R41" t="s">
        <v>8266</v>
      </c>
      <c r="S41" s="10">
        <f>(J41/86400)+25569+(-5/24)</f>
        <v>41753.838749999995</v>
      </c>
      <c r="T41" s="9">
        <f>(I41/86400)+25569+(-5/24)</f>
        <v>41784.749305555553</v>
      </c>
    </row>
    <row r="42" spans="1:20" ht="58" x14ac:dyDescent="0.35">
      <c r="A42">
        <v>40</v>
      </c>
      <c r="B42" s="8" t="s">
        <v>8307</v>
      </c>
      <c r="C42" s="8" t="s">
        <v>8306</v>
      </c>
      <c r="D42">
        <v>2000</v>
      </c>
      <c r="E42">
        <v>2027</v>
      </c>
      <c r="F42" t="s">
        <v>51</v>
      </c>
      <c r="G42" t="s">
        <v>55</v>
      </c>
      <c r="H42" t="s">
        <v>82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O42">
        <f>ROUNDUP(E42/D42,2)*100</f>
        <v>102</v>
      </c>
      <c r="P42">
        <f>IF(L42&gt;0,ROUNDUP((E42/L42),0))</f>
        <v>127</v>
      </c>
      <c r="Q42" t="s">
        <v>31</v>
      </c>
      <c r="R42" t="s">
        <v>8266</v>
      </c>
      <c r="S42" s="10">
        <f>(J42/86400)+25569+(-5/24)</f>
        <v>41789.005648148144</v>
      </c>
      <c r="T42" s="9">
        <f>(I42/86400)+25569+(-5/24)</f>
        <v>41808.958333333328</v>
      </c>
    </row>
    <row r="43" spans="1:20" ht="43.5" x14ac:dyDescent="0.35">
      <c r="A43">
        <v>41</v>
      </c>
      <c r="B43" s="8" t="s">
        <v>8305</v>
      </c>
      <c r="C43" s="8" t="s">
        <v>8304</v>
      </c>
      <c r="D43">
        <v>2000</v>
      </c>
      <c r="E43">
        <v>2000</v>
      </c>
      <c r="F43" t="s">
        <v>51</v>
      </c>
      <c r="G43" t="s">
        <v>55</v>
      </c>
      <c r="H43" t="s">
        <v>82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O43">
        <f>ROUNDUP(E43/D43,2)*100</f>
        <v>100</v>
      </c>
      <c r="P43">
        <f>IF(L43&gt;0,ROUNDUP((E43/L43),0))</f>
        <v>106</v>
      </c>
      <c r="Q43" t="s">
        <v>31</v>
      </c>
      <c r="R43" t="s">
        <v>8266</v>
      </c>
      <c r="S43" s="10">
        <f>(J43/86400)+25569+(-5/24)</f>
        <v>41887.360578703701</v>
      </c>
      <c r="T43" s="9">
        <f>(I43/86400)+25569+(-5/24)</f>
        <v>41917.360578703701</v>
      </c>
    </row>
    <row r="44" spans="1:20" ht="43.5" x14ac:dyDescent="0.35">
      <c r="A44">
        <v>42</v>
      </c>
      <c r="B44" s="8" t="s">
        <v>8303</v>
      </c>
      <c r="C44" s="8" t="s">
        <v>8302</v>
      </c>
      <c r="D44">
        <v>14000</v>
      </c>
      <c r="E44">
        <v>19860</v>
      </c>
      <c r="F44" t="s">
        <v>51</v>
      </c>
      <c r="G44" t="s">
        <v>55</v>
      </c>
      <c r="H44" t="s">
        <v>82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O44">
        <f>ROUNDUP(E44/D44,2)*100</f>
        <v>142</v>
      </c>
      <c r="P44">
        <f>IF(L44&gt;0,ROUNDUP((E44/L44),0))</f>
        <v>118</v>
      </c>
      <c r="Q44" t="s">
        <v>31</v>
      </c>
      <c r="R44" t="s">
        <v>8266</v>
      </c>
      <c r="S44" s="10">
        <f>(J44/86400)+25569+(-5/24)</f>
        <v>41971.430856481478</v>
      </c>
      <c r="T44" s="9">
        <f>(I44/86400)+25569+(-5/24)</f>
        <v>42001.430856481478</v>
      </c>
    </row>
    <row r="45" spans="1:20" ht="43.5" x14ac:dyDescent="0.35">
      <c r="A45">
        <v>43</v>
      </c>
      <c r="B45" s="8" t="s">
        <v>8301</v>
      </c>
      <c r="C45" s="8" t="s">
        <v>8300</v>
      </c>
      <c r="D45">
        <v>10000</v>
      </c>
      <c r="E45">
        <v>30866</v>
      </c>
      <c r="F45" t="s">
        <v>51</v>
      </c>
      <c r="G45" t="s">
        <v>55</v>
      </c>
      <c r="H45" t="s">
        <v>82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O45">
        <f>ROUNDUP(E45/D45,2)*100</f>
        <v>309</v>
      </c>
      <c r="P45">
        <f>IF(L45&gt;0,ROUNDUP((E45/L45),0))</f>
        <v>118</v>
      </c>
      <c r="Q45" t="s">
        <v>31</v>
      </c>
      <c r="R45" t="s">
        <v>8266</v>
      </c>
      <c r="S45" s="10">
        <f>(J45/86400)+25569+(-5/24)</f>
        <v>41802.582013888888</v>
      </c>
      <c r="T45" s="9">
        <f>(I45/86400)+25569+(-5/24)</f>
        <v>41832.791666666664</v>
      </c>
    </row>
    <row r="46" spans="1:20" ht="58" x14ac:dyDescent="0.35">
      <c r="A46">
        <v>44</v>
      </c>
      <c r="B46" s="8" t="s">
        <v>8299</v>
      </c>
      <c r="C46" s="8" t="s">
        <v>8298</v>
      </c>
      <c r="D46">
        <v>2000</v>
      </c>
      <c r="E46">
        <v>2000</v>
      </c>
      <c r="F46" t="s">
        <v>51</v>
      </c>
      <c r="G46" t="s">
        <v>55</v>
      </c>
      <c r="H46" t="s">
        <v>82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O46">
        <f>ROUNDUP(E46/D46,2)*100</f>
        <v>100</v>
      </c>
      <c r="P46">
        <f>IF(L46&gt;0,ROUNDUP((E46/L46),0))</f>
        <v>134</v>
      </c>
      <c r="Q46" t="s">
        <v>31</v>
      </c>
      <c r="R46" t="s">
        <v>8266</v>
      </c>
      <c r="S46" s="10">
        <f>(J46/86400)+25569+(-5/24)</f>
        <v>41873.890474537031</v>
      </c>
      <c r="T46" s="9">
        <f>(I46/86400)+25569+(-5/24)</f>
        <v>41918.890474537031</v>
      </c>
    </row>
    <row r="47" spans="1:20" ht="43.5" x14ac:dyDescent="0.35">
      <c r="A47">
        <v>45</v>
      </c>
      <c r="B47" s="8" t="s">
        <v>8297</v>
      </c>
      <c r="C47" s="8" t="s">
        <v>8296</v>
      </c>
      <c r="D47">
        <v>5000</v>
      </c>
      <c r="E47">
        <v>6000</v>
      </c>
      <c r="F47" t="s">
        <v>51</v>
      </c>
      <c r="G47" t="s">
        <v>55</v>
      </c>
      <c r="H47" t="s">
        <v>82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O47">
        <f>ROUNDUP(E47/D47,2)*100</f>
        <v>120</v>
      </c>
      <c r="P47">
        <f>IF(L47&gt;0,ROUNDUP((E47/L47),0))</f>
        <v>99</v>
      </c>
      <c r="Q47" t="s">
        <v>31</v>
      </c>
      <c r="R47" t="s">
        <v>8266</v>
      </c>
      <c r="S47" s="10">
        <f>(J47/86400)+25569+(-5/24)</f>
        <v>42457.415590277778</v>
      </c>
      <c r="T47" s="9">
        <f>(I47/86400)+25569+(-5/24)</f>
        <v>42487.415590277778</v>
      </c>
    </row>
    <row r="48" spans="1:20" ht="43.5" x14ac:dyDescent="0.35">
      <c r="A48">
        <v>46</v>
      </c>
      <c r="B48" s="8" t="s">
        <v>8295</v>
      </c>
      <c r="C48" s="8" t="s">
        <v>8294</v>
      </c>
      <c r="D48">
        <v>8400</v>
      </c>
      <c r="E48">
        <v>8750</v>
      </c>
      <c r="F48" t="s">
        <v>51</v>
      </c>
      <c r="G48" t="s">
        <v>58</v>
      </c>
      <c r="H48" t="s">
        <v>104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O48">
        <f>ROUNDUP(E48/D48,2)*100</f>
        <v>105</v>
      </c>
      <c r="P48">
        <f>IF(L48&gt;0,ROUNDUP((E48/L48),0))</f>
        <v>195</v>
      </c>
      <c r="Q48" t="s">
        <v>31</v>
      </c>
      <c r="R48" t="s">
        <v>8266</v>
      </c>
      <c r="S48" s="10">
        <f>(J48/86400)+25569+(-5/24)</f>
        <v>42323.756643518514</v>
      </c>
      <c r="T48" s="9">
        <f>(I48/86400)+25569+(-5/24)</f>
        <v>42353.756643518514</v>
      </c>
    </row>
    <row r="49" spans="1:20" ht="58" x14ac:dyDescent="0.35">
      <c r="A49">
        <v>47</v>
      </c>
      <c r="B49" s="8" t="s">
        <v>8293</v>
      </c>
      <c r="C49" s="8" t="s">
        <v>8292</v>
      </c>
      <c r="D49">
        <v>5000</v>
      </c>
      <c r="E49">
        <v>5380.55</v>
      </c>
      <c r="F49" t="s">
        <v>51</v>
      </c>
      <c r="G49" t="s">
        <v>55</v>
      </c>
      <c r="H49" t="s">
        <v>82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O49">
        <f>ROUNDUP(E49/D49,2)*100</f>
        <v>108</v>
      </c>
      <c r="P49">
        <f>IF(L49&gt;0,ROUNDUP((E49/L49),0))</f>
        <v>77</v>
      </c>
      <c r="Q49" t="s">
        <v>31</v>
      </c>
      <c r="R49" t="s">
        <v>8266</v>
      </c>
      <c r="S49" s="10">
        <f>(J49/86400)+25569+(-5/24)</f>
        <v>41932.611192129625</v>
      </c>
      <c r="T49" s="9">
        <f>(I49/86400)+25569+(-5/24)</f>
        <v>41992.652858796289</v>
      </c>
    </row>
    <row r="50" spans="1:20" ht="43.5" x14ac:dyDescent="0.35">
      <c r="A50">
        <v>48</v>
      </c>
      <c r="B50" s="8" t="s">
        <v>8291</v>
      </c>
      <c r="C50" s="8" t="s">
        <v>8290</v>
      </c>
      <c r="D50">
        <v>2000</v>
      </c>
      <c r="E50">
        <v>2159</v>
      </c>
      <c r="F50" t="s">
        <v>51</v>
      </c>
      <c r="G50" t="s">
        <v>56</v>
      </c>
      <c r="H50" t="s">
        <v>90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O50">
        <f>ROUNDUP(E50/D50,2)*100</f>
        <v>108</v>
      </c>
      <c r="P50">
        <f>IF(L50&gt;0,ROUNDUP((E50/L50),0))</f>
        <v>57</v>
      </c>
      <c r="Q50" t="s">
        <v>31</v>
      </c>
      <c r="R50" t="s">
        <v>8266</v>
      </c>
      <c r="S50" s="10">
        <f>(J50/86400)+25569+(-5/24)</f>
        <v>42033.308564814812</v>
      </c>
      <c r="T50" s="9">
        <f>(I50/86400)+25569+(-5/24)</f>
        <v>42064.291666666664</v>
      </c>
    </row>
    <row r="51" spans="1:20" x14ac:dyDescent="0.35">
      <c r="A51">
        <v>49</v>
      </c>
      <c r="B51" s="8" t="s">
        <v>8289</v>
      </c>
      <c r="C51" s="8" t="s">
        <v>8288</v>
      </c>
      <c r="D51">
        <v>12000</v>
      </c>
      <c r="E51">
        <v>12000</v>
      </c>
      <c r="F51" t="s">
        <v>51</v>
      </c>
      <c r="G51" t="s">
        <v>55</v>
      </c>
      <c r="H51" t="s">
        <v>82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O51">
        <f>ROUNDUP(E51/D51,2)*100</f>
        <v>100</v>
      </c>
      <c r="P51">
        <f>IF(L51&gt;0,ROUNDUP((E51/L51),0))</f>
        <v>138</v>
      </c>
      <c r="Q51" t="s">
        <v>31</v>
      </c>
      <c r="R51" t="s">
        <v>8266</v>
      </c>
      <c r="S51" s="10">
        <f>(J51/86400)+25569+(-5/24)</f>
        <v>42270.968113425923</v>
      </c>
      <c r="T51" s="9">
        <f>(I51/86400)+25569+(-5/24)</f>
        <v>42300.968113425923</v>
      </c>
    </row>
    <row r="52" spans="1:20" ht="43.5" x14ac:dyDescent="0.35">
      <c r="A52">
        <v>50</v>
      </c>
      <c r="B52" s="8" t="s">
        <v>8287</v>
      </c>
      <c r="C52" s="8" t="s">
        <v>8286</v>
      </c>
      <c r="D52">
        <v>600</v>
      </c>
      <c r="E52">
        <v>600</v>
      </c>
      <c r="F52" t="s">
        <v>51</v>
      </c>
      <c r="G52" t="s">
        <v>56</v>
      </c>
      <c r="H52" t="s">
        <v>90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O52">
        <f>ROUNDUP(E52/D52,2)*100</f>
        <v>100</v>
      </c>
      <c r="P52">
        <f>IF(L52&gt;0,ROUNDUP((E52/L52),0))</f>
        <v>28</v>
      </c>
      <c r="Q52" t="s">
        <v>31</v>
      </c>
      <c r="R52" t="s">
        <v>8266</v>
      </c>
      <c r="S52" s="10">
        <f>(J52/86400)+25569+(-5/24)</f>
        <v>41995.544652777775</v>
      </c>
      <c r="T52" s="9">
        <f>(I52/86400)+25569+(-5/24)</f>
        <v>42034.499999999993</v>
      </c>
    </row>
    <row r="53" spans="1:20" ht="43.5" x14ac:dyDescent="0.35">
      <c r="A53">
        <v>51</v>
      </c>
      <c r="B53" s="8" t="s">
        <v>8285</v>
      </c>
      <c r="C53" s="8" t="s">
        <v>8284</v>
      </c>
      <c r="D53">
        <v>11000</v>
      </c>
      <c r="E53">
        <v>14082</v>
      </c>
      <c r="F53" t="s">
        <v>51</v>
      </c>
      <c r="G53" t="s">
        <v>55</v>
      </c>
      <c r="H53" t="s">
        <v>82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O53">
        <f>ROUNDUP(E53/D53,2)*100</f>
        <v>129</v>
      </c>
      <c r="P53">
        <f>IF(L53&gt;0,ROUNDUP((E53/L53),0))</f>
        <v>119</v>
      </c>
      <c r="Q53" t="s">
        <v>31</v>
      </c>
      <c r="R53" t="s">
        <v>8266</v>
      </c>
      <c r="S53" s="10">
        <f>(J53/86400)+25569+(-5/24)</f>
        <v>42196.72033564814</v>
      </c>
      <c r="T53" s="9">
        <f>(I53/86400)+25569+(-5/24)</f>
        <v>42226.72033564814</v>
      </c>
    </row>
    <row r="54" spans="1:20" ht="43.5" x14ac:dyDescent="0.35">
      <c r="A54">
        <v>52</v>
      </c>
      <c r="B54" s="8" t="s">
        <v>8283</v>
      </c>
      <c r="C54" s="8" t="s">
        <v>8282</v>
      </c>
      <c r="D54">
        <v>10000</v>
      </c>
      <c r="E54">
        <v>11621</v>
      </c>
      <c r="F54" t="s">
        <v>51</v>
      </c>
      <c r="G54" t="s">
        <v>55</v>
      </c>
      <c r="H54" t="s">
        <v>82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O54">
        <f>ROUNDUP(E54/D54,2)*100</f>
        <v>117</v>
      </c>
      <c r="P54">
        <f>IF(L54&gt;0,ROUNDUP((E54/L54),0))</f>
        <v>224</v>
      </c>
      <c r="Q54" t="s">
        <v>31</v>
      </c>
      <c r="R54" t="s">
        <v>8266</v>
      </c>
      <c r="S54" s="10">
        <f>(J54/86400)+25569+(-5/24)</f>
        <v>41807.493587962963</v>
      </c>
      <c r="T54" s="9">
        <f>(I54/86400)+25569+(-5/24)</f>
        <v>41837.493587962963</v>
      </c>
    </row>
    <row r="55" spans="1:20" ht="29" x14ac:dyDescent="0.35">
      <c r="A55">
        <v>53</v>
      </c>
      <c r="B55" s="8" t="s">
        <v>8281</v>
      </c>
      <c r="C55" s="8" t="s">
        <v>8280</v>
      </c>
      <c r="D55">
        <v>3000</v>
      </c>
      <c r="E55">
        <v>3289</v>
      </c>
      <c r="F55" t="s">
        <v>51</v>
      </c>
      <c r="G55" t="s">
        <v>55</v>
      </c>
      <c r="H55" t="s">
        <v>82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O55">
        <f>ROUNDUP(E55/D55,2)*100</f>
        <v>110.00000000000001</v>
      </c>
      <c r="P55">
        <f>IF(L55&gt;0,ROUNDUP((E55/L55),0))</f>
        <v>29</v>
      </c>
      <c r="Q55" t="s">
        <v>31</v>
      </c>
      <c r="R55" t="s">
        <v>8266</v>
      </c>
      <c r="S55" s="10">
        <f>(J55/86400)+25569+(-5/24)</f>
        <v>41719.340798611105</v>
      </c>
      <c r="T55" s="9">
        <f>(I55/86400)+25569+(-5/24)</f>
        <v>41733.708333333328</v>
      </c>
    </row>
    <row r="56" spans="1:20" ht="58" x14ac:dyDescent="0.35">
      <c r="A56">
        <v>54</v>
      </c>
      <c r="B56" s="8" t="s">
        <v>8279</v>
      </c>
      <c r="C56" s="8" t="s">
        <v>8278</v>
      </c>
      <c r="D56">
        <v>10000</v>
      </c>
      <c r="E56">
        <v>10100</v>
      </c>
      <c r="F56" t="s">
        <v>51</v>
      </c>
      <c r="G56" t="s">
        <v>55</v>
      </c>
      <c r="H56" t="s">
        <v>82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O56">
        <f>ROUNDUP(E56/D56,2)*100</f>
        <v>101</v>
      </c>
      <c r="P56">
        <f>IF(L56&gt;0,ROUNDUP((E56/L56),0))</f>
        <v>195</v>
      </c>
      <c r="Q56" t="s">
        <v>31</v>
      </c>
      <c r="R56" t="s">
        <v>8266</v>
      </c>
      <c r="S56" s="10">
        <f>(J56/86400)+25569+(-5/24)</f>
        <v>42333.504872685182</v>
      </c>
      <c r="T56" s="9">
        <f>(I56/86400)+25569+(-5/24)</f>
        <v>42363.504872685182</v>
      </c>
    </row>
    <row r="57" spans="1:20" ht="43.5" x14ac:dyDescent="0.35">
      <c r="A57">
        <v>55</v>
      </c>
      <c r="B57" s="8" t="s">
        <v>8277</v>
      </c>
      <c r="C57" s="8" t="s">
        <v>8276</v>
      </c>
      <c r="D57">
        <v>8600</v>
      </c>
      <c r="E57">
        <v>11090</v>
      </c>
      <c r="F57" t="s">
        <v>51</v>
      </c>
      <c r="G57" t="s">
        <v>55</v>
      </c>
      <c r="H57" t="s">
        <v>82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O57">
        <f>ROUNDUP(E57/D57,2)*100</f>
        <v>129</v>
      </c>
      <c r="P57">
        <f>IF(L57&gt;0,ROUNDUP((E57/L57),0))</f>
        <v>129</v>
      </c>
      <c r="Q57" t="s">
        <v>31</v>
      </c>
      <c r="R57" t="s">
        <v>8266</v>
      </c>
      <c r="S57" s="10">
        <f>(J57/86400)+25569+(-5/24)</f>
        <v>42496.760601851849</v>
      </c>
      <c r="T57" s="9">
        <f>(I57/86400)+25569+(-5/24)</f>
        <v>42517.760601851849</v>
      </c>
    </row>
    <row r="58" spans="1:20" ht="29" x14ac:dyDescent="0.35">
      <c r="A58">
        <v>56</v>
      </c>
      <c r="B58" s="8" t="s">
        <v>8275</v>
      </c>
      <c r="C58" s="8" t="s">
        <v>8274</v>
      </c>
      <c r="D58">
        <v>8000</v>
      </c>
      <c r="E58">
        <v>8581</v>
      </c>
      <c r="F58" t="s">
        <v>51</v>
      </c>
      <c r="G58" t="s">
        <v>56</v>
      </c>
      <c r="H58" t="s">
        <v>90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O58">
        <f>ROUNDUP(E58/D58,2)*100</f>
        <v>108</v>
      </c>
      <c r="P58">
        <f>IF(L58&gt;0,ROUNDUP((E58/L58),0))</f>
        <v>50</v>
      </c>
      <c r="Q58" t="s">
        <v>31</v>
      </c>
      <c r="R58" t="s">
        <v>8266</v>
      </c>
      <c r="S58" s="10">
        <f>(J58/86400)+25569+(-5/24)</f>
        <v>42149.340555555558</v>
      </c>
      <c r="T58" s="9">
        <f>(I58/86400)+25569+(-5/24)</f>
        <v>42163.458333333336</v>
      </c>
    </row>
    <row r="59" spans="1:20" ht="43.5" x14ac:dyDescent="0.35">
      <c r="A59">
        <v>57</v>
      </c>
      <c r="B59" s="8" t="s">
        <v>8273</v>
      </c>
      <c r="C59" s="8" t="s">
        <v>8272</v>
      </c>
      <c r="D59">
        <v>15000</v>
      </c>
      <c r="E59">
        <v>15285</v>
      </c>
      <c r="F59" t="s">
        <v>51</v>
      </c>
      <c r="G59" t="s">
        <v>55</v>
      </c>
      <c r="H59" t="s">
        <v>82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O59">
        <f>ROUNDUP(E59/D59,2)*100</f>
        <v>102</v>
      </c>
      <c r="P59">
        <f>IF(L59&gt;0,ROUNDUP((E59/L59),0))</f>
        <v>222</v>
      </c>
      <c r="Q59" t="s">
        <v>31</v>
      </c>
      <c r="R59" t="s">
        <v>8266</v>
      </c>
      <c r="S59" s="10">
        <f>(J59/86400)+25569+(-5/24)</f>
        <v>42089.624560185184</v>
      </c>
      <c r="T59" s="9">
        <f>(I59/86400)+25569+(-5/24)</f>
        <v>42119.624560185184</v>
      </c>
    </row>
    <row r="60" spans="1:20" ht="43.5" x14ac:dyDescent="0.35">
      <c r="A60">
        <v>58</v>
      </c>
      <c r="B60" s="8" t="s">
        <v>8271</v>
      </c>
      <c r="C60" s="8" t="s">
        <v>8270</v>
      </c>
      <c r="D60">
        <v>10000</v>
      </c>
      <c r="E60">
        <v>10291</v>
      </c>
      <c r="F60" t="s">
        <v>51</v>
      </c>
      <c r="G60" t="s">
        <v>55</v>
      </c>
      <c r="H60" t="s">
        <v>82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O60">
        <f>ROUNDUP(E60/D60,2)*100</f>
        <v>103</v>
      </c>
      <c r="P60">
        <f>IF(L60&gt;0,ROUNDUP((E60/L60),0))</f>
        <v>138</v>
      </c>
      <c r="Q60" t="s">
        <v>31</v>
      </c>
      <c r="R60" t="s">
        <v>8266</v>
      </c>
      <c r="S60" s="10">
        <f>(J60/86400)+25569+(-5/24)</f>
        <v>41932.536712962959</v>
      </c>
      <c r="T60" s="9">
        <f>(I60/86400)+25569+(-5/24)</f>
        <v>41962.578379629624</v>
      </c>
    </row>
    <row r="61" spans="1:20" ht="43.5" x14ac:dyDescent="0.35">
      <c r="A61">
        <v>59</v>
      </c>
      <c r="B61" s="8" t="s">
        <v>8269</v>
      </c>
      <c r="C61" s="8" t="s">
        <v>8268</v>
      </c>
      <c r="D61">
        <v>20000</v>
      </c>
      <c r="E61">
        <v>20025.14</v>
      </c>
      <c r="F61" t="s">
        <v>51</v>
      </c>
      <c r="G61" t="s">
        <v>55</v>
      </c>
      <c r="H61" t="s">
        <v>82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O61">
        <f>ROUNDUP(E61/D61,2)*100</f>
        <v>101</v>
      </c>
      <c r="P61">
        <f>IF(L61&gt;0,ROUNDUP((E61/L61),0))</f>
        <v>607</v>
      </c>
      <c r="Q61" t="s">
        <v>31</v>
      </c>
      <c r="R61" t="s">
        <v>8266</v>
      </c>
      <c r="S61" s="10">
        <f>(J61/86400)+25569+(-5/24)</f>
        <v>42230.027499999997</v>
      </c>
      <c r="T61" s="9">
        <f>(I61/86400)+25569+(-5/24)</f>
        <v>42261.666666666664</v>
      </c>
    </row>
    <row r="62" spans="1:20" ht="43.5" x14ac:dyDescent="0.35">
      <c r="A62">
        <v>60</v>
      </c>
      <c r="B62" s="8" t="s">
        <v>8265</v>
      </c>
      <c r="C62" s="8" t="s">
        <v>8264</v>
      </c>
      <c r="D62">
        <v>4500</v>
      </c>
      <c r="E62">
        <v>4648.33</v>
      </c>
      <c r="F62" t="s">
        <v>51</v>
      </c>
      <c r="G62" t="s">
        <v>56</v>
      </c>
      <c r="H62" t="s">
        <v>90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8145</v>
      </c>
      <c r="O62">
        <f>ROUNDUP(E62/D62,2)*100</f>
        <v>104</v>
      </c>
      <c r="P62">
        <f>IF(L62&gt;0,ROUNDUP((E62/L62),0))</f>
        <v>44</v>
      </c>
      <c r="Q62" t="s">
        <v>31</v>
      </c>
      <c r="R62" t="s">
        <v>8144</v>
      </c>
      <c r="S62" s="10">
        <f>(J62/86400)+25569+(-5/24)</f>
        <v>41701.693483796298</v>
      </c>
      <c r="T62" s="9">
        <f>(I62/86400)+25569+(-5/24)</f>
        <v>41720.791666666664</v>
      </c>
    </row>
    <row r="63" spans="1:20" ht="43.5" x14ac:dyDescent="0.35">
      <c r="A63">
        <v>61</v>
      </c>
      <c r="B63" s="8" t="s">
        <v>8263</v>
      </c>
      <c r="C63" s="8" t="s">
        <v>8262</v>
      </c>
      <c r="D63">
        <v>5000</v>
      </c>
      <c r="E63">
        <v>7415</v>
      </c>
      <c r="F63" t="s">
        <v>51</v>
      </c>
      <c r="G63" t="s">
        <v>55</v>
      </c>
      <c r="H63" t="s">
        <v>82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8145</v>
      </c>
      <c r="O63">
        <f>ROUNDUP(E63/D63,2)*100</f>
        <v>149</v>
      </c>
      <c r="P63">
        <f>IF(L63&gt;0,ROUNDUP((E63/L63),0))</f>
        <v>323</v>
      </c>
      <c r="Q63" t="s">
        <v>31</v>
      </c>
      <c r="R63" t="s">
        <v>8144</v>
      </c>
      <c r="S63" s="10">
        <f>(J63/86400)+25569+(-5/24)</f>
        <v>41409.605983796289</v>
      </c>
      <c r="T63" s="9">
        <f>(I63/86400)+25569+(-5/24)</f>
        <v>41431.605983796289</v>
      </c>
    </row>
    <row r="64" spans="1:20" ht="43.5" x14ac:dyDescent="0.35">
      <c r="A64">
        <v>62</v>
      </c>
      <c r="B64" s="8" t="s">
        <v>8261</v>
      </c>
      <c r="C64" s="8" t="s">
        <v>8260</v>
      </c>
      <c r="D64">
        <v>3000</v>
      </c>
      <c r="E64">
        <v>4642</v>
      </c>
      <c r="F64" t="s">
        <v>51</v>
      </c>
      <c r="G64" t="s">
        <v>55</v>
      </c>
      <c r="H64" t="s">
        <v>82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8145</v>
      </c>
      <c r="O64">
        <f>ROUNDUP(E64/D64,2)*100</f>
        <v>155</v>
      </c>
      <c r="P64">
        <f>IF(L64&gt;0,ROUNDUP((E64/L64),0))</f>
        <v>97</v>
      </c>
      <c r="Q64" t="s">
        <v>31</v>
      </c>
      <c r="R64" t="s">
        <v>8144</v>
      </c>
      <c r="S64" s="10">
        <f>(J64/86400)+25569+(-5/24)</f>
        <v>41311.591180555552</v>
      </c>
      <c r="T64" s="9">
        <f>(I64/86400)+25569+(-5/24)</f>
        <v>41336.591180555552</v>
      </c>
    </row>
    <row r="65" spans="1:20" ht="43.5" x14ac:dyDescent="0.35">
      <c r="A65">
        <v>63</v>
      </c>
      <c r="B65" s="8" t="s">
        <v>8259</v>
      </c>
      <c r="C65" s="8" t="s">
        <v>8258</v>
      </c>
      <c r="D65">
        <v>2000</v>
      </c>
      <c r="E65">
        <v>2270.37</v>
      </c>
      <c r="F65" t="s">
        <v>51</v>
      </c>
      <c r="G65" t="s">
        <v>55</v>
      </c>
      <c r="H65" t="s">
        <v>82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8145</v>
      </c>
      <c r="O65">
        <f>ROUNDUP(E65/D65,2)*100</f>
        <v>113.99999999999999</v>
      </c>
      <c r="P65">
        <f>IF(L65&gt;0,ROUNDUP((E65/L65),0))</f>
        <v>36</v>
      </c>
      <c r="Q65" t="s">
        <v>31</v>
      </c>
      <c r="R65" t="s">
        <v>8144</v>
      </c>
      <c r="S65" s="10">
        <f>(J65/86400)+25569+(-5/24)</f>
        <v>41612.703854166662</v>
      </c>
      <c r="T65" s="9">
        <f>(I65/86400)+25569+(-5/24)</f>
        <v>41635.999305555553</v>
      </c>
    </row>
    <row r="66" spans="1:20" ht="58" x14ac:dyDescent="0.35">
      <c r="A66">
        <v>64</v>
      </c>
      <c r="B66" s="8" t="s">
        <v>8257</v>
      </c>
      <c r="C66" s="8" t="s">
        <v>8256</v>
      </c>
      <c r="D66">
        <v>1200</v>
      </c>
      <c r="E66">
        <v>2080</v>
      </c>
      <c r="F66" t="s">
        <v>51</v>
      </c>
      <c r="G66" t="s">
        <v>55</v>
      </c>
      <c r="H66" t="s">
        <v>82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8145</v>
      </c>
      <c r="O66">
        <f>ROUNDUP(E66/D66,2)*100</f>
        <v>174</v>
      </c>
      <c r="P66">
        <f>IF(L66&gt;0,ROUNDUP((E66/L66),0))</f>
        <v>87</v>
      </c>
      <c r="Q66" t="s">
        <v>31</v>
      </c>
      <c r="R66" t="s">
        <v>8144</v>
      </c>
      <c r="S66" s="10">
        <f>(J66/86400)+25569+(-5/24)</f>
        <v>41432.809965277775</v>
      </c>
      <c r="T66" s="9">
        <f>(I66/86400)+25569+(-5/24)</f>
        <v>41462.809965277775</v>
      </c>
    </row>
    <row r="67" spans="1:20" ht="43.5" x14ac:dyDescent="0.35">
      <c r="A67">
        <v>65</v>
      </c>
      <c r="B67" s="8" t="s">
        <v>8255</v>
      </c>
      <c r="C67" s="8" t="s">
        <v>8254</v>
      </c>
      <c r="D67">
        <v>7000</v>
      </c>
      <c r="E67">
        <v>7527</v>
      </c>
      <c r="F67" t="s">
        <v>51</v>
      </c>
      <c r="G67" t="s">
        <v>57</v>
      </c>
      <c r="H67" t="s">
        <v>193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8145</v>
      </c>
      <c r="O67">
        <f>ROUNDUP(E67/D67,2)*100</f>
        <v>108</v>
      </c>
      <c r="P67">
        <f>IF(L67&gt;0,ROUNDUP((E67/L67),0))</f>
        <v>133</v>
      </c>
      <c r="Q67" t="s">
        <v>31</v>
      </c>
      <c r="R67" t="s">
        <v>8144</v>
      </c>
      <c r="S67" s="10">
        <f>(J67/86400)+25569+(-5/24)</f>
        <v>41835.612893518519</v>
      </c>
      <c r="T67" s="9">
        <f>(I67/86400)+25569+(-5/24)</f>
        <v>41862.040972222218</v>
      </c>
    </row>
    <row r="68" spans="1:20" ht="29" x14ac:dyDescent="0.35">
      <c r="A68">
        <v>66</v>
      </c>
      <c r="B68" s="8" t="s">
        <v>8253</v>
      </c>
      <c r="C68" s="8" t="s">
        <v>8252</v>
      </c>
      <c r="D68">
        <v>2000</v>
      </c>
      <c r="E68">
        <v>2372</v>
      </c>
      <c r="F68" t="s">
        <v>51</v>
      </c>
      <c r="G68" t="s">
        <v>55</v>
      </c>
      <c r="H68" t="s">
        <v>82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8145</v>
      </c>
      <c r="O68">
        <f>ROUNDUP(E68/D68,2)*100</f>
        <v>119</v>
      </c>
      <c r="P68">
        <f>IF(L68&gt;0,ROUNDUP((E68/L68),0))</f>
        <v>92</v>
      </c>
      <c r="Q68" t="s">
        <v>31</v>
      </c>
      <c r="R68" t="s">
        <v>8144</v>
      </c>
      <c r="S68" s="10">
        <f>(J68/86400)+25569+(-5/24)</f>
        <v>42539.641435185178</v>
      </c>
      <c r="T68" s="9">
        <f>(I68/86400)+25569+(-5/24)</f>
        <v>42569.641435185178</v>
      </c>
    </row>
    <row r="69" spans="1:20" ht="43.5" x14ac:dyDescent="0.35">
      <c r="A69">
        <v>67</v>
      </c>
      <c r="B69" s="8" t="s">
        <v>8251</v>
      </c>
      <c r="C69" s="8" t="s">
        <v>8250</v>
      </c>
      <c r="D69">
        <v>2000</v>
      </c>
      <c r="E69">
        <v>2325</v>
      </c>
      <c r="F69" t="s">
        <v>51</v>
      </c>
      <c r="G69" t="s">
        <v>55</v>
      </c>
      <c r="H69" t="s">
        <v>82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8145</v>
      </c>
      <c r="O69">
        <f>ROUNDUP(E69/D69,2)*100</f>
        <v>117</v>
      </c>
      <c r="P69">
        <f>IF(L69&gt;0,ROUNDUP((E69/L69),0))</f>
        <v>117</v>
      </c>
      <c r="Q69" t="s">
        <v>31</v>
      </c>
      <c r="R69" t="s">
        <v>8144</v>
      </c>
      <c r="S69" s="10">
        <f>(J69/86400)+25569+(-5/24)</f>
        <v>41075.375046296293</v>
      </c>
      <c r="T69" s="9">
        <f>(I69/86400)+25569+(-5/24)</f>
        <v>41105.375046296293</v>
      </c>
    </row>
    <row r="70" spans="1:20" ht="58" x14ac:dyDescent="0.35">
      <c r="A70">
        <v>68</v>
      </c>
      <c r="B70" s="8" t="s">
        <v>8249</v>
      </c>
      <c r="C70" s="8" t="s">
        <v>8248</v>
      </c>
      <c r="D70">
        <v>600</v>
      </c>
      <c r="E70">
        <v>763</v>
      </c>
      <c r="F70" t="s">
        <v>51</v>
      </c>
      <c r="G70" t="s">
        <v>56</v>
      </c>
      <c r="H70" t="s">
        <v>90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8145</v>
      </c>
      <c r="O70">
        <f>ROUNDUP(E70/D70,2)*100</f>
        <v>128</v>
      </c>
      <c r="P70">
        <f>IF(L70&gt;0,ROUNDUP((E70/L70),0))</f>
        <v>22</v>
      </c>
      <c r="Q70" t="s">
        <v>31</v>
      </c>
      <c r="R70" t="s">
        <v>8144</v>
      </c>
      <c r="S70" s="10">
        <f>(J70/86400)+25569+(-5/24)</f>
        <v>41663.36100694444</v>
      </c>
      <c r="T70" s="9">
        <f>(I70/86400)+25569+(-5/24)</f>
        <v>41693.36100694444</v>
      </c>
    </row>
    <row r="71" spans="1:20" ht="43.5" x14ac:dyDescent="0.35">
      <c r="A71">
        <v>69</v>
      </c>
      <c r="B71" s="8" t="s">
        <v>8247</v>
      </c>
      <c r="C71" s="8" t="s">
        <v>8246</v>
      </c>
      <c r="D71">
        <v>10000</v>
      </c>
      <c r="E71">
        <v>11094.23</v>
      </c>
      <c r="F71" t="s">
        <v>51</v>
      </c>
      <c r="G71" t="s">
        <v>55</v>
      </c>
      <c r="H71" t="s">
        <v>82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8145</v>
      </c>
      <c r="O71">
        <f>ROUNDUP(E71/D71,2)*100</f>
        <v>111.00000000000001</v>
      </c>
      <c r="P71">
        <f>IF(L71&gt;0,ROUNDUP((E71/L71),0))</f>
        <v>63</v>
      </c>
      <c r="Q71" t="s">
        <v>31</v>
      </c>
      <c r="R71" t="s">
        <v>8144</v>
      </c>
      <c r="S71" s="10">
        <f>(J71/86400)+25569+(-5/24)</f>
        <v>40785.979456018518</v>
      </c>
      <c r="T71" s="9">
        <f>(I71/86400)+25569+(-5/24)</f>
        <v>40818.082638888889</v>
      </c>
    </row>
    <row r="72" spans="1:20" ht="43.5" x14ac:dyDescent="0.35">
      <c r="A72">
        <v>70</v>
      </c>
      <c r="B72" s="8" t="s">
        <v>8245</v>
      </c>
      <c r="C72" s="8" t="s">
        <v>8244</v>
      </c>
      <c r="D72">
        <v>500</v>
      </c>
      <c r="E72">
        <v>636</v>
      </c>
      <c r="F72" t="s">
        <v>51</v>
      </c>
      <c r="G72" t="s">
        <v>55</v>
      </c>
      <c r="H72" t="s">
        <v>82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8145</v>
      </c>
      <c r="O72">
        <f>ROUNDUP(E72/D72,2)*100</f>
        <v>128</v>
      </c>
      <c r="P72">
        <f>IF(L72&gt;0,ROUNDUP((E72/L72),0))</f>
        <v>38</v>
      </c>
      <c r="Q72" t="s">
        <v>31</v>
      </c>
      <c r="R72" t="s">
        <v>8144</v>
      </c>
      <c r="S72" s="10">
        <f>(J72/86400)+25569+(-5/24)</f>
        <v>40730.688020833331</v>
      </c>
      <c r="T72" s="9">
        <f>(I72/86400)+25569+(-5/24)</f>
        <v>40790.688020833331</v>
      </c>
    </row>
    <row r="73" spans="1:20" ht="43.5" x14ac:dyDescent="0.35">
      <c r="A73">
        <v>71</v>
      </c>
      <c r="B73" s="8" t="s">
        <v>8243</v>
      </c>
      <c r="C73" s="8" t="s">
        <v>8242</v>
      </c>
      <c r="D73">
        <v>1800</v>
      </c>
      <c r="E73">
        <v>2231</v>
      </c>
      <c r="F73" t="s">
        <v>51</v>
      </c>
      <c r="G73" t="s">
        <v>55</v>
      </c>
      <c r="H73" t="s">
        <v>82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8145</v>
      </c>
      <c r="O73">
        <f>ROUNDUP(E73/D73,2)*100</f>
        <v>124</v>
      </c>
      <c r="P73">
        <f>IF(L73&gt;0,ROUNDUP((E73/L73),0))</f>
        <v>70</v>
      </c>
      <c r="Q73" t="s">
        <v>31</v>
      </c>
      <c r="R73" t="s">
        <v>8144</v>
      </c>
      <c r="S73" s="10">
        <f>(J73/86400)+25569+(-5/24)</f>
        <v>40997.063159722216</v>
      </c>
      <c r="T73" s="9">
        <f>(I73/86400)+25569+(-5/24)</f>
        <v>41057.063159722216</v>
      </c>
    </row>
    <row r="74" spans="1:20" ht="43.5" x14ac:dyDescent="0.35">
      <c r="A74">
        <v>72</v>
      </c>
      <c r="B74" s="8" t="s">
        <v>8241</v>
      </c>
      <c r="C74" s="8" t="s">
        <v>8240</v>
      </c>
      <c r="D74">
        <v>2200</v>
      </c>
      <c r="E74">
        <v>2385</v>
      </c>
      <c r="F74" t="s">
        <v>51</v>
      </c>
      <c r="G74" t="s">
        <v>55</v>
      </c>
      <c r="H74" t="s">
        <v>82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8145</v>
      </c>
      <c r="O74">
        <f>ROUNDUP(E74/D74,2)*100</f>
        <v>109.00000000000001</v>
      </c>
      <c r="P74">
        <f>IF(L74&gt;0,ROUNDUP((E74/L74),0))</f>
        <v>59</v>
      </c>
      <c r="Q74" t="s">
        <v>31</v>
      </c>
      <c r="R74" t="s">
        <v>8144</v>
      </c>
      <c r="S74" s="10">
        <f>(J74/86400)+25569+(-5/24)</f>
        <v>41207.801863425928</v>
      </c>
      <c r="T74" s="9">
        <f>(I74/86400)+25569+(-5/24)</f>
        <v>41227.791666666664</v>
      </c>
    </row>
    <row r="75" spans="1:20" ht="43.5" x14ac:dyDescent="0.35">
      <c r="A75">
        <v>73</v>
      </c>
      <c r="B75" s="8" t="s">
        <v>8239</v>
      </c>
      <c r="C75" s="8" t="s">
        <v>8238</v>
      </c>
      <c r="D75">
        <v>900</v>
      </c>
      <c r="E75">
        <v>900</v>
      </c>
      <c r="F75" t="s">
        <v>51</v>
      </c>
      <c r="G75" t="s">
        <v>55</v>
      </c>
      <c r="H75" t="s">
        <v>82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8145</v>
      </c>
      <c r="O75">
        <f>ROUNDUP(E75/D75,2)*100</f>
        <v>100</v>
      </c>
      <c r="P75">
        <f>IF(L75&gt;0,ROUNDUP((E75/L75),0))</f>
        <v>50</v>
      </c>
      <c r="Q75" t="s">
        <v>31</v>
      </c>
      <c r="R75" t="s">
        <v>8144</v>
      </c>
      <c r="S75" s="10">
        <f>(J75/86400)+25569+(-5/24)</f>
        <v>40587.548425925925</v>
      </c>
      <c r="T75" s="9">
        <f>(I75/86400)+25569+(-5/24)</f>
        <v>40665.957638888889</v>
      </c>
    </row>
    <row r="76" spans="1:20" ht="43.5" x14ac:dyDescent="0.35">
      <c r="A76">
        <v>74</v>
      </c>
      <c r="B76" s="8" t="s">
        <v>8237</v>
      </c>
      <c r="C76" s="8" t="s">
        <v>8236</v>
      </c>
      <c r="D76">
        <v>500</v>
      </c>
      <c r="E76">
        <v>564.66</v>
      </c>
      <c r="F76" t="s">
        <v>51</v>
      </c>
      <c r="G76" t="s">
        <v>61</v>
      </c>
      <c r="H76" t="s">
        <v>85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8145</v>
      </c>
      <c r="O76">
        <f>ROUNDUP(E76/D76,2)*100</f>
        <v>113.00000000000001</v>
      </c>
      <c r="P76">
        <f>IF(L76&gt;0,ROUNDUP((E76/L76),0))</f>
        <v>20</v>
      </c>
      <c r="Q76" t="s">
        <v>31</v>
      </c>
      <c r="R76" t="s">
        <v>8144</v>
      </c>
      <c r="S76" s="10">
        <f>(J76/86400)+25569+(-5/24)</f>
        <v>42360.278877314813</v>
      </c>
      <c r="T76" s="9">
        <f>(I76/86400)+25569+(-5/24)</f>
        <v>42390.278877314813</v>
      </c>
    </row>
    <row r="77" spans="1:20" ht="43.5" x14ac:dyDescent="0.35">
      <c r="A77">
        <v>75</v>
      </c>
      <c r="B77" s="8" t="s">
        <v>8235</v>
      </c>
      <c r="C77" s="8" t="s">
        <v>8234</v>
      </c>
      <c r="D77">
        <v>3500</v>
      </c>
      <c r="E77">
        <v>4040</v>
      </c>
      <c r="F77" t="s">
        <v>51</v>
      </c>
      <c r="G77" t="s">
        <v>55</v>
      </c>
      <c r="H77" t="s">
        <v>82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8145</v>
      </c>
      <c r="O77">
        <f>ROUNDUP(E77/D77,2)*100</f>
        <v>115.99999999999999</v>
      </c>
      <c r="P77">
        <f>IF(L77&gt;0,ROUNDUP((E77/L77),0))</f>
        <v>86</v>
      </c>
      <c r="Q77" t="s">
        <v>31</v>
      </c>
      <c r="R77" t="s">
        <v>8144</v>
      </c>
      <c r="S77" s="10">
        <f>(J77/86400)+25569+(-5/24)</f>
        <v>41357.000833333332</v>
      </c>
      <c r="T77" s="9">
        <f>(I77/86400)+25569+(-5/24)</f>
        <v>41387.000833333332</v>
      </c>
    </row>
    <row r="78" spans="1:20" ht="43.5" x14ac:dyDescent="0.35">
      <c r="A78">
        <v>76</v>
      </c>
      <c r="B78" s="8" t="s">
        <v>8233</v>
      </c>
      <c r="C78" s="8" t="s">
        <v>8232</v>
      </c>
      <c r="D78">
        <v>300</v>
      </c>
      <c r="E78">
        <v>460</v>
      </c>
      <c r="F78" t="s">
        <v>51</v>
      </c>
      <c r="G78" t="s">
        <v>55</v>
      </c>
      <c r="H78" t="s">
        <v>82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8145</v>
      </c>
      <c r="O78">
        <f>ROUNDUP(E78/D78,2)*100</f>
        <v>154</v>
      </c>
      <c r="P78">
        <f>IF(L78&gt;0,ROUNDUP((E78/L78),0))</f>
        <v>31</v>
      </c>
      <c r="Q78" t="s">
        <v>31</v>
      </c>
      <c r="R78" t="s">
        <v>8144</v>
      </c>
      <c r="S78" s="10">
        <f>(J78/86400)+25569+(-5/24)</f>
        <v>40844.483310185184</v>
      </c>
      <c r="T78" s="9">
        <f>(I78/86400)+25569+(-5/24)</f>
        <v>40904.524976851848</v>
      </c>
    </row>
    <row r="79" spans="1:20" ht="43.5" x14ac:dyDescent="0.35">
      <c r="A79">
        <v>77</v>
      </c>
      <c r="B79" s="8" t="s">
        <v>8231</v>
      </c>
      <c r="C79" s="8" t="s">
        <v>8230</v>
      </c>
      <c r="D79">
        <v>400</v>
      </c>
      <c r="E79">
        <v>1570</v>
      </c>
      <c r="F79" t="s">
        <v>51</v>
      </c>
      <c r="G79" t="s">
        <v>55</v>
      </c>
      <c r="H79" t="s">
        <v>82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8145</v>
      </c>
      <c r="O79">
        <f>ROUNDUP(E79/D79,2)*100</f>
        <v>393</v>
      </c>
      <c r="P79">
        <f>IF(L79&gt;0,ROUNDUP((E79/L79),0))</f>
        <v>61</v>
      </c>
      <c r="Q79" t="s">
        <v>31</v>
      </c>
      <c r="R79" t="s">
        <v>8144</v>
      </c>
      <c r="S79" s="10">
        <f>(J79/86400)+25569+(-5/24)</f>
        <v>40996.936539351846</v>
      </c>
      <c r="T79" s="9">
        <f>(I79/86400)+25569+(-5/24)</f>
        <v>41049.915972222218</v>
      </c>
    </row>
    <row r="80" spans="1:20" ht="87" x14ac:dyDescent="0.35">
      <c r="A80">
        <v>78</v>
      </c>
      <c r="B80" s="8" t="s">
        <v>8229</v>
      </c>
      <c r="C80" s="8" t="s">
        <v>8228</v>
      </c>
      <c r="D80">
        <v>50</v>
      </c>
      <c r="E80">
        <v>1351</v>
      </c>
      <c r="F80" t="s">
        <v>51</v>
      </c>
      <c r="G80" t="s">
        <v>61</v>
      </c>
      <c r="H80" t="s">
        <v>85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8145</v>
      </c>
      <c r="O80">
        <f>ROUNDUP(E80/D80,2)*100</f>
        <v>2702</v>
      </c>
      <c r="P80">
        <f>IF(L80&gt;0,ROUNDUP((E80/L80),0))</f>
        <v>39</v>
      </c>
      <c r="Q80" t="s">
        <v>31</v>
      </c>
      <c r="R80" t="s">
        <v>8144</v>
      </c>
      <c r="S80" s="10">
        <f>(J80/86400)+25569+(-5/24)</f>
        <v>42604.522233796299</v>
      </c>
      <c r="T80" s="9">
        <f>(I80/86400)+25569+(-5/24)</f>
        <v>42614.522233796299</v>
      </c>
    </row>
    <row r="81" spans="1:20" ht="43.5" x14ac:dyDescent="0.35">
      <c r="A81">
        <v>79</v>
      </c>
      <c r="B81" s="8" t="s">
        <v>8227</v>
      </c>
      <c r="C81" s="8" t="s">
        <v>8226</v>
      </c>
      <c r="D81">
        <v>1300</v>
      </c>
      <c r="E81">
        <v>1651</v>
      </c>
      <c r="F81" t="s">
        <v>51</v>
      </c>
      <c r="G81" t="s">
        <v>56</v>
      </c>
      <c r="H81" t="s">
        <v>90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8145</v>
      </c>
      <c r="O81">
        <f>ROUNDUP(E81/D81,2)*100</f>
        <v>127</v>
      </c>
      <c r="P81">
        <f>IF(L81&gt;0,ROUNDUP((E81/L81),0))</f>
        <v>41</v>
      </c>
      <c r="Q81" t="s">
        <v>31</v>
      </c>
      <c r="R81" t="s">
        <v>8144</v>
      </c>
      <c r="S81" s="10">
        <f>(J81/86400)+25569+(-5/24)</f>
        <v>41724.568206018514</v>
      </c>
      <c r="T81" s="9">
        <f>(I81/86400)+25569+(-5/24)</f>
        <v>41754.568206018514</v>
      </c>
    </row>
    <row r="82" spans="1:20" ht="43.5" x14ac:dyDescent="0.35">
      <c r="A82">
        <v>80</v>
      </c>
      <c r="B82" s="8" t="s">
        <v>8225</v>
      </c>
      <c r="C82" s="8" t="s">
        <v>8224</v>
      </c>
      <c r="D82">
        <v>12000</v>
      </c>
      <c r="E82">
        <v>12870</v>
      </c>
      <c r="F82" t="s">
        <v>51</v>
      </c>
      <c r="G82" t="s">
        <v>55</v>
      </c>
      <c r="H82" t="s">
        <v>82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8145</v>
      </c>
      <c r="O82">
        <f>ROUNDUP(E82/D82,2)*100</f>
        <v>108</v>
      </c>
      <c r="P82">
        <f>IF(L82&gt;0,ROUNDUP((E82/L82),0))</f>
        <v>274</v>
      </c>
      <c r="Q82" t="s">
        <v>31</v>
      </c>
      <c r="R82" t="s">
        <v>8144</v>
      </c>
      <c r="S82" s="10">
        <f>(J82/86400)+25569+(-5/24)</f>
        <v>41582.875648148147</v>
      </c>
      <c r="T82" s="9">
        <f>(I82/86400)+25569+(-5/24)</f>
        <v>41617.875648148147</v>
      </c>
    </row>
    <row r="83" spans="1:20" ht="43.5" x14ac:dyDescent="0.35">
      <c r="A83">
        <v>81</v>
      </c>
      <c r="B83" s="8" t="s">
        <v>8223</v>
      </c>
      <c r="C83" s="8" t="s">
        <v>8222</v>
      </c>
      <c r="D83">
        <v>750</v>
      </c>
      <c r="E83">
        <v>1485</v>
      </c>
      <c r="F83" t="s">
        <v>51</v>
      </c>
      <c r="G83" t="s">
        <v>55</v>
      </c>
      <c r="H83" t="s">
        <v>82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8145</v>
      </c>
      <c r="O83">
        <f>ROUNDUP(E83/D83,2)*100</f>
        <v>198</v>
      </c>
      <c r="P83">
        <f>IF(L83&gt;0,ROUNDUP((E83/L83),0))</f>
        <v>54</v>
      </c>
      <c r="Q83" t="s">
        <v>31</v>
      </c>
      <c r="R83" t="s">
        <v>8144</v>
      </c>
      <c r="S83" s="10">
        <f>(J83/86400)+25569+(-5/24)</f>
        <v>41099.950543981475</v>
      </c>
      <c r="T83" s="9">
        <f>(I83/86400)+25569+(-5/24)</f>
        <v>41103.918055555558</v>
      </c>
    </row>
    <row r="84" spans="1:20" ht="43.5" x14ac:dyDescent="0.35">
      <c r="A84">
        <v>82</v>
      </c>
      <c r="B84" s="8" t="s">
        <v>8221</v>
      </c>
      <c r="C84" s="8" t="s">
        <v>8220</v>
      </c>
      <c r="D84">
        <v>4000</v>
      </c>
      <c r="E84">
        <v>4000.5</v>
      </c>
      <c r="F84" t="s">
        <v>51</v>
      </c>
      <c r="G84" t="s">
        <v>55</v>
      </c>
      <c r="H84" t="s">
        <v>82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8145</v>
      </c>
      <c r="O84">
        <f>ROUNDUP(E84/D84,2)*100</f>
        <v>101</v>
      </c>
      <c r="P84">
        <f>IF(L84&gt;0,ROUNDUP((E84/L84),0))</f>
        <v>41</v>
      </c>
      <c r="Q84" t="s">
        <v>31</v>
      </c>
      <c r="R84" t="s">
        <v>8144</v>
      </c>
      <c r="S84" s="10">
        <f>(J84/86400)+25569+(-5/24)</f>
        <v>40795.611817129626</v>
      </c>
      <c r="T84" s="9">
        <f>(I84/86400)+25569+(-5/24)</f>
        <v>40825.611817129626</v>
      </c>
    </row>
    <row r="85" spans="1:20" ht="43.5" x14ac:dyDescent="0.35">
      <c r="A85">
        <v>83</v>
      </c>
      <c r="B85" s="8" t="s">
        <v>8219</v>
      </c>
      <c r="C85" s="8" t="s">
        <v>8218</v>
      </c>
      <c r="D85">
        <v>200</v>
      </c>
      <c r="E85">
        <v>205</v>
      </c>
      <c r="F85" t="s">
        <v>51</v>
      </c>
      <c r="G85" t="s">
        <v>56</v>
      </c>
      <c r="H85" t="s">
        <v>90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8145</v>
      </c>
      <c r="O85">
        <f>ROUNDUP(E85/D85,2)*100</f>
        <v>103</v>
      </c>
      <c r="P85">
        <f>IF(L85&gt;0,ROUNDUP((E85/L85),0))</f>
        <v>16</v>
      </c>
      <c r="Q85" t="s">
        <v>31</v>
      </c>
      <c r="R85" t="s">
        <v>8144</v>
      </c>
      <c r="S85" s="10">
        <f>(J85/86400)+25569+(-5/24)</f>
        <v>42042.407280092586</v>
      </c>
      <c r="T85" s="9">
        <f>(I85/86400)+25569+(-5/24)</f>
        <v>42057.270833333336</v>
      </c>
    </row>
    <row r="86" spans="1:20" ht="43.5" x14ac:dyDescent="0.35">
      <c r="A86">
        <v>84</v>
      </c>
      <c r="B86" s="8" t="s">
        <v>8217</v>
      </c>
      <c r="C86" s="8" t="s">
        <v>8216</v>
      </c>
      <c r="D86">
        <v>500</v>
      </c>
      <c r="E86">
        <v>500</v>
      </c>
      <c r="F86" t="s">
        <v>51</v>
      </c>
      <c r="G86" t="s">
        <v>55</v>
      </c>
      <c r="H86" t="s">
        <v>82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8145</v>
      </c>
      <c r="O86">
        <f>ROUNDUP(E86/D86,2)*100</f>
        <v>100</v>
      </c>
      <c r="P86">
        <f>IF(L86&gt;0,ROUNDUP((E86/L86),0))</f>
        <v>72</v>
      </c>
      <c r="Q86" t="s">
        <v>31</v>
      </c>
      <c r="R86" t="s">
        <v>8144</v>
      </c>
      <c r="S86" s="10">
        <f>(J86/86400)+25569+(-5/24)</f>
        <v>40648.54960648148</v>
      </c>
      <c r="T86" s="9">
        <f>(I86/86400)+25569+(-5/24)</f>
        <v>40678.54960648148</v>
      </c>
    </row>
    <row r="87" spans="1:20" ht="43.5" x14ac:dyDescent="0.35">
      <c r="A87">
        <v>85</v>
      </c>
      <c r="B87" s="8" t="s">
        <v>8215</v>
      </c>
      <c r="C87" s="8" t="s">
        <v>8214</v>
      </c>
      <c r="D87">
        <v>1200</v>
      </c>
      <c r="E87">
        <v>1506</v>
      </c>
      <c r="F87" t="s">
        <v>51</v>
      </c>
      <c r="G87" t="s">
        <v>55</v>
      </c>
      <c r="H87" t="s">
        <v>82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8145</v>
      </c>
      <c r="O87">
        <f>ROUNDUP(E87/D87,2)*100</f>
        <v>126</v>
      </c>
      <c r="P87">
        <f>IF(L87&gt;0,ROUNDUP((E87/L87),0))</f>
        <v>72</v>
      </c>
      <c r="Q87" t="s">
        <v>31</v>
      </c>
      <c r="R87" t="s">
        <v>8144</v>
      </c>
      <c r="S87" s="10">
        <f>(J87/86400)+25569+(-5/24)</f>
        <v>40778.917094907403</v>
      </c>
      <c r="T87" s="9">
        <f>(I87/86400)+25569+(-5/24)</f>
        <v>40808.917094907403</v>
      </c>
    </row>
    <row r="88" spans="1:20" ht="58" x14ac:dyDescent="0.35">
      <c r="A88">
        <v>86</v>
      </c>
      <c r="B88" s="8" t="s">
        <v>8213</v>
      </c>
      <c r="C88" s="8" t="s">
        <v>8212</v>
      </c>
      <c r="D88">
        <v>6000</v>
      </c>
      <c r="E88">
        <v>6388</v>
      </c>
      <c r="F88" t="s">
        <v>51</v>
      </c>
      <c r="G88" t="s">
        <v>61</v>
      </c>
      <c r="H88" t="s">
        <v>85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8145</v>
      </c>
      <c r="O88">
        <f>ROUNDUP(E88/D88,2)*100</f>
        <v>107</v>
      </c>
      <c r="P88">
        <f>IF(L88&gt;0,ROUNDUP((E88/L88),0))</f>
        <v>376</v>
      </c>
      <c r="Q88" t="s">
        <v>31</v>
      </c>
      <c r="R88" t="s">
        <v>8144</v>
      </c>
      <c r="S88" s="10">
        <f>(J88/86400)+25569+(-5/24)</f>
        <v>42291.347743055558</v>
      </c>
      <c r="T88" s="9">
        <f>(I88/86400)+25569+(-5/24)</f>
        <v>42365.389409722215</v>
      </c>
    </row>
    <row r="89" spans="1:20" ht="43.5" x14ac:dyDescent="0.35">
      <c r="A89">
        <v>87</v>
      </c>
      <c r="B89" s="8" t="s">
        <v>8211</v>
      </c>
      <c r="C89" s="8" t="s">
        <v>8210</v>
      </c>
      <c r="D89">
        <v>2500</v>
      </c>
      <c r="E89">
        <v>2615</v>
      </c>
      <c r="F89" t="s">
        <v>51</v>
      </c>
      <c r="G89" t="s">
        <v>55</v>
      </c>
      <c r="H89" t="s">
        <v>82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8145</v>
      </c>
      <c r="O89">
        <f>ROUNDUP(E89/D89,2)*100</f>
        <v>105</v>
      </c>
      <c r="P89">
        <f>IF(L89&gt;0,ROUNDUP((E89/L89),0))</f>
        <v>105</v>
      </c>
      <c r="Q89" t="s">
        <v>31</v>
      </c>
      <c r="R89" t="s">
        <v>8144</v>
      </c>
      <c r="S89" s="10">
        <f>(J89/86400)+25569+(-5/24)</f>
        <v>40322.331053240741</v>
      </c>
      <c r="T89" s="9">
        <f>(I89/86400)+25569+(-5/24)</f>
        <v>40331.861805555549</v>
      </c>
    </row>
    <row r="90" spans="1:20" ht="58" x14ac:dyDescent="0.35">
      <c r="A90">
        <v>88</v>
      </c>
      <c r="B90" s="8" t="s">
        <v>8209</v>
      </c>
      <c r="C90" s="8" t="s">
        <v>8208</v>
      </c>
      <c r="D90">
        <v>3500</v>
      </c>
      <c r="E90">
        <v>3600</v>
      </c>
      <c r="F90" t="s">
        <v>51</v>
      </c>
      <c r="G90" t="s">
        <v>55</v>
      </c>
      <c r="H90" t="s">
        <v>82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8145</v>
      </c>
      <c r="O90">
        <f>ROUNDUP(E90/D90,2)*100</f>
        <v>103</v>
      </c>
      <c r="P90">
        <f>IF(L90&gt;0,ROUNDUP((E90/L90),0))</f>
        <v>60</v>
      </c>
      <c r="Q90" t="s">
        <v>31</v>
      </c>
      <c r="R90" t="s">
        <v>8144</v>
      </c>
      <c r="S90" s="10">
        <f>(J90/86400)+25569+(-5/24)</f>
        <v>41786.450590277775</v>
      </c>
      <c r="T90" s="9">
        <f>(I90/86400)+25569+(-5/24)</f>
        <v>41812.450590277775</v>
      </c>
    </row>
    <row r="91" spans="1:20" ht="43.5" x14ac:dyDescent="0.35">
      <c r="A91">
        <v>89</v>
      </c>
      <c r="B91" s="8" t="s">
        <v>8207</v>
      </c>
      <c r="C91" s="8" t="s">
        <v>8206</v>
      </c>
      <c r="D91">
        <v>6000</v>
      </c>
      <c r="E91">
        <v>6904</v>
      </c>
      <c r="F91" t="s">
        <v>51</v>
      </c>
      <c r="G91" t="s">
        <v>55</v>
      </c>
      <c r="H91" t="s">
        <v>82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8145</v>
      </c>
      <c r="O91">
        <f>ROUNDUP(E91/D91,2)*100</f>
        <v>115.99999999999999</v>
      </c>
      <c r="P91">
        <f>IF(L91&gt;0,ROUNDUP((E91/L91),0))</f>
        <v>124</v>
      </c>
      <c r="Q91" t="s">
        <v>31</v>
      </c>
      <c r="R91" t="s">
        <v>8144</v>
      </c>
      <c r="S91" s="10">
        <f>(J91/86400)+25569+(-5/24)</f>
        <v>41402.543888888882</v>
      </c>
      <c r="T91" s="9">
        <f>(I91/86400)+25569+(-5/24)</f>
        <v>41427.543888888882</v>
      </c>
    </row>
    <row r="92" spans="1:20" ht="29" x14ac:dyDescent="0.35">
      <c r="A92">
        <v>90</v>
      </c>
      <c r="B92" s="8" t="s">
        <v>8205</v>
      </c>
      <c r="C92" s="8" t="s">
        <v>8204</v>
      </c>
      <c r="D92">
        <v>500</v>
      </c>
      <c r="E92">
        <v>502</v>
      </c>
      <c r="F92" t="s">
        <v>51</v>
      </c>
      <c r="G92" t="s">
        <v>55</v>
      </c>
      <c r="H92" t="s">
        <v>82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8145</v>
      </c>
      <c r="O92">
        <f>ROUNDUP(E92/D92,2)*100</f>
        <v>101</v>
      </c>
      <c r="P92">
        <f>IF(L92&gt;0,ROUNDUP((E92/L92),0))</f>
        <v>32</v>
      </c>
      <c r="Q92" t="s">
        <v>31</v>
      </c>
      <c r="R92" t="s">
        <v>8144</v>
      </c>
      <c r="S92" s="10">
        <f>(J92/86400)+25569+(-5/24)</f>
        <v>40706.089108796295</v>
      </c>
      <c r="T92" s="9">
        <f>(I92/86400)+25569+(-5/24)</f>
        <v>40736.089108796295</v>
      </c>
    </row>
    <row r="93" spans="1:20" ht="43.5" x14ac:dyDescent="0.35">
      <c r="A93">
        <v>91</v>
      </c>
      <c r="B93" s="8" t="s">
        <v>8203</v>
      </c>
      <c r="C93" s="8" t="s">
        <v>8202</v>
      </c>
      <c r="D93">
        <v>3000</v>
      </c>
      <c r="E93">
        <v>3600</v>
      </c>
      <c r="F93" t="s">
        <v>51</v>
      </c>
      <c r="G93" t="s">
        <v>55</v>
      </c>
      <c r="H93" t="s">
        <v>82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8145</v>
      </c>
      <c r="O93">
        <f>ROUNDUP(E93/D93,2)*100</f>
        <v>120</v>
      </c>
      <c r="P93">
        <f>IF(L93&gt;0,ROUNDUP((E93/L93),0))</f>
        <v>79</v>
      </c>
      <c r="Q93" t="s">
        <v>31</v>
      </c>
      <c r="R93" t="s">
        <v>8144</v>
      </c>
      <c r="S93" s="10">
        <f>(J93/86400)+25569+(-5/24)</f>
        <v>40619.194027777776</v>
      </c>
      <c r="T93" s="9">
        <f>(I93/86400)+25569+(-5/24)</f>
        <v>40680.194027777776</v>
      </c>
    </row>
    <row r="94" spans="1:20" ht="43.5" x14ac:dyDescent="0.35">
      <c r="A94">
        <v>92</v>
      </c>
      <c r="B94" s="8" t="s">
        <v>8201</v>
      </c>
      <c r="C94" s="8" t="s">
        <v>8200</v>
      </c>
      <c r="D94">
        <v>5000</v>
      </c>
      <c r="E94">
        <v>5260</v>
      </c>
      <c r="F94" t="s">
        <v>51</v>
      </c>
      <c r="G94" t="s">
        <v>57</v>
      </c>
      <c r="H94" t="s">
        <v>193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8145</v>
      </c>
      <c r="O94">
        <f>ROUNDUP(E94/D94,2)*100</f>
        <v>106</v>
      </c>
      <c r="P94">
        <f>IF(L94&gt;0,ROUNDUP((E94/L94),0))</f>
        <v>123</v>
      </c>
      <c r="Q94" t="s">
        <v>31</v>
      </c>
      <c r="R94" t="s">
        <v>8144</v>
      </c>
      <c r="S94" s="10">
        <f>(J94/86400)+25569+(-5/24)</f>
        <v>42720.990543981483</v>
      </c>
      <c r="T94" s="9">
        <f>(I94/86400)+25569+(-5/24)</f>
        <v>42767.124999999993</v>
      </c>
    </row>
    <row r="95" spans="1:20" ht="58" x14ac:dyDescent="0.35">
      <c r="A95">
        <v>93</v>
      </c>
      <c r="B95" s="8" t="s">
        <v>8199</v>
      </c>
      <c r="C95" s="8" t="s">
        <v>8198</v>
      </c>
      <c r="D95">
        <v>1000</v>
      </c>
      <c r="E95">
        <v>1106</v>
      </c>
      <c r="F95" t="s">
        <v>51</v>
      </c>
      <c r="G95" t="s">
        <v>55</v>
      </c>
      <c r="H95" t="s">
        <v>82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8145</v>
      </c>
      <c r="O95">
        <f>ROUNDUP(E95/D95,2)*100</f>
        <v>111.00000000000001</v>
      </c>
      <c r="P95">
        <f>IF(L95&gt;0,ROUNDUP((E95/L95),0))</f>
        <v>74</v>
      </c>
      <c r="Q95" t="s">
        <v>31</v>
      </c>
      <c r="R95" t="s">
        <v>8144</v>
      </c>
      <c r="S95" s="10">
        <f>(J95/86400)+25569+(-5/24)</f>
        <v>41065.649733796294</v>
      </c>
      <c r="T95" s="9">
        <f>(I95/86400)+25569+(-5/24)</f>
        <v>41093.666666666664</v>
      </c>
    </row>
    <row r="96" spans="1:20" ht="43.5" x14ac:dyDescent="0.35">
      <c r="A96">
        <v>94</v>
      </c>
      <c r="B96" s="8" t="s">
        <v>8197</v>
      </c>
      <c r="C96" s="8" t="s">
        <v>8196</v>
      </c>
      <c r="D96">
        <v>250</v>
      </c>
      <c r="E96">
        <v>260</v>
      </c>
      <c r="F96" t="s">
        <v>51</v>
      </c>
      <c r="G96" t="s">
        <v>56</v>
      </c>
      <c r="H96" t="s">
        <v>90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8145</v>
      </c>
      <c r="O96">
        <f>ROUNDUP(E96/D96,2)*100</f>
        <v>104</v>
      </c>
      <c r="P96">
        <f>IF(L96&gt;0,ROUNDUP((E96/L96),0))</f>
        <v>22</v>
      </c>
      <c r="Q96" t="s">
        <v>31</v>
      </c>
      <c r="R96" t="s">
        <v>8144</v>
      </c>
      <c r="S96" s="10">
        <f>(J96/86400)+25569+(-5/24)</f>
        <v>41716.509513888886</v>
      </c>
      <c r="T96" s="9">
        <f>(I96/86400)+25569+(-5/24)</f>
        <v>41736.509513888886</v>
      </c>
    </row>
    <row r="97" spans="1:20" ht="43.5" x14ac:dyDescent="0.35">
      <c r="A97">
        <v>95</v>
      </c>
      <c r="B97" s="8" t="s">
        <v>8195</v>
      </c>
      <c r="C97" s="8" t="s">
        <v>8194</v>
      </c>
      <c r="D97">
        <v>350</v>
      </c>
      <c r="E97">
        <v>460</v>
      </c>
      <c r="F97" t="s">
        <v>51</v>
      </c>
      <c r="G97" t="s">
        <v>55</v>
      </c>
      <c r="H97" t="s">
        <v>82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8145</v>
      </c>
      <c r="O97">
        <f>ROUNDUP(E97/D97,2)*100</f>
        <v>132</v>
      </c>
      <c r="P97">
        <f>IF(L97&gt;0,ROUNDUP((E97/L97),0))</f>
        <v>22</v>
      </c>
      <c r="Q97" t="s">
        <v>31</v>
      </c>
      <c r="R97" t="s">
        <v>8144</v>
      </c>
      <c r="S97" s="10">
        <f>(J97/86400)+25569+(-5/24)</f>
        <v>40934.796770833331</v>
      </c>
      <c r="T97" s="9">
        <f>(I97/86400)+25569+(-5/24)</f>
        <v>40964.796770833331</v>
      </c>
    </row>
    <row r="98" spans="1:20" ht="58" x14ac:dyDescent="0.35">
      <c r="A98">
        <v>96</v>
      </c>
      <c r="B98" s="8" t="s">
        <v>8193</v>
      </c>
      <c r="C98" s="8" t="s">
        <v>8192</v>
      </c>
      <c r="D98">
        <v>1500</v>
      </c>
      <c r="E98">
        <v>1720</v>
      </c>
      <c r="F98" t="s">
        <v>51</v>
      </c>
      <c r="G98" t="s">
        <v>55</v>
      </c>
      <c r="H98" t="s">
        <v>82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8145</v>
      </c>
      <c r="O98">
        <f>ROUNDUP(E98/D98,2)*100</f>
        <v>114.99999999999999</v>
      </c>
      <c r="P98">
        <f>IF(L98&gt;0,ROUNDUP((E98/L98),0))</f>
        <v>51</v>
      </c>
      <c r="Q98" t="s">
        <v>31</v>
      </c>
      <c r="R98" t="s">
        <v>8144</v>
      </c>
      <c r="S98" s="10">
        <f>(J98/86400)+25569+(-5/24)</f>
        <v>40324.45417824074</v>
      </c>
      <c r="T98" s="9">
        <f>(I98/86400)+25569+(-5/24)</f>
        <v>40390.916666666664</v>
      </c>
    </row>
    <row r="99" spans="1:20" ht="43.5" x14ac:dyDescent="0.35">
      <c r="A99">
        <v>97</v>
      </c>
      <c r="B99" s="8" t="s">
        <v>8191</v>
      </c>
      <c r="C99" s="8" t="s">
        <v>8190</v>
      </c>
      <c r="D99">
        <v>400</v>
      </c>
      <c r="E99">
        <v>425</v>
      </c>
      <c r="F99" t="s">
        <v>51</v>
      </c>
      <c r="G99" t="s">
        <v>55</v>
      </c>
      <c r="H99" t="s">
        <v>82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8145</v>
      </c>
      <c r="O99">
        <f>ROUNDUP(E99/D99,2)*100</f>
        <v>107</v>
      </c>
      <c r="P99">
        <f>IF(L99&gt;0,ROUNDUP((E99/L99),0))</f>
        <v>54</v>
      </c>
      <c r="Q99" t="s">
        <v>31</v>
      </c>
      <c r="R99" t="s">
        <v>8144</v>
      </c>
      <c r="S99" s="10">
        <f>(J99/86400)+25569+(-5/24)</f>
        <v>40705.926874999997</v>
      </c>
      <c r="T99" s="9">
        <f>(I99/86400)+25569+(-5/24)</f>
        <v>40735.926874999997</v>
      </c>
    </row>
    <row r="100" spans="1:20" ht="43.5" x14ac:dyDescent="0.35">
      <c r="A100">
        <v>98</v>
      </c>
      <c r="B100" s="8" t="s">
        <v>8189</v>
      </c>
      <c r="C100" s="8" t="s">
        <v>8188</v>
      </c>
      <c r="D100">
        <v>3200</v>
      </c>
      <c r="E100">
        <v>3400</v>
      </c>
      <c r="F100" t="s">
        <v>51</v>
      </c>
      <c r="G100" t="s">
        <v>55</v>
      </c>
      <c r="H100" t="s">
        <v>82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8145</v>
      </c>
      <c r="O100">
        <f>ROUNDUP(E100/D100,2)*100</f>
        <v>107</v>
      </c>
      <c r="P100">
        <f>IF(L100&gt;0,ROUNDUP((E100/L100),0))</f>
        <v>57</v>
      </c>
      <c r="Q100" t="s">
        <v>31</v>
      </c>
      <c r="R100" t="s">
        <v>8144</v>
      </c>
      <c r="S100" s="10">
        <f>(J100/86400)+25569+(-5/24)</f>
        <v>41214.586504629631</v>
      </c>
      <c r="T100" s="9">
        <f>(I100/86400)+25569+(-5/24)</f>
        <v>41250.770833333328</v>
      </c>
    </row>
    <row r="101" spans="1:20" ht="29" x14ac:dyDescent="0.35">
      <c r="A101">
        <v>99</v>
      </c>
      <c r="B101" s="8" t="s">
        <v>8187</v>
      </c>
      <c r="C101" s="8" t="s">
        <v>8186</v>
      </c>
      <c r="D101">
        <v>1500</v>
      </c>
      <c r="E101">
        <v>1590.29</v>
      </c>
      <c r="F101" t="s">
        <v>51</v>
      </c>
      <c r="G101" t="s">
        <v>55</v>
      </c>
      <c r="H101" t="s">
        <v>82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8145</v>
      </c>
      <c r="O101">
        <f>ROUNDUP(E101/D101,2)*100</f>
        <v>107</v>
      </c>
      <c r="P101">
        <f>IF(L101&gt;0,ROUNDUP((E101/L101),0))</f>
        <v>41</v>
      </c>
      <c r="Q101" t="s">
        <v>31</v>
      </c>
      <c r="R101" t="s">
        <v>8144</v>
      </c>
      <c r="S101" s="10">
        <f>(J101/86400)+25569+(-5/24)</f>
        <v>41631.694432870368</v>
      </c>
      <c r="T101" s="9">
        <f>(I101/86400)+25569+(-5/24)</f>
        <v>41661.694432870368</v>
      </c>
    </row>
    <row r="102" spans="1:20" ht="43.5" x14ac:dyDescent="0.35">
      <c r="A102">
        <v>100</v>
      </c>
      <c r="B102" s="8" t="s">
        <v>8185</v>
      </c>
      <c r="C102" s="8" t="s">
        <v>8184</v>
      </c>
      <c r="D102">
        <v>5000</v>
      </c>
      <c r="E102">
        <v>5000</v>
      </c>
      <c r="F102" t="s">
        <v>51</v>
      </c>
      <c r="G102" t="s">
        <v>55</v>
      </c>
      <c r="H102" t="s">
        <v>82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8145</v>
      </c>
      <c r="O102">
        <f>ROUNDUP(E102/D102,2)*100</f>
        <v>100</v>
      </c>
      <c r="P102">
        <f>IF(L102&gt;0,ROUNDUP((E102/L102),0))</f>
        <v>193</v>
      </c>
      <c r="Q102" t="s">
        <v>31</v>
      </c>
      <c r="R102" t="s">
        <v>8144</v>
      </c>
      <c r="S102" s="10">
        <f>(J102/86400)+25569+(-5/24)</f>
        <v>41197.544976851852</v>
      </c>
      <c r="T102" s="9">
        <f>(I102/86400)+25569+(-5/24)</f>
        <v>41217.586643518516</v>
      </c>
    </row>
    <row r="103" spans="1:20" ht="43.5" x14ac:dyDescent="0.35">
      <c r="A103">
        <v>101</v>
      </c>
      <c r="B103" s="8" t="s">
        <v>8183</v>
      </c>
      <c r="C103" s="8" t="s">
        <v>8182</v>
      </c>
      <c r="D103">
        <v>3500</v>
      </c>
      <c r="E103">
        <v>3500</v>
      </c>
      <c r="F103" t="s">
        <v>51</v>
      </c>
      <c r="G103" t="s">
        <v>55</v>
      </c>
      <c r="H103" t="s">
        <v>82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8145</v>
      </c>
      <c r="O103">
        <f>ROUNDUP(E103/D103,2)*100</f>
        <v>100</v>
      </c>
      <c r="P103">
        <f>IF(L103&gt;0,ROUNDUP((E103/L103),0))</f>
        <v>100</v>
      </c>
      <c r="Q103" t="s">
        <v>31</v>
      </c>
      <c r="R103" t="s">
        <v>8144</v>
      </c>
      <c r="S103" s="10">
        <f>(J103/86400)+25569+(-5/24)</f>
        <v>41274.568402777775</v>
      </c>
      <c r="T103" s="9">
        <f>(I103/86400)+25569+(-5/24)</f>
        <v>41298.568402777775</v>
      </c>
    </row>
    <row r="104" spans="1:20" ht="43.5" x14ac:dyDescent="0.35">
      <c r="A104">
        <v>102</v>
      </c>
      <c r="B104" s="8" t="s">
        <v>8181</v>
      </c>
      <c r="C104" s="8" t="s">
        <v>8180</v>
      </c>
      <c r="D104">
        <v>6000</v>
      </c>
      <c r="E104">
        <v>7665</v>
      </c>
      <c r="F104" t="s">
        <v>51</v>
      </c>
      <c r="G104" t="s">
        <v>55</v>
      </c>
      <c r="H104" t="s">
        <v>82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8145</v>
      </c>
      <c r="O104">
        <f>ROUNDUP(E104/D104,2)*100</f>
        <v>128</v>
      </c>
      <c r="P104">
        <f>IF(L104&gt;0,ROUNDUP((E104/L104),0))</f>
        <v>118</v>
      </c>
      <c r="Q104" t="s">
        <v>31</v>
      </c>
      <c r="R104" t="s">
        <v>8144</v>
      </c>
      <c r="S104" s="10">
        <f>(J104/86400)+25569+(-5/24)</f>
        <v>40504.922835648147</v>
      </c>
      <c r="T104" s="9">
        <f>(I104/86400)+25569+(-5/24)</f>
        <v>40534.922835648147</v>
      </c>
    </row>
    <row r="105" spans="1:20" ht="43.5" x14ac:dyDescent="0.35">
      <c r="A105">
        <v>103</v>
      </c>
      <c r="B105" s="8" t="s">
        <v>8179</v>
      </c>
      <c r="C105" s="8" t="s">
        <v>8178</v>
      </c>
      <c r="D105">
        <v>1300</v>
      </c>
      <c r="E105">
        <v>1367</v>
      </c>
      <c r="F105" t="s">
        <v>51</v>
      </c>
      <c r="G105" t="s">
        <v>56</v>
      </c>
      <c r="H105" t="s">
        <v>90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8145</v>
      </c>
      <c r="O105">
        <f>ROUNDUP(E105/D105,2)*100</f>
        <v>106</v>
      </c>
      <c r="P105">
        <f>IF(L105&gt;0,ROUNDUP((E105/L105),0))</f>
        <v>28</v>
      </c>
      <c r="Q105" t="s">
        <v>31</v>
      </c>
      <c r="R105" t="s">
        <v>8144</v>
      </c>
      <c r="S105" s="10">
        <f>(J105/86400)+25569+(-5/24)</f>
        <v>41682.597569444442</v>
      </c>
      <c r="T105" s="9">
        <f>(I105/86400)+25569+(-5/24)</f>
        <v>41705.597569444442</v>
      </c>
    </row>
    <row r="106" spans="1:20" ht="29" x14ac:dyDescent="0.35">
      <c r="A106">
        <v>104</v>
      </c>
      <c r="B106" s="8" t="s">
        <v>8177</v>
      </c>
      <c r="C106" s="8" t="s">
        <v>8176</v>
      </c>
      <c r="D106">
        <v>500</v>
      </c>
      <c r="E106">
        <v>600</v>
      </c>
      <c r="F106" t="s">
        <v>51</v>
      </c>
      <c r="G106" t="s">
        <v>55</v>
      </c>
      <c r="H106" t="s">
        <v>82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8145</v>
      </c>
      <c r="O106">
        <f>ROUNDUP(E106/D106,2)*100</f>
        <v>120</v>
      </c>
      <c r="P106">
        <f>IF(L106&gt;0,ROUNDUP((E106/L106),0))</f>
        <v>60</v>
      </c>
      <c r="Q106" t="s">
        <v>31</v>
      </c>
      <c r="R106" t="s">
        <v>8144</v>
      </c>
      <c r="S106" s="10">
        <f>(J106/86400)+25569+(-5/24)</f>
        <v>40612.486874999995</v>
      </c>
      <c r="T106" s="9">
        <f>(I106/86400)+25569+(-5/24)</f>
        <v>40635.833333333328</v>
      </c>
    </row>
    <row r="107" spans="1:20" ht="43.5" x14ac:dyDescent="0.35">
      <c r="A107">
        <v>105</v>
      </c>
      <c r="B107" s="8" t="s">
        <v>8175</v>
      </c>
      <c r="C107" s="8" t="s">
        <v>8174</v>
      </c>
      <c r="D107">
        <v>2200</v>
      </c>
      <c r="E107">
        <v>2363</v>
      </c>
      <c r="F107" t="s">
        <v>51</v>
      </c>
      <c r="G107" t="s">
        <v>55</v>
      </c>
      <c r="H107" t="s">
        <v>82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8145</v>
      </c>
      <c r="O107">
        <f>ROUNDUP(E107/D107,2)*100</f>
        <v>108</v>
      </c>
      <c r="P107">
        <f>IF(L107&gt;0,ROUNDUP((E107/L107),0))</f>
        <v>40</v>
      </c>
      <c r="Q107" t="s">
        <v>31</v>
      </c>
      <c r="R107" t="s">
        <v>8144</v>
      </c>
      <c r="S107" s="10">
        <f>(J107/86400)+25569+(-5/24)</f>
        <v>42485.516435185178</v>
      </c>
      <c r="T107" s="9">
        <f>(I107/86400)+25569+(-5/24)</f>
        <v>42503.791666666664</v>
      </c>
    </row>
    <row r="108" spans="1:20" x14ac:dyDescent="0.35">
      <c r="A108">
        <v>106</v>
      </c>
      <c r="B108" s="8" t="s">
        <v>8173</v>
      </c>
      <c r="C108" s="8" t="s">
        <v>8172</v>
      </c>
      <c r="D108">
        <v>5000</v>
      </c>
      <c r="E108">
        <v>5025</v>
      </c>
      <c r="F108" t="s">
        <v>51</v>
      </c>
      <c r="G108" t="s">
        <v>55</v>
      </c>
      <c r="H108" t="s">
        <v>82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8145</v>
      </c>
      <c r="O108">
        <f>ROUNDUP(E108/D108,2)*100</f>
        <v>101</v>
      </c>
      <c r="P108">
        <f>IF(L108&gt;0,ROUNDUP((E108/L108),0))</f>
        <v>187</v>
      </c>
      <c r="Q108" t="s">
        <v>31</v>
      </c>
      <c r="R108" t="s">
        <v>8144</v>
      </c>
      <c r="S108" s="10">
        <f>(J108/86400)+25569+(-5/24)</f>
        <v>40987.568298611106</v>
      </c>
      <c r="T108" s="9">
        <f>(I108/86400)+25569+(-5/24)</f>
        <v>41001.568298611106</v>
      </c>
    </row>
    <row r="109" spans="1:20" ht="43.5" x14ac:dyDescent="0.35">
      <c r="A109">
        <v>107</v>
      </c>
      <c r="B109" s="8" t="s">
        <v>8171</v>
      </c>
      <c r="C109" s="8" t="s">
        <v>8170</v>
      </c>
      <c r="D109">
        <v>7500</v>
      </c>
      <c r="E109">
        <v>7685</v>
      </c>
      <c r="F109" t="s">
        <v>51</v>
      </c>
      <c r="G109" t="s">
        <v>55</v>
      </c>
      <c r="H109" t="s">
        <v>82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8145</v>
      </c>
      <c r="O109">
        <f>ROUNDUP(E109/D109,2)*100</f>
        <v>103</v>
      </c>
      <c r="P109">
        <f>IF(L109&gt;0,ROUNDUP((E109/L109),0))</f>
        <v>112</v>
      </c>
      <c r="Q109" t="s">
        <v>31</v>
      </c>
      <c r="R109" t="s">
        <v>8144</v>
      </c>
      <c r="S109" s="10">
        <f>(J109/86400)+25569+(-5/24)</f>
        <v>40635.774155092593</v>
      </c>
      <c r="T109" s="9">
        <f>(I109/86400)+25569+(-5/24)</f>
        <v>40657.774155092593</v>
      </c>
    </row>
    <row r="110" spans="1:20" ht="43.5" x14ac:dyDescent="0.35">
      <c r="A110">
        <v>108</v>
      </c>
      <c r="B110" s="8" t="s">
        <v>8169</v>
      </c>
      <c r="C110" s="8" t="s">
        <v>8168</v>
      </c>
      <c r="D110">
        <v>1500</v>
      </c>
      <c r="E110">
        <v>3700</v>
      </c>
      <c r="F110" t="s">
        <v>51</v>
      </c>
      <c r="G110" t="s">
        <v>55</v>
      </c>
      <c r="H110" t="s">
        <v>82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8145</v>
      </c>
      <c r="O110">
        <f>ROUNDUP(E110/D110,2)*100</f>
        <v>246.99999999999997</v>
      </c>
      <c r="P110">
        <f>IF(L110&gt;0,ROUNDUP((E110/L110),0))</f>
        <v>79</v>
      </c>
      <c r="Q110" t="s">
        <v>31</v>
      </c>
      <c r="R110" t="s">
        <v>8144</v>
      </c>
      <c r="S110" s="10">
        <f>(J110/86400)+25569+(-5/24)</f>
        <v>41365.404745370368</v>
      </c>
      <c r="T110" s="9">
        <f>(I110/86400)+25569+(-5/24)</f>
        <v>41425.404745370368</v>
      </c>
    </row>
    <row r="111" spans="1:20" ht="43.5" x14ac:dyDescent="0.35">
      <c r="A111">
        <v>109</v>
      </c>
      <c r="B111" s="8" t="s">
        <v>8167</v>
      </c>
      <c r="C111" s="8" t="s">
        <v>8166</v>
      </c>
      <c r="D111">
        <v>1000</v>
      </c>
      <c r="E111">
        <v>2195</v>
      </c>
      <c r="F111" t="s">
        <v>51</v>
      </c>
      <c r="G111" t="s">
        <v>55</v>
      </c>
      <c r="H111" t="s">
        <v>82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8145</v>
      </c>
      <c r="O111">
        <f>ROUNDUP(E111/D111,2)*100</f>
        <v>219.99999999999997</v>
      </c>
      <c r="P111">
        <f>IF(L111&gt;0,ROUNDUP((E111/L111),0))</f>
        <v>47</v>
      </c>
      <c r="Q111" t="s">
        <v>31</v>
      </c>
      <c r="R111" t="s">
        <v>8144</v>
      </c>
      <c r="S111" s="10">
        <f>(J111/86400)+25569+(-5/24)</f>
        <v>40569.817476851851</v>
      </c>
      <c r="T111" s="9">
        <f>(I111/86400)+25569+(-5/24)</f>
        <v>40599.817476851851</v>
      </c>
    </row>
    <row r="112" spans="1:20" ht="43.5" x14ac:dyDescent="0.35">
      <c r="A112">
        <v>110</v>
      </c>
      <c r="B112" s="8" t="s">
        <v>8165</v>
      </c>
      <c r="C112" s="8" t="s">
        <v>8164</v>
      </c>
      <c r="D112">
        <v>1300</v>
      </c>
      <c r="E112">
        <v>1700</v>
      </c>
      <c r="F112" t="s">
        <v>51</v>
      </c>
      <c r="G112" t="s">
        <v>55</v>
      </c>
      <c r="H112" t="s">
        <v>82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8145</v>
      </c>
      <c r="O112">
        <f>ROUNDUP(E112/D112,2)*100</f>
        <v>131</v>
      </c>
      <c r="P112">
        <f>IF(L112&gt;0,ROUNDUP((E112/L112),0))</f>
        <v>66</v>
      </c>
      <c r="Q112" t="s">
        <v>31</v>
      </c>
      <c r="R112" t="s">
        <v>8144</v>
      </c>
      <c r="S112" s="10">
        <f>(J112/86400)+25569+(-5/24)</f>
        <v>41557.741354166668</v>
      </c>
      <c r="T112" s="9">
        <f>(I112/86400)+25569+(-5/24)</f>
        <v>41592.040972222218</v>
      </c>
    </row>
    <row r="113" spans="1:20" ht="43.5" x14ac:dyDescent="0.35">
      <c r="A113">
        <v>111</v>
      </c>
      <c r="B113" s="8" t="s">
        <v>8163</v>
      </c>
      <c r="C113" s="8" t="s">
        <v>8162</v>
      </c>
      <c r="D113">
        <v>3500</v>
      </c>
      <c r="E113">
        <v>5410</v>
      </c>
      <c r="F113" t="s">
        <v>51</v>
      </c>
      <c r="G113" t="s">
        <v>58</v>
      </c>
      <c r="H113" t="s">
        <v>104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8145</v>
      </c>
      <c r="O113">
        <f>ROUNDUP(E113/D113,2)*100</f>
        <v>155</v>
      </c>
      <c r="P113">
        <f>IF(L113&gt;0,ROUNDUP((E113/L113),0))</f>
        <v>103</v>
      </c>
      <c r="Q113" t="s">
        <v>31</v>
      </c>
      <c r="R113" t="s">
        <v>8144</v>
      </c>
      <c r="S113" s="10">
        <f>(J113/86400)+25569+(-5/24)</f>
        <v>42125.124849537031</v>
      </c>
      <c r="T113" s="9">
        <f>(I113/86400)+25569+(-5/24)</f>
        <v>42155.124849537031</v>
      </c>
    </row>
    <row r="114" spans="1:20" ht="43.5" x14ac:dyDescent="0.35">
      <c r="A114">
        <v>112</v>
      </c>
      <c r="B114" s="8" t="s">
        <v>8161</v>
      </c>
      <c r="C114" s="8" t="s">
        <v>8160</v>
      </c>
      <c r="D114">
        <v>5000</v>
      </c>
      <c r="E114">
        <v>5200</v>
      </c>
      <c r="F114" t="s">
        <v>51</v>
      </c>
      <c r="G114" t="s">
        <v>55</v>
      </c>
      <c r="H114" t="s">
        <v>82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8145</v>
      </c>
      <c r="O114">
        <f>ROUNDUP(E114/D114,2)*100</f>
        <v>104</v>
      </c>
      <c r="P114">
        <f>IF(L114&gt;0,ROUNDUP((E114/L114),0))</f>
        <v>65</v>
      </c>
      <c r="Q114" t="s">
        <v>31</v>
      </c>
      <c r="R114" t="s">
        <v>8144</v>
      </c>
      <c r="S114" s="10">
        <f>(J114/86400)+25569+(-5/24)</f>
        <v>41717.834699074076</v>
      </c>
      <c r="T114" s="9">
        <f>(I114/86400)+25569+(-5/24)</f>
        <v>41741.875</v>
      </c>
    </row>
    <row r="115" spans="1:20" ht="29" x14ac:dyDescent="0.35">
      <c r="A115">
        <v>113</v>
      </c>
      <c r="B115" s="8" t="s">
        <v>8159</v>
      </c>
      <c r="C115" s="8" t="s">
        <v>8158</v>
      </c>
      <c r="D115">
        <v>5000</v>
      </c>
      <c r="E115">
        <v>7050</v>
      </c>
      <c r="F115" t="s">
        <v>51</v>
      </c>
      <c r="G115" t="s">
        <v>55</v>
      </c>
      <c r="H115" t="s">
        <v>82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8145</v>
      </c>
      <c r="O115">
        <f>ROUNDUP(E115/D115,2)*100</f>
        <v>141</v>
      </c>
      <c r="P115">
        <f>IF(L115&gt;0,ROUNDUP((E115/L115),0))</f>
        <v>91</v>
      </c>
      <c r="Q115" t="s">
        <v>31</v>
      </c>
      <c r="R115" t="s">
        <v>8144</v>
      </c>
      <c r="S115" s="10">
        <f>(J115/86400)+25569+(-5/24)</f>
        <v>40753.550092592588</v>
      </c>
      <c r="T115" s="9">
        <f>(I115/86400)+25569+(-5/24)</f>
        <v>40761.416666666664</v>
      </c>
    </row>
    <row r="116" spans="1:20" ht="43.5" x14ac:dyDescent="0.35">
      <c r="A116">
        <v>114</v>
      </c>
      <c r="B116" s="8" t="s">
        <v>8157</v>
      </c>
      <c r="C116" s="8" t="s">
        <v>8156</v>
      </c>
      <c r="D116">
        <v>3000</v>
      </c>
      <c r="E116">
        <v>3100</v>
      </c>
      <c r="F116" t="s">
        <v>51</v>
      </c>
      <c r="G116" t="s">
        <v>55</v>
      </c>
      <c r="H116" t="s">
        <v>82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8145</v>
      </c>
      <c r="O116">
        <f>ROUNDUP(E116/D116,2)*100</f>
        <v>104</v>
      </c>
      <c r="P116">
        <f>IF(L116&gt;0,ROUNDUP((E116/L116),0))</f>
        <v>89</v>
      </c>
      <c r="Q116" t="s">
        <v>31</v>
      </c>
      <c r="R116" t="s">
        <v>8144</v>
      </c>
      <c r="S116" s="10">
        <f>(J116/86400)+25569+(-5/24)</f>
        <v>40861.065833333334</v>
      </c>
      <c r="T116" s="9">
        <f>(I116/86400)+25569+(-5/24)</f>
        <v>40921.065833333334</v>
      </c>
    </row>
    <row r="117" spans="1:20" x14ac:dyDescent="0.35">
      <c r="A117">
        <v>115</v>
      </c>
      <c r="B117" s="8" t="s">
        <v>8155</v>
      </c>
      <c r="C117" s="8" t="s">
        <v>8154</v>
      </c>
      <c r="D117">
        <v>450</v>
      </c>
      <c r="E117">
        <v>632</v>
      </c>
      <c r="F117" t="s">
        <v>51</v>
      </c>
      <c r="G117" t="s">
        <v>55</v>
      </c>
      <c r="H117" t="s">
        <v>82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8145</v>
      </c>
      <c r="O117">
        <f>ROUNDUP(E117/D117,2)*100</f>
        <v>141</v>
      </c>
      <c r="P117">
        <f>IF(L117&gt;0,ROUNDUP((E117/L117),0))</f>
        <v>29</v>
      </c>
      <c r="Q117" t="s">
        <v>31</v>
      </c>
      <c r="R117" t="s">
        <v>8144</v>
      </c>
      <c r="S117" s="10">
        <f>(J117/86400)+25569+(-5/24)</f>
        <v>40918.530601851853</v>
      </c>
      <c r="T117" s="9">
        <f>(I117/86400)+25569+(-5/24)</f>
        <v>40943.530601851853</v>
      </c>
    </row>
    <row r="118" spans="1:20" ht="43.5" x14ac:dyDescent="0.35">
      <c r="A118">
        <v>116</v>
      </c>
      <c r="B118" s="8" t="s">
        <v>8153</v>
      </c>
      <c r="C118" s="8" t="s">
        <v>8152</v>
      </c>
      <c r="D118">
        <v>3500</v>
      </c>
      <c r="E118">
        <v>3978</v>
      </c>
      <c r="F118" t="s">
        <v>51</v>
      </c>
      <c r="G118" t="s">
        <v>55</v>
      </c>
      <c r="H118" t="s">
        <v>82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8145</v>
      </c>
      <c r="O118">
        <f>ROUNDUP(E118/D118,2)*100</f>
        <v>113.99999999999999</v>
      </c>
      <c r="P118">
        <f>IF(L118&gt;0,ROUNDUP((E118/L118),0))</f>
        <v>70</v>
      </c>
      <c r="Q118" t="s">
        <v>31</v>
      </c>
      <c r="R118" t="s">
        <v>8144</v>
      </c>
      <c r="S118" s="10">
        <f>(J118/86400)+25569+(-5/24)</f>
        <v>40595.288831018515</v>
      </c>
      <c r="T118" s="9">
        <f>(I118/86400)+25569+(-5/24)</f>
        <v>40641.247164351851</v>
      </c>
    </row>
    <row r="119" spans="1:20" ht="58" x14ac:dyDescent="0.35">
      <c r="A119">
        <v>117</v>
      </c>
      <c r="B119" s="8" t="s">
        <v>8151</v>
      </c>
      <c r="C119" s="8" t="s">
        <v>8150</v>
      </c>
      <c r="D119">
        <v>4500</v>
      </c>
      <c r="E119">
        <v>4522.22</v>
      </c>
      <c r="F119" t="s">
        <v>51</v>
      </c>
      <c r="G119" t="s">
        <v>55</v>
      </c>
      <c r="H119" t="s">
        <v>82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8145</v>
      </c>
      <c r="O119">
        <f>ROUNDUP(E119/D119,2)*100</f>
        <v>101</v>
      </c>
      <c r="P119">
        <f>IF(L119&gt;0,ROUNDUP((E119/L119),0))</f>
        <v>168</v>
      </c>
      <c r="Q119" t="s">
        <v>31</v>
      </c>
      <c r="R119" t="s">
        <v>8144</v>
      </c>
      <c r="S119" s="10">
        <f>(J119/86400)+25569+(-5/24)</f>
        <v>40248.626666666663</v>
      </c>
      <c r="T119" s="9">
        <f>(I119/86400)+25569+(-5/24)</f>
        <v>40338.583333333328</v>
      </c>
    </row>
    <row r="120" spans="1:20" ht="29" x14ac:dyDescent="0.35">
      <c r="A120">
        <v>118</v>
      </c>
      <c r="B120" s="8" t="s">
        <v>8149</v>
      </c>
      <c r="C120" s="8" t="s">
        <v>8148</v>
      </c>
      <c r="D120">
        <v>5000</v>
      </c>
      <c r="E120">
        <v>5651.58</v>
      </c>
      <c r="F120" t="s">
        <v>51</v>
      </c>
      <c r="G120" t="s">
        <v>55</v>
      </c>
      <c r="H120" t="s">
        <v>82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8145</v>
      </c>
      <c r="O120">
        <f>ROUNDUP(E120/D120,2)*100</f>
        <v>113.99999999999999</v>
      </c>
      <c r="P120">
        <f>IF(L120&gt;0,ROUNDUP((E120/L120),0))</f>
        <v>145</v>
      </c>
      <c r="Q120" t="s">
        <v>31</v>
      </c>
      <c r="R120" t="s">
        <v>8144</v>
      </c>
      <c r="S120" s="10">
        <f>(J120/86400)+25569+(-5/24)</f>
        <v>40722.845324074071</v>
      </c>
      <c r="T120" s="9">
        <f>(I120/86400)+25569+(-5/24)</f>
        <v>40752.845324074071</v>
      </c>
    </row>
    <row r="121" spans="1:20" ht="43.5" x14ac:dyDescent="0.35">
      <c r="A121">
        <v>119</v>
      </c>
      <c r="B121" s="8" t="s">
        <v>8147</v>
      </c>
      <c r="C121" s="8" t="s">
        <v>8146</v>
      </c>
      <c r="D121">
        <v>3250</v>
      </c>
      <c r="E121">
        <v>3398.1</v>
      </c>
      <c r="F121" t="s">
        <v>51</v>
      </c>
      <c r="G121" t="s">
        <v>55</v>
      </c>
      <c r="H121" t="s">
        <v>82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8145</v>
      </c>
      <c r="O121">
        <f>ROUNDUP(E121/D121,2)*100</f>
        <v>105</v>
      </c>
      <c r="P121">
        <f>IF(L121&gt;0,ROUNDUP((E121/L121),0))</f>
        <v>92</v>
      </c>
      <c r="Q121" t="s">
        <v>31</v>
      </c>
      <c r="R121" t="s">
        <v>8144</v>
      </c>
      <c r="S121" s="10">
        <f>(J121/86400)+25569+(-5/24)</f>
        <v>40738.860949074071</v>
      </c>
      <c r="T121" s="9">
        <f>(I121/86400)+25569+(-5/24)</f>
        <v>40768.75</v>
      </c>
    </row>
    <row r="122" spans="1:20" ht="58" x14ac:dyDescent="0.35">
      <c r="A122">
        <v>120</v>
      </c>
      <c r="B122" s="8" t="s">
        <v>8143</v>
      </c>
      <c r="C122" s="8" t="s">
        <v>8142</v>
      </c>
      <c r="D122">
        <v>70000</v>
      </c>
      <c r="E122">
        <v>10</v>
      </c>
      <c r="F122" t="s">
        <v>48</v>
      </c>
      <c r="G122" t="s">
        <v>72</v>
      </c>
      <c r="H122" t="s">
        <v>4378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8064</v>
      </c>
      <c r="O122">
        <f>ROUNDUP(E122/D122,2)*100</f>
        <v>1</v>
      </c>
      <c r="P122">
        <f>IF(L122&gt;0,ROUNDUP((E122/L122),0))</f>
        <v>10</v>
      </c>
      <c r="Q122" t="s">
        <v>31</v>
      </c>
      <c r="R122" t="s">
        <v>8063</v>
      </c>
      <c r="S122" s="10">
        <f>(J122/86400)+25569+(-5/24)</f>
        <v>42615.841516203705</v>
      </c>
      <c r="T122" s="9">
        <f>(I122/86400)+25569+(-5/24)</f>
        <v>42645.841516203705</v>
      </c>
    </row>
    <row r="123" spans="1:20" ht="58" x14ac:dyDescent="0.35">
      <c r="A123">
        <v>121</v>
      </c>
      <c r="B123" s="8" t="s">
        <v>8141</v>
      </c>
      <c r="C123" s="8" t="s">
        <v>8111</v>
      </c>
      <c r="D123">
        <v>3000</v>
      </c>
      <c r="E123">
        <v>1</v>
      </c>
      <c r="F123" t="s">
        <v>48</v>
      </c>
      <c r="G123" t="s">
        <v>55</v>
      </c>
      <c r="H123" t="s">
        <v>82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8064</v>
      </c>
      <c r="O123">
        <f>ROUNDUP(E123/D123,2)*100</f>
        <v>1</v>
      </c>
      <c r="P123">
        <f>IF(L123&gt;0,ROUNDUP((E123/L123),0))</f>
        <v>1</v>
      </c>
      <c r="Q123" t="s">
        <v>31</v>
      </c>
      <c r="R123" t="s">
        <v>8063</v>
      </c>
      <c r="S123" s="10">
        <f>(J123/86400)+25569+(-5/24)</f>
        <v>42096.496643518512</v>
      </c>
      <c r="T123" s="9">
        <f>(I123/86400)+25569+(-5/24)</f>
        <v>42112.219444444439</v>
      </c>
    </row>
    <row r="124" spans="1:20" ht="43.5" x14ac:dyDescent="0.35">
      <c r="A124">
        <v>122</v>
      </c>
      <c r="B124" s="8" t="s">
        <v>8140</v>
      </c>
      <c r="C124" s="8" t="s">
        <v>8139</v>
      </c>
      <c r="D124">
        <v>100000000</v>
      </c>
      <c r="E124">
        <v>0</v>
      </c>
      <c r="F124" t="s">
        <v>48</v>
      </c>
      <c r="G124" t="s">
        <v>55</v>
      </c>
      <c r="H124" t="s">
        <v>82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8064</v>
      </c>
      <c r="O124">
        <f>ROUNDUP(E124/D124,2)*100</f>
        <v>0</v>
      </c>
      <c r="P124" t="b">
        <f>IF(L124&gt;0,ROUNDUP((E124/L124),0))</f>
        <v>0</v>
      </c>
      <c r="Q124" t="s">
        <v>31</v>
      </c>
      <c r="R124" t="s">
        <v>8063</v>
      </c>
      <c r="S124" s="10">
        <f>(J124/86400)+25569+(-5/24)</f>
        <v>42593.223460648143</v>
      </c>
      <c r="T124" s="9">
        <f>(I124/86400)+25569+(-5/24)</f>
        <v>42653.223460648143</v>
      </c>
    </row>
    <row r="125" spans="1:20" ht="58" x14ac:dyDescent="0.35">
      <c r="A125">
        <v>123</v>
      </c>
      <c r="B125" s="8" t="s">
        <v>8138</v>
      </c>
      <c r="C125" s="8" t="s">
        <v>8137</v>
      </c>
      <c r="D125">
        <v>55000</v>
      </c>
      <c r="E125">
        <v>151</v>
      </c>
      <c r="F125" t="s">
        <v>48</v>
      </c>
      <c r="G125" t="s">
        <v>55</v>
      </c>
      <c r="H125" t="s">
        <v>82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8064</v>
      </c>
      <c r="O125">
        <f>ROUNDUP(E125/D125,2)*100</f>
        <v>1</v>
      </c>
      <c r="P125">
        <f>IF(L125&gt;0,ROUNDUP((E125/L125),0))</f>
        <v>26</v>
      </c>
      <c r="Q125" t="s">
        <v>31</v>
      </c>
      <c r="R125" t="s">
        <v>8063</v>
      </c>
      <c r="S125" s="10">
        <f>(J125/86400)+25569+(-5/24)</f>
        <v>41904.573657407404</v>
      </c>
      <c r="T125" s="9">
        <f>(I125/86400)+25569+(-5/24)</f>
        <v>41940.708333333328</v>
      </c>
    </row>
    <row r="126" spans="1:20" ht="43.5" x14ac:dyDescent="0.35">
      <c r="A126">
        <v>124</v>
      </c>
      <c r="B126" s="8" t="s">
        <v>8136</v>
      </c>
      <c r="C126" s="8" t="s">
        <v>8135</v>
      </c>
      <c r="D126">
        <v>4000</v>
      </c>
      <c r="E126">
        <v>0</v>
      </c>
      <c r="F126" t="s">
        <v>48</v>
      </c>
      <c r="G126" t="s">
        <v>55</v>
      </c>
      <c r="H126" t="s">
        <v>82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8064</v>
      </c>
      <c r="O126">
        <f>ROUNDUP(E126/D126,2)*100</f>
        <v>0</v>
      </c>
      <c r="P126" t="b">
        <f>IF(L126&gt;0,ROUNDUP((E126/L126),0))</f>
        <v>0</v>
      </c>
      <c r="Q126" t="s">
        <v>31</v>
      </c>
      <c r="R126" t="s">
        <v>8063</v>
      </c>
      <c r="S126" s="10">
        <f>(J126/86400)+25569+(-5/24)</f>
        <v>42114.720393518517</v>
      </c>
      <c r="T126" s="9">
        <f>(I126/86400)+25569+(-5/24)</f>
        <v>42139.720393518517</v>
      </c>
    </row>
    <row r="127" spans="1:20" ht="43.5" x14ac:dyDescent="0.35">
      <c r="A127">
        <v>125</v>
      </c>
      <c r="B127" s="8" t="s">
        <v>8134</v>
      </c>
      <c r="C127" s="8" t="s">
        <v>8133</v>
      </c>
      <c r="D127">
        <v>500</v>
      </c>
      <c r="E127">
        <v>70</v>
      </c>
      <c r="F127" t="s">
        <v>48</v>
      </c>
      <c r="G127" t="s">
        <v>57</v>
      </c>
      <c r="H127" t="s">
        <v>193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8064</v>
      </c>
      <c r="O127">
        <f>ROUNDUP(E127/D127,2)*100</f>
        <v>14.000000000000002</v>
      </c>
      <c r="P127">
        <f>IF(L127&gt;0,ROUNDUP((E127/L127),0))</f>
        <v>12</v>
      </c>
      <c r="Q127" t="s">
        <v>31</v>
      </c>
      <c r="R127" t="s">
        <v>8063</v>
      </c>
      <c r="S127" s="10">
        <f>(J127/86400)+25569+(-5/24)</f>
        <v>42709.78564814815</v>
      </c>
      <c r="T127" s="9">
        <f>(I127/86400)+25569+(-5/24)</f>
        <v>42769.78564814815</v>
      </c>
    </row>
    <row r="128" spans="1:20" ht="43.5" x14ac:dyDescent="0.35">
      <c r="A128">
        <v>126</v>
      </c>
      <c r="B128" s="8" t="s">
        <v>8132</v>
      </c>
      <c r="C128" s="8" t="s">
        <v>8131</v>
      </c>
      <c r="D128">
        <v>25000</v>
      </c>
      <c r="E128">
        <v>1387</v>
      </c>
      <c r="F128" t="s">
        <v>48</v>
      </c>
      <c r="G128" t="s">
        <v>55</v>
      </c>
      <c r="H128" t="s">
        <v>82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8064</v>
      </c>
      <c r="O128">
        <f>ROUNDUP(E128/D128,2)*100</f>
        <v>6.0000000000000009</v>
      </c>
      <c r="P128">
        <f>IF(L128&gt;0,ROUNDUP((E128/L128),0))</f>
        <v>107</v>
      </c>
      <c r="Q128" t="s">
        <v>31</v>
      </c>
      <c r="R128" t="s">
        <v>8063</v>
      </c>
      <c r="S128" s="10">
        <f>(J128/86400)+25569+(-5/24)</f>
        <v>42135.381215277775</v>
      </c>
      <c r="T128" s="9">
        <f>(I128/86400)+25569+(-5/24)</f>
        <v>42165.874999999993</v>
      </c>
    </row>
    <row r="129" spans="1:20" ht="43.5" x14ac:dyDescent="0.35">
      <c r="A129">
        <v>127</v>
      </c>
      <c r="B129" s="8" t="s">
        <v>8130</v>
      </c>
      <c r="C129" s="8" t="s">
        <v>8129</v>
      </c>
      <c r="D129">
        <v>8000</v>
      </c>
      <c r="E129">
        <v>190</v>
      </c>
      <c r="F129" t="s">
        <v>48</v>
      </c>
      <c r="G129" t="s">
        <v>55</v>
      </c>
      <c r="H129" t="s">
        <v>82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8064</v>
      </c>
      <c r="O129">
        <f>ROUNDUP(E129/D129,2)*100</f>
        <v>3</v>
      </c>
      <c r="P129">
        <f>IF(L129&gt;0,ROUNDUP((E129/L129),0))</f>
        <v>48</v>
      </c>
      <c r="Q129" t="s">
        <v>31</v>
      </c>
      <c r="R129" t="s">
        <v>8063</v>
      </c>
      <c r="S129" s="10">
        <f>(J129/86400)+25569+(-5/24)</f>
        <v>42067.415983796294</v>
      </c>
      <c r="T129" s="9">
        <f>(I129/86400)+25569+(-5/24)</f>
        <v>42097.37431712963</v>
      </c>
    </row>
    <row r="130" spans="1:20" ht="29" x14ac:dyDescent="0.35">
      <c r="A130">
        <v>128</v>
      </c>
      <c r="B130" s="8" t="s">
        <v>8128</v>
      </c>
      <c r="C130" s="8" t="s">
        <v>8127</v>
      </c>
      <c r="D130">
        <v>100000</v>
      </c>
      <c r="E130">
        <v>1867</v>
      </c>
      <c r="F130" t="s">
        <v>48</v>
      </c>
      <c r="G130" t="s">
        <v>55</v>
      </c>
      <c r="H130" t="s">
        <v>82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8064</v>
      </c>
      <c r="O130">
        <f>ROUNDUP(E130/D130,2)*100</f>
        <v>2</v>
      </c>
      <c r="P130">
        <f>IF(L130&gt;0,ROUNDUP((E130/L130),0))</f>
        <v>312</v>
      </c>
      <c r="Q130" t="s">
        <v>31</v>
      </c>
      <c r="R130" t="s">
        <v>8063</v>
      </c>
      <c r="S130" s="10">
        <f>(J130/86400)+25569+(-5/24)</f>
        <v>42628.019594907404</v>
      </c>
      <c r="T130" s="9">
        <f>(I130/86400)+25569+(-5/24)</f>
        <v>42663.019594907404</v>
      </c>
    </row>
    <row r="131" spans="1:20" ht="58" x14ac:dyDescent="0.35">
      <c r="A131">
        <v>129</v>
      </c>
      <c r="B131" s="8" t="s">
        <v>8126</v>
      </c>
      <c r="C131" s="8" t="s">
        <v>8125</v>
      </c>
      <c r="D131">
        <v>20000</v>
      </c>
      <c r="E131">
        <v>0</v>
      </c>
      <c r="F131" t="s">
        <v>48</v>
      </c>
      <c r="G131" t="s">
        <v>55</v>
      </c>
      <c r="H131" t="s">
        <v>82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8064</v>
      </c>
      <c r="O131">
        <f>ROUNDUP(E131/D131,2)*100</f>
        <v>0</v>
      </c>
      <c r="P131" t="b">
        <f>IF(L131&gt;0,ROUNDUP((E131/L131),0))</f>
        <v>0</v>
      </c>
      <c r="Q131" t="s">
        <v>31</v>
      </c>
      <c r="R131" t="s">
        <v>8063</v>
      </c>
      <c r="S131" s="10">
        <f>(J131/86400)+25569+(-5/24)</f>
        <v>41882.728969907403</v>
      </c>
      <c r="T131" s="9">
        <f>(I131/86400)+25569+(-5/24)</f>
        <v>41942.728969907403</v>
      </c>
    </row>
    <row r="132" spans="1:20" ht="43.5" x14ac:dyDescent="0.35">
      <c r="A132">
        <v>130</v>
      </c>
      <c r="B132" s="8" t="s">
        <v>8124</v>
      </c>
      <c r="C132" s="8" t="s">
        <v>8123</v>
      </c>
      <c r="D132">
        <v>600</v>
      </c>
      <c r="E132">
        <v>0</v>
      </c>
      <c r="F132" t="s">
        <v>48</v>
      </c>
      <c r="G132" t="s">
        <v>56</v>
      </c>
      <c r="H132" t="s">
        <v>90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8064</v>
      </c>
      <c r="O132">
        <f>ROUNDUP(E132/D132,2)*100</f>
        <v>0</v>
      </c>
      <c r="P132" t="b">
        <f>IF(L132&gt;0,ROUNDUP((E132/L132),0))</f>
        <v>0</v>
      </c>
      <c r="Q132" t="s">
        <v>31</v>
      </c>
      <c r="R132" t="s">
        <v>8063</v>
      </c>
      <c r="S132" s="10">
        <f>(J132/86400)+25569+(-5/24)</f>
        <v>41778.707083333335</v>
      </c>
      <c r="T132" s="9">
        <f>(I132/86400)+25569+(-5/24)</f>
        <v>41806.636111111111</v>
      </c>
    </row>
    <row r="133" spans="1:20" x14ac:dyDescent="0.35">
      <c r="A133">
        <v>131</v>
      </c>
      <c r="B133" s="8" t="s">
        <v>8122</v>
      </c>
      <c r="C133" s="8" t="s">
        <v>8121</v>
      </c>
      <c r="D133">
        <v>1200</v>
      </c>
      <c r="E133">
        <v>0</v>
      </c>
      <c r="F133" t="s">
        <v>48</v>
      </c>
      <c r="G133" t="s">
        <v>55</v>
      </c>
      <c r="H133" t="s">
        <v>82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8064</v>
      </c>
      <c r="O133">
        <f>ROUNDUP(E133/D133,2)*100</f>
        <v>0</v>
      </c>
      <c r="P133" t="b">
        <f>IF(L133&gt;0,ROUNDUP((E133/L133),0))</f>
        <v>0</v>
      </c>
      <c r="Q133" t="s">
        <v>31</v>
      </c>
      <c r="R133" t="s">
        <v>8063</v>
      </c>
      <c r="S133" s="10">
        <f>(J133/86400)+25569+(-5/24)</f>
        <v>42541.629178240742</v>
      </c>
      <c r="T133" s="9">
        <f>(I133/86400)+25569+(-5/24)</f>
        <v>42556.791666666664</v>
      </c>
    </row>
    <row r="134" spans="1:20" ht="58" x14ac:dyDescent="0.35">
      <c r="A134">
        <v>132</v>
      </c>
      <c r="B134" s="8" t="s">
        <v>8120</v>
      </c>
      <c r="C134" s="8" t="s">
        <v>8119</v>
      </c>
      <c r="D134">
        <v>80000</v>
      </c>
      <c r="E134">
        <v>7655</v>
      </c>
      <c r="F134" t="s">
        <v>48</v>
      </c>
      <c r="G134" t="s">
        <v>55</v>
      </c>
      <c r="H134" t="s">
        <v>82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8064</v>
      </c>
      <c r="O134">
        <f>ROUNDUP(E134/D134,2)*100</f>
        <v>10</v>
      </c>
      <c r="P134">
        <f>IF(L134&gt;0,ROUNDUP((E134/L134),0))</f>
        <v>95</v>
      </c>
      <c r="Q134" t="s">
        <v>31</v>
      </c>
      <c r="R134" t="s">
        <v>8063</v>
      </c>
      <c r="S134" s="10">
        <f>(J134/86400)+25569+(-5/24)</f>
        <v>41905.60424768518</v>
      </c>
      <c r="T134" s="9">
        <f>(I134/86400)+25569+(-5/24)</f>
        <v>41950.645914351851</v>
      </c>
    </row>
    <row r="135" spans="1:20" ht="29" x14ac:dyDescent="0.35">
      <c r="A135">
        <v>133</v>
      </c>
      <c r="B135" s="8" t="s">
        <v>8118</v>
      </c>
      <c r="C135" s="8" t="s">
        <v>8117</v>
      </c>
      <c r="D135">
        <v>71764</v>
      </c>
      <c r="E135">
        <v>0</v>
      </c>
      <c r="F135" t="s">
        <v>48</v>
      </c>
      <c r="G135" t="s">
        <v>55</v>
      </c>
      <c r="H135" t="s">
        <v>82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8064</v>
      </c>
      <c r="O135">
        <f>ROUNDUP(E135/D135,2)*100</f>
        <v>0</v>
      </c>
      <c r="P135" t="b">
        <f>IF(L135&gt;0,ROUNDUP((E135/L135),0))</f>
        <v>0</v>
      </c>
      <c r="Q135" t="s">
        <v>31</v>
      </c>
      <c r="R135" t="s">
        <v>8063</v>
      </c>
      <c r="S135" s="10">
        <f>(J135/86400)+25569+(-5/24)</f>
        <v>42491.599351851844</v>
      </c>
      <c r="T135" s="9">
        <f>(I135/86400)+25569+(-5/24)</f>
        <v>42521.521527777775</v>
      </c>
    </row>
    <row r="136" spans="1:20" ht="29" x14ac:dyDescent="0.35">
      <c r="A136">
        <v>134</v>
      </c>
      <c r="B136" s="8" t="s">
        <v>8116</v>
      </c>
      <c r="C136" s="8" t="s">
        <v>8115</v>
      </c>
      <c r="D136">
        <v>5000</v>
      </c>
      <c r="E136">
        <v>0</v>
      </c>
      <c r="F136" t="s">
        <v>48</v>
      </c>
      <c r="G136" t="s">
        <v>55</v>
      </c>
      <c r="H136" t="s">
        <v>82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8064</v>
      </c>
      <c r="O136">
        <f>ROUNDUP(E136/D136,2)*100</f>
        <v>0</v>
      </c>
      <c r="P136" t="b">
        <f>IF(L136&gt;0,ROUNDUP((E136/L136),0))</f>
        <v>0</v>
      </c>
      <c r="Q136" t="s">
        <v>31</v>
      </c>
      <c r="R136" t="s">
        <v>8063</v>
      </c>
      <c r="S136" s="10">
        <f>(J136/86400)+25569+(-5/24)</f>
        <v>42221.701597222222</v>
      </c>
      <c r="T136" s="9">
        <f>(I136/86400)+25569+(-5/24)</f>
        <v>42251.499999999993</v>
      </c>
    </row>
    <row r="137" spans="1:20" ht="43.5" x14ac:dyDescent="0.35">
      <c r="A137">
        <v>135</v>
      </c>
      <c r="B137" s="8" t="s">
        <v>8114</v>
      </c>
      <c r="C137" s="8" t="s">
        <v>8113</v>
      </c>
      <c r="D137">
        <v>3000</v>
      </c>
      <c r="E137">
        <v>403</v>
      </c>
      <c r="F137" t="s">
        <v>48</v>
      </c>
      <c r="G137" t="s">
        <v>55</v>
      </c>
      <c r="H137" t="s">
        <v>82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8064</v>
      </c>
      <c r="O137">
        <f>ROUNDUP(E137/D137,2)*100</f>
        <v>14.000000000000002</v>
      </c>
      <c r="P137">
        <f>IF(L137&gt;0,ROUNDUP((E137/L137),0))</f>
        <v>81</v>
      </c>
      <c r="Q137" t="s">
        <v>31</v>
      </c>
      <c r="R137" t="s">
        <v>8063</v>
      </c>
      <c r="S137" s="10">
        <f>(J137/86400)+25569+(-5/24)</f>
        <v>41788.173576388886</v>
      </c>
      <c r="T137" s="9">
        <f>(I137/86400)+25569+(-5/24)</f>
        <v>41821.583333333328</v>
      </c>
    </row>
    <row r="138" spans="1:20" ht="58" x14ac:dyDescent="0.35">
      <c r="A138">
        <v>136</v>
      </c>
      <c r="B138" s="8" t="s">
        <v>8112</v>
      </c>
      <c r="C138" s="8" t="s">
        <v>8111</v>
      </c>
      <c r="D138">
        <v>3000</v>
      </c>
      <c r="E138">
        <v>0</v>
      </c>
      <c r="F138" t="s">
        <v>48</v>
      </c>
      <c r="G138" t="s">
        <v>55</v>
      </c>
      <c r="H138" t="s">
        <v>82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8064</v>
      </c>
      <c r="O138">
        <f>ROUNDUP(E138/D138,2)*100</f>
        <v>0</v>
      </c>
      <c r="P138" t="b">
        <f>IF(L138&gt;0,ROUNDUP((E138/L138),0))</f>
        <v>0</v>
      </c>
      <c r="Q138" t="s">
        <v>31</v>
      </c>
      <c r="R138" t="s">
        <v>8063</v>
      </c>
      <c r="S138" s="10">
        <f>(J138/86400)+25569+(-5/24)</f>
        <v>42096.201782407406</v>
      </c>
      <c r="T138" s="9">
        <f>(I138/86400)+25569+(-5/24)</f>
        <v>42140.219444444439</v>
      </c>
    </row>
    <row r="139" spans="1:20" ht="43.5" x14ac:dyDescent="0.35">
      <c r="A139">
        <v>137</v>
      </c>
      <c r="B139" s="8" t="s">
        <v>8110</v>
      </c>
      <c r="C139" s="8" t="s">
        <v>8109</v>
      </c>
      <c r="D139">
        <v>55000</v>
      </c>
      <c r="E139">
        <v>0</v>
      </c>
      <c r="F139" t="s">
        <v>48</v>
      </c>
      <c r="G139" t="s">
        <v>66</v>
      </c>
      <c r="H139" t="s">
        <v>480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8064</v>
      </c>
      <c r="O139">
        <f>ROUNDUP(E139/D139,2)*100</f>
        <v>0</v>
      </c>
      <c r="P139" t="b">
        <f>IF(L139&gt;0,ROUNDUP((E139/L139),0))</f>
        <v>0</v>
      </c>
      <c r="Q139" t="s">
        <v>31</v>
      </c>
      <c r="R139" t="s">
        <v>8063</v>
      </c>
      <c r="S139" s="10">
        <f>(J139/86400)+25569+(-5/24)</f>
        <v>42239.365659722222</v>
      </c>
      <c r="T139" s="9">
        <f>(I139/86400)+25569+(-5/24)</f>
        <v>42289.365659722222</v>
      </c>
    </row>
    <row r="140" spans="1:20" ht="43.5" x14ac:dyDescent="0.35">
      <c r="A140">
        <v>138</v>
      </c>
      <c r="B140" s="8" t="s">
        <v>8108</v>
      </c>
      <c r="C140" s="8" t="s">
        <v>8107</v>
      </c>
      <c r="D140">
        <v>150000</v>
      </c>
      <c r="E140">
        <v>4712</v>
      </c>
      <c r="F140" t="s">
        <v>48</v>
      </c>
      <c r="G140" t="s">
        <v>55</v>
      </c>
      <c r="H140" t="s">
        <v>82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8064</v>
      </c>
      <c r="O140">
        <f>ROUNDUP(E140/D140,2)*100</f>
        <v>4</v>
      </c>
      <c r="P140">
        <f>IF(L140&gt;0,ROUNDUP((E140/L140),0))</f>
        <v>82</v>
      </c>
      <c r="Q140" t="s">
        <v>31</v>
      </c>
      <c r="R140" t="s">
        <v>8063</v>
      </c>
      <c r="S140" s="10">
        <f>(J140/86400)+25569+(-5/24)</f>
        <v>42186.049085648141</v>
      </c>
      <c r="T140" s="9">
        <f>(I140/86400)+25569+(-5/24)</f>
        <v>42216.999305555553</v>
      </c>
    </row>
    <row r="141" spans="1:20" ht="43.5" x14ac:dyDescent="0.35">
      <c r="A141">
        <v>139</v>
      </c>
      <c r="B141" s="8" t="s">
        <v>8106</v>
      </c>
      <c r="C141" s="8" t="s">
        <v>8105</v>
      </c>
      <c r="D141">
        <v>500</v>
      </c>
      <c r="E141">
        <v>500</v>
      </c>
      <c r="F141" t="s">
        <v>48</v>
      </c>
      <c r="G141" t="s">
        <v>55</v>
      </c>
      <c r="H141" t="s">
        <v>82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8064</v>
      </c>
      <c r="O141">
        <f>ROUNDUP(E141/D141,2)*100</f>
        <v>100</v>
      </c>
      <c r="P141">
        <f>IF(L141&gt;0,ROUNDUP((E141/L141),0))</f>
        <v>500</v>
      </c>
      <c r="Q141" t="s">
        <v>31</v>
      </c>
      <c r="R141" t="s">
        <v>8063</v>
      </c>
      <c r="S141" s="10">
        <f>(J141/86400)+25569+(-5/24)</f>
        <v>42187.712638888886</v>
      </c>
      <c r="T141" s="9">
        <f>(I141/86400)+25569+(-5/24)</f>
        <v>42197.712638888886</v>
      </c>
    </row>
    <row r="142" spans="1:20" ht="43.5" x14ac:dyDescent="0.35">
      <c r="A142">
        <v>140</v>
      </c>
      <c r="B142" s="8" t="s">
        <v>8104</v>
      </c>
      <c r="C142" s="8" t="s">
        <v>8103</v>
      </c>
      <c r="D142">
        <v>200000</v>
      </c>
      <c r="E142">
        <v>0</v>
      </c>
      <c r="F142" t="s">
        <v>48</v>
      </c>
      <c r="G142" t="s">
        <v>55</v>
      </c>
      <c r="H142" t="s">
        <v>82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8064</v>
      </c>
      <c r="O142">
        <f>ROUNDUP(E142/D142,2)*100</f>
        <v>0</v>
      </c>
      <c r="P142" t="b">
        <f>IF(L142&gt;0,ROUNDUP((E142/L142),0))</f>
        <v>0</v>
      </c>
      <c r="Q142" t="s">
        <v>31</v>
      </c>
      <c r="R142" t="s">
        <v>8063</v>
      </c>
      <c r="S142" s="10">
        <f>(J142/86400)+25569+(-5/24)</f>
        <v>42052.989953703705</v>
      </c>
      <c r="T142" s="9">
        <f>(I142/86400)+25569+(-5/24)</f>
        <v>42082.948287037034</v>
      </c>
    </row>
    <row r="143" spans="1:20" ht="43.5" x14ac:dyDescent="0.35">
      <c r="A143">
        <v>141</v>
      </c>
      <c r="B143" s="8" t="s">
        <v>8102</v>
      </c>
      <c r="C143" s="8" t="s">
        <v>8101</v>
      </c>
      <c r="D143">
        <v>12000</v>
      </c>
      <c r="E143">
        <v>1293</v>
      </c>
      <c r="F143" t="s">
        <v>48</v>
      </c>
      <c r="G143" t="s">
        <v>55</v>
      </c>
      <c r="H143" t="s">
        <v>82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8064</v>
      </c>
      <c r="O143">
        <f>ROUNDUP(E143/D143,2)*100</f>
        <v>11</v>
      </c>
      <c r="P143">
        <f>IF(L143&gt;0,ROUNDUP((E143/L143),0))</f>
        <v>47</v>
      </c>
      <c r="Q143" t="s">
        <v>31</v>
      </c>
      <c r="R143" t="s">
        <v>8063</v>
      </c>
      <c r="S143" s="10">
        <f>(J143/86400)+25569+(-5/24)</f>
        <v>42109.944710648146</v>
      </c>
      <c r="T143" s="9">
        <f>(I143/86400)+25569+(-5/24)</f>
        <v>42154.944710648146</v>
      </c>
    </row>
    <row r="144" spans="1:20" ht="43.5" x14ac:dyDescent="0.35">
      <c r="A144">
        <v>142</v>
      </c>
      <c r="B144" s="8" t="s">
        <v>8100</v>
      </c>
      <c r="C144" s="8" t="s">
        <v>8099</v>
      </c>
      <c r="D144">
        <v>3000</v>
      </c>
      <c r="E144">
        <v>10</v>
      </c>
      <c r="F144" t="s">
        <v>48</v>
      </c>
      <c r="G144" t="s">
        <v>55</v>
      </c>
      <c r="H144" t="s">
        <v>82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8064</v>
      </c>
      <c r="O144">
        <f>ROUNDUP(E144/D144,2)*100</f>
        <v>1</v>
      </c>
      <c r="P144">
        <f>IF(L144&gt;0,ROUNDUP((E144/L144),0))</f>
        <v>10</v>
      </c>
      <c r="Q144" t="s">
        <v>31</v>
      </c>
      <c r="R144" t="s">
        <v>8063</v>
      </c>
      <c r="S144" s="10">
        <f>(J144/86400)+25569+(-5/24)</f>
        <v>41938.684930555552</v>
      </c>
      <c r="T144" s="9">
        <f>(I144/86400)+25569+(-5/24)</f>
        <v>41959.726597222216</v>
      </c>
    </row>
    <row r="145" spans="1:20" ht="43.5" x14ac:dyDescent="0.35">
      <c r="A145">
        <v>143</v>
      </c>
      <c r="B145" s="8" t="s">
        <v>8098</v>
      </c>
      <c r="C145" s="8" t="s">
        <v>8097</v>
      </c>
      <c r="D145">
        <v>5500</v>
      </c>
      <c r="E145">
        <v>0</v>
      </c>
      <c r="F145" t="s">
        <v>48</v>
      </c>
      <c r="G145" t="s">
        <v>58</v>
      </c>
      <c r="H145" t="s">
        <v>104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8064</v>
      </c>
      <c r="O145">
        <f>ROUNDUP(E145/D145,2)*100</f>
        <v>0</v>
      </c>
      <c r="P145" t="b">
        <f>IF(L145&gt;0,ROUNDUP((E145/L145),0))</f>
        <v>0</v>
      </c>
      <c r="Q145" t="s">
        <v>31</v>
      </c>
      <c r="R145" t="s">
        <v>8063</v>
      </c>
      <c r="S145" s="10">
        <f>(J145/86400)+25569+(-5/24)</f>
        <v>42558.855810185181</v>
      </c>
      <c r="T145" s="9">
        <f>(I145/86400)+25569+(-5/24)</f>
        <v>42616.038194444445</v>
      </c>
    </row>
    <row r="146" spans="1:20" ht="43.5" x14ac:dyDescent="0.35">
      <c r="A146">
        <v>144</v>
      </c>
      <c r="B146" s="8" t="s">
        <v>8096</v>
      </c>
      <c r="C146" s="8" t="s">
        <v>8095</v>
      </c>
      <c r="D146">
        <v>7500</v>
      </c>
      <c r="E146">
        <v>2070</v>
      </c>
      <c r="F146" t="s">
        <v>48</v>
      </c>
      <c r="G146" t="s">
        <v>57</v>
      </c>
      <c r="H146" t="s">
        <v>193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8064</v>
      </c>
      <c r="O146">
        <f>ROUNDUP(E146/D146,2)*100</f>
        <v>28.000000000000004</v>
      </c>
      <c r="P146">
        <f>IF(L146&gt;0,ROUNDUP((E146/L146),0))</f>
        <v>56</v>
      </c>
      <c r="Q146" t="s">
        <v>31</v>
      </c>
      <c r="R146" t="s">
        <v>8063</v>
      </c>
      <c r="S146" s="10">
        <f>(J146/86400)+25569+(-5/24)</f>
        <v>42047.554074074076</v>
      </c>
      <c r="T146" s="9">
        <f>(I146/86400)+25569+(-5/24)</f>
        <v>42107.512407407405</v>
      </c>
    </row>
    <row r="147" spans="1:20" ht="43.5" x14ac:dyDescent="0.35">
      <c r="A147">
        <v>145</v>
      </c>
      <c r="B147" s="8" t="s">
        <v>8094</v>
      </c>
      <c r="C147" s="8" t="s">
        <v>8093</v>
      </c>
      <c r="D147">
        <v>4500</v>
      </c>
      <c r="E147">
        <v>338</v>
      </c>
      <c r="F147" t="s">
        <v>48</v>
      </c>
      <c r="G147" t="s">
        <v>55</v>
      </c>
      <c r="H147" t="s">
        <v>82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8064</v>
      </c>
      <c r="O147">
        <f>ROUNDUP(E147/D147,2)*100</f>
        <v>8</v>
      </c>
      <c r="P147">
        <f>IF(L147&gt;0,ROUNDUP((E147/L147),0))</f>
        <v>38</v>
      </c>
      <c r="Q147" t="s">
        <v>31</v>
      </c>
      <c r="R147" t="s">
        <v>8063</v>
      </c>
      <c r="S147" s="10">
        <f>(J147/86400)+25569+(-5/24)</f>
        <v>42200.333935185183</v>
      </c>
      <c r="T147" s="9">
        <f>(I147/86400)+25569+(-5/24)</f>
        <v>42227.333935185183</v>
      </c>
    </row>
    <row r="148" spans="1:20" ht="43.5" x14ac:dyDescent="0.35">
      <c r="A148">
        <v>146</v>
      </c>
      <c r="B148" s="8" t="s">
        <v>8092</v>
      </c>
      <c r="C148" s="8" t="s">
        <v>8091</v>
      </c>
      <c r="D148">
        <v>20000</v>
      </c>
      <c r="E148">
        <v>115</v>
      </c>
      <c r="F148" t="s">
        <v>48</v>
      </c>
      <c r="G148" t="s">
        <v>55</v>
      </c>
      <c r="H148" t="s">
        <v>82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8064</v>
      </c>
      <c r="O148">
        <f>ROUNDUP(E148/D148,2)*100</f>
        <v>1</v>
      </c>
      <c r="P148">
        <f>IF(L148&gt;0,ROUNDUP((E148/L148),0))</f>
        <v>39</v>
      </c>
      <c r="Q148" t="s">
        <v>31</v>
      </c>
      <c r="R148" t="s">
        <v>8063</v>
      </c>
      <c r="S148" s="10">
        <f>(J148/86400)+25569+(-5/24)</f>
        <v>42692.807847222219</v>
      </c>
      <c r="T148" s="9">
        <f>(I148/86400)+25569+(-5/24)</f>
        <v>42752.807847222219</v>
      </c>
    </row>
    <row r="149" spans="1:20" ht="29" x14ac:dyDescent="0.35">
      <c r="A149">
        <v>147</v>
      </c>
      <c r="B149" s="8" t="s">
        <v>8090</v>
      </c>
      <c r="C149" s="8" t="s">
        <v>8089</v>
      </c>
      <c r="D149">
        <v>7000</v>
      </c>
      <c r="E149">
        <v>0</v>
      </c>
      <c r="F149" t="s">
        <v>48</v>
      </c>
      <c r="G149" t="s">
        <v>56</v>
      </c>
      <c r="H149" t="s">
        <v>90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8064</v>
      </c>
      <c r="O149">
        <f>ROUNDUP(E149/D149,2)*100</f>
        <v>0</v>
      </c>
      <c r="P149" t="b">
        <f>IF(L149&gt;0,ROUNDUP((E149/L149),0))</f>
        <v>0</v>
      </c>
      <c r="Q149" t="s">
        <v>31</v>
      </c>
      <c r="R149" t="s">
        <v>8063</v>
      </c>
      <c r="S149" s="10">
        <f>(J149/86400)+25569+(-5/24)</f>
        <v>41969.559490740743</v>
      </c>
      <c r="T149" s="9">
        <f>(I149/86400)+25569+(-5/24)</f>
        <v>42012.554166666661</v>
      </c>
    </row>
    <row r="150" spans="1:20" ht="43.5" x14ac:dyDescent="0.35">
      <c r="A150">
        <v>148</v>
      </c>
      <c r="B150" s="8" t="s">
        <v>8088</v>
      </c>
      <c r="C150" s="8" t="s">
        <v>8087</v>
      </c>
      <c r="D150">
        <v>50000</v>
      </c>
      <c r="E150">
        <v>40</v>
      </c>
      <c r="F150" t="s">
        <v>48</v>
      </c>
      <c r="G150" t="s">
        <v>55</v>
      </c>
      <c r="H150" t="s">
        <v>82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8064</v>
      </c>
      <c r="O150">
        <f>ROUNDUP(E150/D150,2)*100</f>
        <v>1</v>
      </c>
      <c r="P150">
        <f>IF(L150&gt;0,ROUNDUP((E150/L150),0))</f>
        <v>20</v>
      </c>
      <c r="Q150" t="s">
        <v>31</v>
      </c>
      <c r="R150" t="s">
        <v>8063</v>
      </c>
      <c r="S150" s="10">
        <f>(J150/86400)+25569+(-5/24)</f>
        <v>42397.073333333326</v>
      </c>
      <c r="T150" s="9">
        <f>(I150/86400)+25569+(-5/24)</f>
        <v>42427.073333333326</v>
      </c>
    </row>
    <row r="151" spans="1:20" ht="43.5" x14ac:dyDescent="0.35">
      <c r="A151">
        <v>149</v>
      </c>
      <c r="B151" s="8" t="s">
        <v>8086</v>
      </c>
      <c r="C151" s="8" t="s">
        <v>8085</v>
      </c>
      <c r="D151">
        <v>10000</v>
      </c>
      <c r="E151">
        <v>92</v>
      </c>
      <c r="F151" t="s">
        <v>48</v>
      </c>
      <c r="G151" t="s">
        <v>55</v>
      </c>
      <c r="H151" t="s">
        <v>82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8064</v>
      </c>
      <c r="O151">
        <f>ROUNDUP(E151/D151,2)*100</f>
        <v>1</v>
      </c>
      <c r="P151">
        <f>IF(L151&gt;0,ROUNDUP((E151/L151),0))</f>
        <v>16</v>
      </c>
      <c r="Q151" t="s">
        <v>31</v>
      </c>
      <c r="R151" t="s">
        <v>8063</v>
      </c>
      <c r="S151" s="10">
        <f>(J151/86400)+25569+(-5/24)</f>
        <v>41967.963773148142</v>
      </c>
      <c r="T151" s="9">
        <f>(I151/86400)+25569+(-5/24)</f>
        <v>41998.124999999993</v>
      </c>
    </row>
    <row r="152" spans="1:20" ht="43.5" x14ac:dyDescent="0.35">
      <c r="A152">
        <v>150</v>
      </c>
      <c r="B152" s="8" t="s">
        <v>8084</v>
      </c>
      <c r="C152" s="8" t="s">
        <v>8083</v>
      </c>
      <c r="D152">
        <v>130000</v>
      </c>
      <c r="E152">
        <v>30112</v>
      </c>
      <c r="F152" t="s">
        <v>48</v>
      </c>
      <c r="G152" t="s">
        <v>55</v>
      </c>
      <c r="H152" t="s">
        <v>82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8064</v>
      </c>
      <c r="O152">
        <f>ROUNDUP(E152/D152,2)*100</f>
        <v>24.000000000000004</v>
      </c>
      <c r="P152">
        <f>IF(L152&gt;0,ROUNDUP((E152/L152),0))</f>
        <v>450</v>
      </c>
      <c r="Q152" t="s">
        <v>31</v>
      </c>
      <c r="R152" t="s">
        <v>8063</v>
      </c>
      <c r="S152" s="10">
        <f>(J152/86400)+25569+(-5/24)</f>
        <v>42089.95349537037</v>
      </c>
      <c r="T152" s="9">
        <f>(I152/86400)+25569+(-5/24)</f>
        <v>42149.95349537037</v>
      </c>
    </row>
    <row r="153" spans="1:20" ht="43.5" x14ac:dyDescent="0.35">
      <c r="A153">
        <v>151</v>
      </c>
      <c r="B153" s="8" t="s">
        <v>8082</v>
      </c>
      <c r="C153" s="8" t="s">
        <v>8081</v>
      </c>
      <c r="D153">
        <v>250000</v>
      </c>
      <c r="E153">
        <v>140</v>
      </c>
      <c r="F153" t="s">
        <v>48</v>
      </c>
      <c r="G153" t="s">
        <v>58</v>
      </c>
      <c r="H153" t="s">
        <v>104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8064</v>
      </c>
      <c r="O153">
        <f>ROUNDUP(E153/D153,2)*100</f>
        <v>1</v>
      </c>
      <c r="P153">
        <f>IF(L153&gt;0,ROUNDUP((E153/L153),0))</f>
        <v>28</v>
      </c>
      <c r="Q153" t="s">
        <v>31</v>
      </c>
      <c r="R153" t="s">
        <v>8063</v>
      </c>
      <c r="S153" s="10">
        <f>(J153/86400)+25569+(-5/24)</f>
        <v>42113.342488425922</v>
      </c>
      <c r="T153" s="9">
        <f>(I153/86400)+25569+(-5/24)</f>
        <v>42173.342488425922</v>
      </c>
    </row>
    <row r="154" spans="1:20" ht="29" x14ac:dyDescent="0.35">
      <c r="A154">
        <v>152</v>
      </c>
      <c r="B154" s="8" t="s">
        <v>8080</v>
      </c>
      <c r="C154" s="8" t="s">
        <v>8079</v>
      </c>
      <c r="D154">
        <v>380000</v>
      </c>
      <c r="E154">
        <v>30</v>
      </c>
      <c r="F154" t="s">
        <v>48</v>
      </c>
      <c r="G154" t="s">
        <v>55</v>
      </c>
      <c r="H154" t="s">
        <v>82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8064</v>
      </c>
      <c r="O154">
        <f>ROUNDUP(E154/D154,2)*100</f>
        <v>1</v>
      </c>
      <c r="P154">
        <f>IF(L154&gt;0,ROUNDUP((E154/L154),0))</f>
        <v>15</v>
      </c>
      <c r="Q154" t="s">
        <v>31</v>
      </c>
      <c r="R154" t="s">
        <v>8063</v>
      </c>
      <c r="S154" s="10">
        <f>(J154/86400)+25569+(-5/24)</f>
        <v>41874.869212962956</v>
      </c>
      <c r="T154" s="9">
        <f>(I154/86400)+25569+(-5/24)</f>
        <v>41904.869212962956</v>
      </c>
    </row>
    <row r="155" spans="1:20" ht="43.5" x14ac:dyDescent="0.35">
      <c r="A155">
        <v>153</v>
      </c>
      <c r="B155" s="8" t="s">
        <v>8078</v>
      </c>
      <c r="C155" s="8" t="s">
        <v>8077</v>
      </c>
      <c r="D155">
        <v>50000</v>
      </c>
      <c r="E155">
        <v>359</v>
      </c>
      <c r="F155" t="s">
        <v>48</v>
      </c>
      <c r="G155" t="s">
        <v>55</v>
      </c>
      <c r="H155" t="s">
        <v>82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8064</v>
      </c>
      <c r="O155">
        <f>ROUNDUP(E155/D155,2)*100</f>
        <v>1</v>
      </c>
      <c r="P155">
        <f>IF(L155&gt;0,ROUNDUP((E155/L155),0))</f>
        <v>36</v>
      </c>
      <c r="Q155" t="s">
        <v>31</v>
      </c>
      <c r="R155" t="s">
        <v>8063</v>
      </c>
      <c r="S155" s="10">
        <f>(J155/86400)+25569+(-5/24)</f>
        <v>41933.377824074072</v>
      </c>
      <c r="T155" s="9">
        <f>(I155/86400)+25569+(-5/24)</f>
        <v>41975.419490740744</v>
      </c>
    </row>
    <row r="156" spans="1:20" ht="43.5" x14ac:dyDescent="0.35">
      <c r="A156">
        <v>154</v>
      </c>
      <c r="B156" s="8" t="s">
        <v>8076</v>
      </c>
      <c r="C156" s="8" t="s">
        <v>8075</v>
      </c>
      <c r="D156">
        <v>1500</v>
      </c>
      <c r="E156">
        <v>40</v>
      </c>
      <c r="F156" t="s">
        <v>48</v>
      </c>
      <c r="G156" t="s">
        <v>55</v>
      </c>
      <c r="H156" t="s">
        <v>82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8064</v>
      </c>
      <c r="O156">
        <f>ROUNDUP(E156/D156,2)*100</f>
        <v>3</v>
      </c>
      <c r="P156">
        <f>IF(L156&gt;0,ROUNDUP((E156/L156),0))</f>
        <v>14</v>
      </c>
      <c r="Q156" t="s">
        <v>31</v>
      </c>
      <c r="R156" t="s">
        <v>8063</v>
      </c>
      <c r="S156" s="10">
        <f>(J156/86400)+25569+(-5/24)</f>
        <v>42115.339062499996</v>
      </c>
      <c r="T156" s="9">
        <f>(I156/86400)+25569+(-5/24)</f>
        <v>42158.339062499996</v>
      </c>
    </row>
    <row r="157" spans="1:20" ht="58" x14ac:dyDescent="0.35">
      <c r="A157">
        <v>155</v>
      </c>
      <c r="B157" s="8" t="s">
        <v>8074</v>
      </c>
      <c r="C157" s="8" t="s">
        <v>8073</v>
      </c>
      <c r="D157">
        <v>1350000</v>
      </c>
      <c r="E157">
        <v>81</v>
      </c>
      <c r="F157" t="s">
        <v>48</v>
      </c>
      <c r="G157" t="s">
        <v>55</v>
      </c>
      <c r="H157" t="s">
        <v>82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8064</v>
      </c>
      <c r="O157">
        <f>ROUNDUP(E157/D157,2)*100</f>
        <v>1</v>
      </c>
      <c r="P157">
        <f>IF(L157&gt;0,ROUNDUP((E157/L157),0))</f>
        <v>21</v>
      </c>
      <c r="Q157" t="s">
        <v>31</v>
      </c>
      <c r="R157" t="s">
        <v>8063</v>
      </c>
      <c r="S157" s="10">
        <f>(J157/86400)+25569+(-5/24)</f>
        <v>42168.351099537038</v>
      </c>
      <c r="T157" s="9">
        <f>(I157/86400)+25569+(-5/24)</f>
        <v>42208.351099537038</v>
      </c>
    </row>
    <row r="158" spans="1:20" ht="58" x14ac:dyDescent="0.35">
      <c r="A158">
        <v>156</v>
      </c>
      <c r="B158" s="8" t="s">
        <v>8072</v>
      </c>
      <c r="C158" s="8" t="s">
        <v>8071</v>
      </c>
      <c r="D158">
        <v>35000</v>
      </c>
      <c r="E158">
        <v>1785</v>
      </c>
      <c r="F158" t="s">
        <v>48</v>
      </c>
      <c r="G158" t="s">
        <v>57</v>
      </c>
      <c r="H158" t="s">
        <v>193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8064</v>
      </c>
      <c r="O158">
        <f>ROUNDUP(E158/D158,2)*100</f>
        <v>6.0000000000000009</v>
      </c>
      <c r="P158">
        <f>IF(L158&gt;0,ROUNDUP((E158/L158),0))</f>
        <v>119</v>
      </c>
      <c r="Q158" t="s">
        <v>31</v>
      </c>
      <c r="R158" t="s">
        <v>8063</v>
      </c>
      <c r="S158" s="10">
        <f>(J158/86400)+25569+(-5/24)</f>
        <v>41793.916620370372</v>
      </c>
      <c r="T158" s="9">
        <f>(I158/86400)+25569+(-5/24)</f>
        <v>41853.916620370372</v>
      </c>
    </row>
    <row r="159" spans="1:20" ht="43.5" x14ac:dyDescent="0.35">
      <c r="A159">
        <v>157</v>
      </c>
      <c r="B159" s="8" t="s">
        <v>8070</v>
      </c>
      <c r="C159" s="8" t="s">
        <v>8069</v>
      </c>
      <c r="D159">
        <v>2995</v>
      </c>
      <c r="E159">
        <v>8</v>
      </c>
      <c r="F159" t="s">
        <v>48</v>
      </c>
      <c r="G159" t="s">
        <v>55</v>
      </c>
      <c r="H159" t="s">
        <v>82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8064</v>
      </c>
      <c r="O159">
        <f>ROUNDUP(E159/D159,2)*100</f>
        <v>1</v>
      </c>
      <c r="P159">
        <f>IF(L159&gt;0,ROUNDUP((E159/L159),0))</f>
        <v>4</v>
      </c>
      <c r="Q159" t="s">
        <v>31</v>
      </c>
      <c r="R159" t="s">
        <v>8063</v>
      </c>
      <c r="S159" s="10">
        <f>(J159/86400)+25569+(-5/24)</f>
        <v>42396.703379629624</v>
      </c>
      <c r="T159" s="9">
        <f>(I159/86400)+25569+(-5/24)</f>
        <v>42426.703379629624</v>
      </c>
    </row>
    <row r="160" spans="1:20" ht="43.5" x14ac:dyDescent="0.35">
      <c r="A160">
        <v>158</v>
      </c>
      <c r="B160" s="8" t="s">
        <v>8068</v>
      </c>
      <c r="C160" s="8" t="s">
        <v>8067</v>
      </c>
      <c r="D160">
        <v>5000</v>
      </c>
      <c r="E160">
        <v>0</v>
      </c>
      <c r="F160" t="s">
        <v>48</v>
      </c>
      <c r="G160" t="s">
        <v>55</v>
      </c>
      <c r="H160" t="s">
        <v>82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8064</v>
      </c>
      <c r="O160">
        <f>ROUNDUP(E160/D160,2)*100</f>
        <v>0</v>
      </c>
      <c r="P160" t="b">
        <f>IF(L160&gt;0,ROUNDUP((E160/L160),0))</f>
        <v>0</v>
      </c>
      <c r="Q160" t="s">
        <v>31</v>
      </c>
      <c r="R160" t="s">
        <v>8063</v>
      </c>
      <c r="S160" s="10">
        <f>(J160/86400)+25569+(-5/24)</f>
        <v>41903.868379629625</v>
      </c>
      <c r="T160" s="9">
        <f>(I160/86400)+25569+(-5/24)</f>
        <v>41933.868379629625</v>
      </c>
    </row>
    <row r="161" spans="1:20" ht="43.5" x14ac:dyDescent="0.35">
      <c r="A161">
        <v>159</v>
      </c>
      <c r="B161" s="8" t="s">
        <v>8066</v>
      </c>
      <c r="C161" s="8" t="s">
        <v>8065</v>
      </c>
      <c r="D161">
        <v>500000</v>
      </c>
      <c r="E161">
        <v>10</v>
      </c>
      <c r="F161" t="s">
        <v>48</v>
      </c>
      <c r="G161" t="s">
        <v>55</v>
      </c>
      <c r="H161" t="s">
        <v>82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8064</v>
      </c>
      <c r="O161">
        <f>ROUNDUP(E161/D161,2)*100</f>
        <v>1</v>
      </c>
      <c r="P161">
        <f>IF(L161&gt;0,ROUNDUP((E161/L161),0))</f>
        <v>10</v>
      </c>
      <c r="Q161" t="s">
        <v>31</v>
      </c>
      <c r="R161" t="s">
        <v>8063</v>
      </c>
      <c r="S161" s="10">
        <f>(J161/86400)+25569+(-5/24)</f>
        <v>42514.226215277777</v>
      </c>
      <c r="T161" s="9">
        <f>(I161/86400)+25569+(-5/24)</f>
        <v>42554.226215277777</v>
      </c>
    </row>
    <row r="162" spans="1:20" ht="43.5" x14ac:dyDescent="0.35">
      <c r="A162">
        <v>160</v>
      </c>
      <c r="B162" s="8" t="s">
        <v>8062</v>
      </c>
      <c r="C162" s="8" t="s">
        <v>8061</v>
      </c>
      <c r="D162">
        <v>5000</v>
      </c>
      <c r="E162">
        <v>0</v>
      </c>
      <c r="F162" t="s">
        <v>49</v>
      </c>
      <c r="G162" t="s">
        <v>55</v>
      </c>
      <c r="H162" t="s">
        <v>82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7902</v>
      </c>
      <c r="O162">
        <f>ROUNDUP(E162/D162,2)*100</f>
        <v>0</v>
      </c>
      <c r="P162" t="b">
        <f>IF(L162&gt;0,ROUNDUP((E162/L162),0))</f>
        <v>0</v>
      </c>
      <c r="Q162" t="s">
        <v>31</v>
      </c>
      <c r="R162" t="s">
        <v>7901</v>
      </c>
      <c r="S162" s="10">
        <f>(J162/86400)+25569+(-5/24)</f>
        <v>42171.70475694444</v>
      </c>
      <c r="T162" s="9">
        <f>(I162/86400)+25569+(-5/24)</f>
        <v>42231.70475694444</v>
      </c>
    </row>
    <row r="163" spans="1:20" ht="43.5" x14ac:dyDescent="0.35">
      <c r="A163">
        <v>161</v>
      </c>
      <c r="B163" s="8" t="s">
        <v>8060</v>
      </c>
      <c r="C163" s="8" t="s">
        <v>8059</v>
      </c>
      <c r="D163">
        <v>50000</v>
      </c>
      <c r="E163">
        <v>5</v>
      </c>
      <c r="F163" t="s">
        <v>49</v>
      </c>
      <c r="G163" t="s">
        <v>55</v>
      </c>
      <c r="H163" t="s">
        <v>82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7902</v>
      </c>
      <c r="O163">
        <f>ROUNDUP(E163/D163,2)*100</f>
        <v>1</v>
      </c>
      <c r="P163">
        <f>IF(L163&gt;0,ROUNDUP((E163/L163),0))</f>
        <v>5</v>
      </c>
      <c r="Q163" t="s">
        <v>31</v>
      </c>
      <c r="R163" t="s">
        <v>7901</v>
      </c>
      <c r="S163" s="10">
        <f>(J163/86400)+25569+(-5/24)</f>
        <v>41792.479108796295</v>
      </c>
      <c r="T163" s="9">
        <f>(I163/86400)+25569+(-5/24)</f>
        <v>41822.479108796295</v>
      </c>
    </row>
    <row r="164" spans="1:20" ht="43.5" x14ac:dyDescent="0.35">
      <c r="A164">
        <v>162</v>
      </c>
      <c r="B164" s="8" t="s">
        <v>8058</v>
      </c>
      <c r="C164" s="8" t="s">
        <v>8057</v>
      </c>
      <c r="D164">
        <v>2800</v>
      </c>
      <c r="E164">
        <v>435</v>
      </c>
      <c r="F164" t="s">
        <v>49</v>
      </c>
      <c r="G164" t="s">
        <v>55</v>
      </c>
      <c r="H164" t="s">
        <v>82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7902</v>
      </c>
      <c r="O164">
        <f>ROUNDUP(E164/D164,2)*100</f>
        <v>16</v>
      </c>
      <c r="P164">
        <f>IF(L164&gt;0,ROUNDUP((E164/L164),0))</f>
        <v>44</v>
      </c>
      <c r="Q164" t="s">
        <v>31</v>
      </c>
      <c r="R164" t="s">
        <v>7901</v>
      </c>
      <c r="S164" s="10">
        <f>(J164/86400)+25569+(-5/24)</f>
        <v>41834.91847222222</v>
      </c>
      <c r="T164" s="9">
        <f>(I164/86400)+25569+(-5/24)</f>
        <v>41867.779166666667</v>
      </c>
    </row>
    <row r="165" spans="1:20" ht="58" x14ac:dyDescent="0.35">
      <c r="A165">
        <v>163</v>
      </c>
      <c r="B165" s="8" t="s">
        <v>8056</v>
      </c>
      <c r="C165" s="8" t="s">
        <v>8055</v>
      </c>
      <c r="D165">
        <v>2000000</v>
      </c>
      <c r="E165">
        <v>0</v>
      </c>
      <c r="F165" t="s">
        <v>49</v>
      </c>
      <c r="G165" t="s">
        <v>55</v>
      </c>
      <c r="H165" t="s">
        <v>82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7902</v>
      </c>
      <c r="O165">
        <f>ROUNDUP(E165/D165,2)*100</f>
        <v>0</v>
      </c>
      <c r="P165" t="b">
        <f>IF(L165&gt;0,ROUNDUP((E165/L165),0))</f>
        <v>0</v>
      </c>
      <c r="Q165" t="s">
        <v>31</v>
      </c>
      <c r="R165" t="s">
        <v>7901</v>
      </c>
      <c r="S165" s="10">
        <f>(J165/86400)+25569+(-5/24)</f>
        <v>42243.752939814811</v>
      </c>
      <c r="T165" s="9">
        <f>(I165/86400)+25569+(-5/24)</f>
        <v>42277.791666666664</v>
      </c>
    </row>
    <row r="166" spans="1:20" ht="58" x14ac:dyDescent="0.35">
      <c r="A166">
        <v>164</v>
      </c>
      <c r="B166" s="8" t="s">
        <v>8054</v>
      </c>
      <c r="C166" s="8" t="s">
        <v>8053</v>
      </c>
      <c r="D166">
        <v>120000</v>
      </c>
      <c r="E166">
        <v>640</v>
      </c>
      <c r="F166" t="s">
        <v>49</v>
      </c>
      <c r="G166" t="s">
        <v>55</v>
      </c>
      <c r="H166" t="s">
        <v>82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7902</v>
      </c>
      <c r="O166">
        <f>ROUNDUP(E166/D166,2)*100</f>
        <v>1</v>
      </c>
      <c r="P166">
        <f>IF(L166&gt;0,ROUNDUP((E166/L166),0))</f>
        <v>92</v>
      </c>
      <c r="Q166" t="s">
        <v>31</v>
      </c>
      <c r="R166" t="s">
        <v>7901</v>
      </c>
      <c r="S166" s="10">
        <f>(J166/86400)+25569+(-5/24)</f>
        <v>41841.554409722223</v>
      </c>
      <c r="T166" s="9">
        <f>(I166/86400)+25569+(-5/24)</f>
        <v>41901.554409722223</v>
      </c>
    </row>
    <row r="167" spans="1:20" ht="29" x14ac:dyDescent="0.35">
      <c r="A167">
        <v>165</v>
      </c>
      <c r="B167" s="8" t="s">
        <v>8052</v>
      </c>
      <c r="C167" s="8" t="s">
        <v>8051</v>
      </c>
      <c r="D167">
        <v>17000</v>
      </c>
      <c r="E167">
        <v>0</v>
      </c>
      <c r="F167" t="s">
        <v>49</v>
      </c>
      <c r="G167" t="s">
        <v>56</v>
      </c>
      <c r="H167" t="s">
        <v>90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7902</v>
      </c>
      <c r="O167">
        <f>ROUNDUP(E167/D167,2)*100</f>
        <v>0</v>
      </c>
      <c r="P167" t="b">
        <f>IF(L167&gt;0,ROUNDUP((E167/L167),0))</f>
        <v>0</v>
      </c>
      <c r="Q167" t="s">
        <v>31</v>
      </c>
      <c r="R167" t="s">
        <v>7901</v>
      </c>
      <c r="S167" s="10">
        <f>(J167/86400)+25569+(-5/24)</f>
        <v>42351.450509259252</v>
      </c>
      <c r="T167" s="9">
        <f>(I167/86400)+25569+(-5/24)</f>
        <v>42381.450509259252</v>
      </c>
    </row>
    <row r="168" spans="1:20" ht="43.5" x14ac:dyDescent="0.35">
      <c r="A168">
        <v>166</v>
      </c>
      <c r="B168" s="8" t="s">
        <v>8050</v>
      </c>
      <c r="C168" s="8" t="s">
        <v>8049</v>
      </c>
      <c r="D168">
        <v>5000</v>
      </c>
      <c r="E168">
        <v>3000</v>
      </c>
      <c r="F168" t="s">
        <v>49</v>
      </c>
      <c r="G168" t="s">
        <v>55</v>
      </c>
      <c r="H168" t="s">
        <v>82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7902</v>
      </c>
      <c r="O168">
        <f>ROUNDUP(E168/D168,2)*100</f>
        <v>60</v>
      </c>
      <c r="P168">
        <f>IF(L168&gt;0,ROUNDUP((E168/L168),0))</f>
        <v>3000</v>
      </c>
      <c r="Q168" t="s">
        <v>31</v>
      </c>
      <c r="R168" t="s">
        <v>7901</v>
      </c>
      <c r="S168" s="10">
        <f>(J168/86400)+25569+(-5/24)</f>
        <v>42720.867615740739</v>
      </c>
      <c r="T168" s="9">
        <f>(I168/86400)+25569+(-5/24)</f>
        <v>42750.867615740739</v>
      </c>
    </row>
    <row r="169" spans="1:20" ht="43.5" x14ac:dyDescent="0.35">
      <c r="A169">
        <v>167</v>
      </c>
      <c r="B169" s="8" t="s">
        <v>8048</v>
      </c>
      <c r="C169" s="8" t="s">
        <v>8047</v>
      </c>
      <c r="D169">
        <v>110000</v>
      </c>
      <c r="E169">
        <v>11</v>
      </c>
      <c r="F169" t="s">
        <v>49</v>
      </c>
      <c r="G169" t="s">
        <v>55</v>
      </c>
      <c r="H169" t="s">
        <v>82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7902</v>
      </c>
      <c r="O169">
        <f>ROUNDUP(E169/D169,2)*100</f>
        <v>1</v>
      </c>
      <c r="P169">
        <f>IF(L169&gt;0,ROUNDUP((E169/L169),0))</f>
        <v>6</v>
      </c>
      <c r="Q169" t="s">
        <v>31</v>
      </c>
      <c r="R169" t="s">
        <v>7901</v>
      </c>
      <c r="S169" s="10">
        <f>(J169/86400)+25569+(-5/24)</f>
        <v>42160.719155092585</v>
      </c>
      <c r="T169" s="9">
        <f>(I169/86400)+25569+(-5/24)</f>
        <v>42220.719155092585</v>
      </c>
    </row>
    <row r="170" spans="1:20" ht="43.5" x14ac:dyDescent="0.35">
      <c r="A170">
        <v>168</v>
      </c>
      <c r="B170" s="8" t="s">
        <v>8046</v>
      </c>
      <c r="C170" s="8" t="s">
        <v>8045</v>
      </c>
      <c r="D170">
        <v>8000</v>
      </c>
      <c r="E170">
        <v>325</v>
      </c>
      <c r="F170" t="s">
        <v>49</v>
      </c>
      <c r="G170" t="s">
        <v>55</v>
      </c>
      <c r="H170" t="s">
        <v>82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7902</v>
      </c>
      <c r="O170">
        <f>ROUNDUP(E170/D170,2)*100</f>
        <v>5</v>
      </c>
      <c r="P170">
        <f>IF(L170&gt;0,ROUNDUP((E170/L170),0))</f>
        <v>109</v>
      </c>
      <c r="Q170" t="s">
        <v>31</v>
      </c>
      <c r="R170" t="s">
        <v>7901</v>
      </c>
      <c r="S170" s="10">
        <f>(J170/86400)+25569+(-5/24)</f>
        <v>42052.626967592594</v>
      </c>
      <c r="T170" s="9">
        <f>(I170/86400)+25569+(-5/24)</f>
        <v>42082.585300925923</v>
      </c>
    </row>
    <row r="171" spans="1:20" ht="43.5" x14ac:dyDescent="0.35">
      <c r="A171">
        <v>169</v>
      </c>
      <c r="B171" s="8" t="s">
        <v>8044</v>
      </c>
      <c r="C171" s="8" t="s">
        <v>8043</v>
      </c>
      <c r="D171">
        <v>2500</v>
      </c>
      <c r="E171">
        <v>560</v>
      </c>
      <c r="F171" t="s">
        <v>49</v>
      </c>
      <c r="G171" t="s">
        <v>56</v>
      </c>
      <c r="H171" t="s">
        <v>90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7902</v>
      </c>
      <c r="O171">
        <f>ROUNDUP(E171/D171,2)*100</f>
        <v>23</v>
      </c>
      <c r="P171">
        <f>IF(L171&gt;0,ROUNDUP((E171/L171),0))</f>
        <v>56</v>
      </c>
      <c r="Q171" t="s">
        <v>31</v>
      </c>
      <c r="R171" t="s">
        <v>7901</v>
      </c>
      <c r="S171" s="10">
        <f>(J171/86400)+25569+(-5/24)</f>
        <v>41900.296979166662</v>
      </c>
      <c r="T171" s="9">
        <f>(I171/86400)+25569+(-5/24)</f>
        <v>41930.296979166662</v>
      </c>
    </row>
    <row r="172" spans="1:20" ht="58" x14ac:dyDescent="0.35">
      <c r="A172">
        <v>170</v>
      </c>
      <c r="B172" s="8" t="s">
        <v>8042</v>
      </c>
      <c r="C172" s="8" t="s">
        <v>8041</v>
      </c>
      <c r="D172">
        <v>10000</v>
      </c>
      <c r="E172">
        <v>325</v>
      </c>
      <c r="F172" t="s">
        <v>49</v>
      </c>
      <c r="G172" t="s">
        <v>55</v>
      </c>
      <c r="H172" t="s">
        <v>82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7902</v>
      </c>
      <c r="O172">
        <f>ROUNDUP(E172/D172,2)*100</f>
        <v>4</v>
      </c>
      <c r="P172">
        <f>IF(L172&gt;0,ROUNDUP((E172/L172),0))</f>
        <v>33</v>
      </c>
      <c r="Q172" t="s">
        <v>31</v>
      </c>
      <c r="R172" t="s">
        <v>7901</v>
      </c>
      <c r="S172" s="10">
        <f>(J172/86400)+25569+(-5/24)</f>
        <v>42216.769479166665</v>
      </c>
      <c r="T172" s="9">
        <f>(I172/86400)+25569+(-5/24)</f>
        <v>42246.019444444442</v>
      </c>
    </row>
    <row r="173" spans="1:20" ht="43.5" x14ac:dyDescent="0.35">
      <c r="A173">
        <v>171</v>
      </c>
      <c r="B173" s="8" t="s">
        <v>8040</v>
      </c>
      <c r="C173" s="8" t="s">
        <v>8039</v>
      </c>
      <c r="D173">
        <v>50000</v>
      </c>
      <c r="E173">
        <v>1</v>
      </c>
      <c r="F173" t="s">
        <v>49</v>
      </c>
      <c r="G173" t="s">
        <v>55</v>
      </c>
      <c r="H173" t="s">
        <v>82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7902</v>
      </c>
      <c r="O173">
        <f>ROUNDUP(E173/D173,2)*100</f>
        <v>1</v>
      </c>
      <c r="P173">
        <f>IF(L173&gt;0,ROUNDUP((E173/L173),0))</f>
        <v>1</v>
      </c>
      <c r="Q173" t="s">
        <v>31</v>
      </c>
      <c r="R173" t="s">
        <v>7901</v>
      </c>
      <c r="S173" s="10">
        <f>(J173/86400)+25569+(-5/24)</f>
        <v>42533.972384259258</v>
      </c>
      <c r="T173" s="9">
        <f>(I173/86400)+25569+(-5/24)</f>
        <v>42593.972384259258</v>
      </c>
    </row>
    <row r="174" spans="1:20" ht="43.5" x14ac:dyDescent="0.35">
      <c r="A174">
        <v>172</v>
      </c>
      <c r="B174" s="8" t="s">
        <v>8038</v>
      </c>
      <c r="C174" s="8" t="s">
        <v>8037</v>
      </c>
      <c r="D174">
        <v>95000</v>
      </c>
      <c r="E174">
        <v>0</v>
      </c>
      <c r="F174" t="s">
        <v>49</v>
      </c>
      <c r="G174" t="s">
        <v>55</v>
      </c>
      <c r="H174" t="s">
        <v>82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7902</v>
      </c>
      <c r="O174">
        <f>ROUNDUP(E174/D174,2)*100</f>
        <v>0</v>
      </c>
      <c r="P174" t="b">
        <f>IF(L174&gt;0,ROUNDUP((E174/L174),0))</f>
        <v>0</v>
      </c>
      <c r="Q174" t="s">
        <v>31</v>
      </c>
      <c r="R174" t="s">
        <v>7901</v>
      </c>
      <c r="S174" s="10">
        <f>(J174/86400)+25569+(-5/24)</f>
        <v>42047.186608796292</v>
      </c>
      <c r="T174" s="9">
        <f>(I174/86400)+25569+(-5/24)</f>
        <v>42082.144942129627</v>
      </c>
    </row>
    <row r="175" spans="1:20" ht="43.5" x14ac:dyDescent="0.35">
      <c r="A175">
        <v>173</v>
      </c>
      <c r="B175" s="8" t="s">
        <v>8036</v>
      </c>
      <c r="C175" s="8" t="s">
        <v>8035</v>
      </c>
      <c r="D175">
        <v>1110</v>
      </c>
      <c r="E175">
        <v>0</v>
      </c>
      <c r="F175" t="s">
        <v>49</v>
      </c>
      <c r="G175" t="s">
        <v>56</v>
      </c>
      <c r="H175" t="s">
        <v>90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7902</v>
      </c>
      <c r="O175">
        <f>ROUNDUP(E175/D175,2)*100</f>
        <v>0</v>
      </c>
      <c r="P175" t="b">
        <f>IF(L175&gt;0,ROUNDUP((E175/L175),0))</f>
        <v>0</v>
      </c>
      <c r="Q175" t="s">
        <v>31</v>
      </c>
      <c r="R175" t="s">
        <v>7901</v>
      </c>
      <c r="S175" s="10">
        <f>(J175/86400)+25569+(-5/24)</f>
        <v>42033.364675925921</v>
      </c>
      <c r="T175" s="9">
        <f>(I175/86400)+25569+(-5/24)</f>
        <v>42063.364675925921</v>
      </c>
    </row>
    <row r="176" spans="1:20" ht="43.5" x14ac:dyDescent="0.35">
      <c r="A176">
        <v>174</v>
      </c>
      <c r="B176" s="8" t="s">
        <v>8034</v>
      </c>
      <c r="C176" s="8" t="s">
        <v>8033</v>
      </c>
      <c r="D176">
        <v>6000</v>
      </c>
      <c r="E176">
        <v>0</v>
      </c>
      <c r="F176" t="s">
        <v>49</v>
      </c>
      <c r="G176" t="s">
        <v>62</v>
      </c>
      <c r="H176" t="s">
        <v>85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7902</v>
      </c>
      <c r="O176">
        <f>ROUNDUP(E176/D176,2)*100</f>
        <v>0</v>
      </c>
      <c r="P176" t="b">
        <f>IF(L176&gt;0,ROUNDUP((E176/L176),0))</f>
        <v>0</v>
      </c>
      <c r="Q176" t="s">
        <v>31</v>
      </c>
      <c r="R176" t="s">
        <v>7901</v>
      </c>
      <c r="S176" s="10">
        <f>(J176/86400)+25569+(-5/24)</f>
        <v>42072.55064814815</v>
      </c>
      <c r="T176" s="9">
        <f>(I176/86400)+25569+(-5/24)</f>
        <v>42132.55064814815</v>
      </c>
    </row>
    <row r="177" spans="1:20" ht="58" x14ac:dyDescent="0.35">
      <c r="A177">
        <v>175</v>
      </c>
      <c r="B177" s="8" t="s">
        <v>8032</v>
      </c>
      <c r="C177" s="8" t="s">
        <v>8031</v>
      </c>
      <c r="D177">
        <v>20000</v>
      </c>
      <c r="E177">
        <v>1297</v>
      </c>
      <c r="F177" t="s">
        <v>49</v>
      </c>
      <c r="G177" t="s">
        <v>56</v>
      </c>
      <c r="H177" t="s">
        <v>90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7902</v>
      </c>
      <c r="O177">
        <f>ROUNDUP(E177/D177,2)*100</f>
        <v>6.9999999999999991</v>
      </c>
      <c r="P177">
        <f>IF(L177&gt;0,ROUNDUP((E177/L177),0))</f>
        <v>50</v>
      </c>
      <c r="Q177" t="s">
        <v>31</v>
      </c>
      <c r="R177" t="s">
        <v>7901</v>
      </c>
      <c r="S177" s="10">
        <f>(J177/86400)+25569+(-5/24)</f>
        <v>41855.569571759253</v>
      </c>
      <c r="T177" s="9">
        <f>(I177/86400)+25569+(-5/24)</f>
        <v>41880.569571759253</v>
      </c>
    </row>
    <row r="178" spans="1:20" ht="43.5" x14ac:dyDescent="0.35">
      <c r="A178">
        <v>176</v>
      </c>
      <c r="B178" s="8" t="s">
        <v>8030</v>
      </c>
      <c r="C178" s="8" t="s">
        <v>8029</v>
      </c>
      <c r="D178">
        <v>1500</v>
      </c>
      <c r="E178">
        <v>0</v>
      </c>
      <c r="F178" t="s">
        <v>49</v>
      </c>
      <c r="G178" t="s">
        <v>55</v>
      </c>
      <c r="H178" t="s">
        <v>82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7902</v>
      </c>
      <c r="O178">
        <f>ROUNDUP(E178/D178,2)*100</f>
        <v>0</v>
      </c>
      <c r="P178" t="b">
        <f>IF(L178&gt;0,ROUNDUP((E178/L178),0))</f>
        <v>0</v>
      </c>
      <c r="Q178" t="s">
        <v>31</v>
      </c>
      <c r="R178" t="s">
        <v>7901</v>
      </c>
      <c r="S178" s="10">
        <f>(J178/86400)+25569+(-5/24)</f>
        <v>42191.615729166668</v>
      </c>
      <c r="T178" s="9">
        <f>(I178/86400)+25569+(-5/24)</f>
        <v>42221.615729166668</v>
      </c>
    </row>
    <row r="179" spans="1:20" ht="29" x14ac:dyDescent="0.35">
      <c r="A179">
        <v>177</v>
      </c>
      <c r="B179" s="8" t="s">
        <v>8028</v>
      </c>
      <c r="C179" s="8" t="s">
        <v>8027</v>
      </c>
      <c r="D179">
        <v>450</v>
      </c>
      <c r="E179">
        <v>180</v>
      </c>
      <c r="F179" t="s">
        <v>49</v>
      </c>
      <c r="G179" t="s">
        <v>55</v>
      </c>
      <c r="H179" t="s">
        <v>82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7902</v>
      </c>
      <c r="O179">
        <f>ROUNDUP(E179/D179,2)*100</f>
        <v>40</v>
      </c>
      <c r="P179">
        <f>IF(L179&gt;0,ROUNDUP((E179/L179),0))</f>
        <v>26</v>
      </c>
      <c r="Q179" t="s">
        <v>31</v>
      </c>
      <c r="R179" t="s">
        <v>7901</v>
      </c>
      <c r="S179" s="10">
        <f>(J179/86400)+25569+(-5/24)</f>
        <v>42069.839421296296</v>
      </c>
      <c r="T179" s="9">
        <f>(I179/86400)+25569+(-5/24)</f>
        <v>42086.797754629624</v>
      </c>
    </row>
    <row r="180" spans="1:20" ht="29" x14ac:dyDescent="0.35">
      <c r="A180">
        <v>178</v>
      </c>
      <c r="B180" s="8" t="s">
        <v>8026</v>
      </c>
      <c r="C180" s="8" t="s">
        <v>8025</v>
      </c>
      <c r="D180">
        <v>500000</v>
      </c>
      <c r="E180">
        <v>0</v>
      </c>
      <c r="F180" t="s">
        <v>49</v>
      </c>
      <c r="G180" t="s">
        <v>63</v>
      </c>
      <c r="H180" t="s">
        <v>85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7902</v>
      </c>
      <c r="O180">
        <f>ROUNDUP(E180/D180,2)*100</f>
        <v>0</v>
      </c>
      <c r="P180" t="b">
        <f>IF(L180&gt;0,ROUNDUP((E180/L180),0))</f>
        <v>0</v>
      </c>
      <c r="Q180" t="s">
        <v>31</v>
      </c>
      <c r="R180" t="s">
        <v>7901</v>
      </c>
      <c r="S180" s="10">
        <f>(J180/86400)+25569+(-5/24)</f>
        <v>42304.747048611105</v>
      </c>
      <c r="T180" s="9">
        <f>(I180/86400)+25569+(-5/24)</f>
        <v>42334.788715277777</v>
      </c>
    </row>
    <row r="181" spans="1:20" ht="29" x14ac:dyDescent="0.35">
      <c r="A181">
        <v>179</v>
      </c>
      <c r="B181" s="8" t="s">
        <v>8024</v>
      </c>
      <c r="C181" s="8" t="s">
        <v>8023</v>
      </c>
      <c r="D181">
        <v>1000</v>
      </c>
      <c r="E181">
        <v>200</v>
      </c>
      <c r="F181" t="s">
        <v>49</v>
      </c>
      <c r="G181" t="s">
        <v>55</v>
      </c>
      <c r="H181" t="s">
        <v>82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7902</v>
      </c>
      <c r="O181">
        <f>ROUNDUP(E181/D181,2)*100</f>
        <v>20</v>
      </c>
      <c r="P181">
        <f>IF(L181&gt;0,ROUNDUP((E181/L181),0))</f>
        <v>100</v>
      </c>
      <c r="Q181" t="s">
        <v>31</v>
      </c>
      <c r="R181" t="s">
        <v>7901</v>
      </c>
      <c r="S181" s="10">
        <f>(J181/86400)+25569+(-5/24)</f>
        <v>42402.872164351851</v>
      </c>
      <c r="T181" s="9">
        <f>(I181/86400)+25569+(-5/24)</f>
        <v>42432.872164351851</v>
      </c>
    </row>
    <row r="182" spans="1:20" ht="43.5" x14ac:dyDescent="0.35">
      <c r="A182">
        <v>180</v>
      </c>
      <c r="B182" s="8" t="s">
        <v>8022</v>
      </c>
      <c r="C182" s="8" t="s">
        <v>8021</v>
      </c>
      <c r="D182">
        <v>1200</v>
      </c>
      <c r="E182">
        <v>401</v>
      </c>
      <c r="F182" t="s">
        <v>49</v>
      </c>
      <c r="G182" t="s">
        <v>56</v>
      </c>
      <c r="H182" t="s">
        <v>90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7902</v>
      </c>
      <c r="O182">
        <f>ROUNDUP(E182/D182,2)*100</f>
        <v>34</v>
      </c>
      <c r="P182">
        <f>IF(L182&gt;0,ROUNDUP((E182/L182),0))</f>
        <v>31</v>
      </c>
      <c r="Q182" t="s">
        <v>31</v>
      </c>
      <c r="R182" t="s">
        <v>7901</v>
      </c>
      <c r="S182" s="10">
        <f>(J182/86400)+25569+(-5/24)</f>
        <v>42067.782905092587</v>
      </c>
      <c r="T182" s="9">
        <f>(I182/86400)+25569+(-5/24)</f>
        <v>42107.583333333336</v>
      </c>
    </row>
    <row r="183" spans="1:20" ht="43.5" x14ac:dyDescent="0.35">
      <c r="A183">
        <v>181</v>
      </c>
      <c r="B183" s="8" t="s">
        <v>8020</v>
      </c>
      <c r="C183" s="8" t="s">
        <v>8019</v>
      </c>
      <c r="D183">
        <v>3423</v>
      </c>
      <c r="E183">
        <v>722</v>
      </c>
      <c r="F183" t="s">
        <v>49</v>
      </c>
      <c r="G183" t="s">
        <v>56</v>
      </c>
      <c r="H183" t="s">
        <v>90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7902</v>
      </c>
      <c r="O183">
        <f>ROUNDUP(E183/D183,2)*100</f>
        <v>22</v>
      </c>
      <c r="P183">
        <f>IF(L183&gt;0,ROUNDUP((E183/L183),0))</f>
        <v>181</v>
      </c>
      <c r="Q183" t="s">
        <v>31</v>
      </c>
      <c r="R183" t="s">
        <v>7901</v>
      </c>
      <c r="S183" s="10">
        <f>(J183/86400)+25569+(-5/24)</f>
        <v>42147.533506944441</v>
      </c>
      <c r="T183" s="9">
        <f>(I183/86400)+25569+(-5/24)</f>
        <v>42177.533506944441</v>
      </c>
    </row>
    <row r="184" spans="1:20" ht="58" x14ac:dyDescent="0.35">
      <c r="A184">
        <v>182</v>
      </c>
      <c r="B184" s="8" t="s">
        <v>8018</v>
      </c>
      <c r="C184" s="8" t="s">
        <v>8017</v>
      </c>
      <c r="D184">
        <v>1000</v>
      </c>
      <c r="E184">
        <v>0</v>
      </c>
      <c r="F184" t="s">
        <v>49</v>
      </c>
      <c r="G184" t="s">
        <v>55</v>
      </c>
      <c r="H184" t="s">
        <v>82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7902</v>
      </c>
      <c r="O184">
        <f>ROUNDUP(E184/D184,2)*100</f>
        <v>0</v>
      </c>
      <c r="P184" t="b">
        <f>IF(L184&gt;0,ROUNDUP((E184/L184),0))</f>
        <v>0</v>
      </c>
      <c r="Q184" t="s">
        <v>31</v>
      </c>
      <c r="R184" t="s">
        <v>7901</v>
      </c>
      <c r="S184" s="10">
        <f>(J184/86400)+25569+(-5/24)</f>
        <v>42711.803611111107</v>
      </c>
      <c r="T184" s="9">
        <f>(I184/86400)+25569+(-5/24)</f>
        <v>42741.803611111107</v>
      </c>
    </row>
    <row r="185" spans="1:20" x14ac:dyDescent="0.35">
      <c r="A185">
        <v>183</v>
      </c>
      <c r="B185" s="8" t="s">
        <v>8016</v>
      </c>
      <c r="C185" s="8" t="s">
        <v>8015</v>
      </c>
      <c r="D185">
        <v>12500</v>
      </c>
      <c r="E185">
        <v>4482</v>
      </c>
      <c r="F185" t="s">
        <v>49</v>
      </c>
      <c r="G185" t="s">
        <v>56</v>
      </c>
      <c r="H185" t="s">
        <v>90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7902</v>
      </c>
      <c r="O185">
        <f>ROUNDUP(E185/D185,2)*100</f>
        <v>36</v>
      </c>
      <c r="P185">
        <f>IF(L185&gt;0,ROUNDUP((E185/L185),0))</f>
        <v>374</v>
      </c>
      <c r="Q185" t="s">
        <v>31</v>
      </c>
      <c r="R185" t="s">
        <v>7901</v>
      </c>
      <c r="S185" s="10">
        <f>(J185/86400)+25569+(-5/24)</f>
        <v>41939.601967592593</v>
      </c>
      <c r="T185" s="9">
        <f>(I185/86400)+25569+(-5/24)</f>
        <v>41969.643634259257</v>
      </c>
    </row>
    <row r="186" spans="1:20" ht="58" x14ac:dyDescent="0.35">
      <c r="A186">
        <v>184</v>
      </c>
      <c r="B186" s="8" t="s">
        <v>8014</v>
      </c>
      <c r="C186" s="8" t="s">
        <v>8013</v>
      </c>
      <c r="D186">
        <v>1500</v>
      </c>
      <c r="E186">
        <v>51</v>
      </c>
      <c r="F186" t="s">
        <v>49</v>
      </c>
      <c r="G186" t="s">
        <v>57</v>
      </c>
      <c r="H186" t="s">
        <v>193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7902</v>
      </c>
      <c r="O186">
        <f>ROUNDUP(E186/D186,2)*100</f>
        <v>4</v>
      </c>
      <c r="P186">
        <f>IF(L186&gt;0,ROUNDUP((E186/L186),0))</f>
        <v>26</v>
      </c>
      <c r="Q186" t="s">
        <v>31</v>
      </c>
      <c r="R186" t="s">
        <v>7901</v>
      </c>
      <c r="S186" s="10">
        <f>(J186/86400)+25569+(-5/24)</f>
        <v>41825.58289351852</v>
      </c>
      <c r="T186" s="9">
        <f>(I186/86400)+25569+(-5/24)</f>
        <v>41882.957638888889</v>
      </c>
    </row>
    <row r="187" spans="1:20" x14ac:dyDescent="0.35">
      <c r="A187">
        <v>185</v>
      </c>
      <c r="B187" s="8" t="s">
        <v>8012</v>
      </c>
      <c r="C187" s="8" t="s">
        <v>8011</v>
      </c>
      <c r="D187">
        <v>40000</v>
      </c>
      <c r="E187">
        <v>2200</v>
      </c>
      <c r="F187" t="s">
        <v>49</v>
      </c>
      <c r="G187" t="s">
        <v>69</v>
      </c>
      <c r="H187" t="s">
        <v>1917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7902</v>
      </c>
      <c r="O187">
        <f>ROUNDUP(E187/D187,2)*100</f>
        <v>6.0000000000000009</v>
      </c>
      <c r="P187">
        <f>IF(L187&gt;0,ROUNDUP((E187/L187),0))</f>
        <v>220</v>
      </c>
      <c r="Q187" t="s">
        <v>31</v>
      </c>
      <c r="R187" t="s">
        <v>7901</v>
      </c>
      <c r="S187" s="10">
        <f>(J187/86400)+25569+(-5/24)</f>
        <v>42570.702997685185</v>
      </c>
      <c r="T187" s="9">
        <f>(I187/86400)+25569+(-5/24)</f>
        <v>42600.702997685185</v>
      </c>
    </row>
    <row r="188" spans="1:20" ht="43.5" x14ac:dyDescent="0.35">
      <c r="A188">
        <v>186</v>
      </c>
      <c r="B188" s="8" t="s">
        <v>8010</v>
      </c>
      <c r="C188" s="8" t="s">
        <v>8009</v>
      </c>
      <c r="D188">
        <v>5000</v>
      </c>
      <c r="E188">
        <v>0</v>
      </c>
      <c r="F188" t="s">
        <v>49</v>
      </c>
      <c r="G188" t="s">
        <v>55</v>
      </c>
      <c r="H188" t="s">
        <v>82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7902</v>
      </c>
      <c r="O188">
        <f>ROUNDUP(E188/D188,2)*100</f>
        <v>0</v>
      </c>
      <c r="P188" t="b">
        <f>IF(L188&gt;0,ROUNDUP((E188/L188),0))</f>
        <v>0</v>
      </c>
      <c r="Q188" t="s">
        <v>31</v>
      </c>
      <c r="R188" t="s">
        <v>7901</v>
      </c>
      <c r="S188" s="10">
        <f>(J188/86400)+25569+(-5/24)</f>
        <v>42767.604560185187</v>
      </c>
      <c r="T188" s="9">
        <f>(I188/86400)+25569+(-5/24)</f>
        <v>42797.624999999993</v>
      </c>
    </row>
    <row r="189" spans="1:20" ht="43.5" x14ac:dyDescent="0.35">
      <c r="A189">
        <v>187</v>
      </c>
      <c r="B189" s="8" t="s">
        <v>8008</v>
      </c>
      <c r="C189" s="8" t="s">
        <v>8007</v>
      </c>
      <c r="D189">
        <v>5000</v>
      </c>
      <c r="E189">
        <v>800</v>
      </c>
      <c r="F189" t="s">
        <v>49</v>
      </c>
      <c r="G189" t="s">
        <v>55</v>
      </c>
      <c r="H189" t="s">
        <v>82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7902</v>
      </c>
      <c r="O189">
        <f>ROUNDUP(E189/D189,2)*100</f>
        <v>16</v>
      </c>
      <c r="P189">
        <f>IF(L189&gt;0,ROUNDUP((E189/L189),0))</f>
        <v>160</v>
      </c>
      <c r="Q189" t="s">
        <v>31</v>
      </c>
      <c r="R189" t="s">
        <v>7901</v>
      </c>
      <c r="S189" s="10">
        <f>(J189/86400)+25569+(-5/24)</f>
        <v>42182.02612268518</v>
      </c>
      <c r="T189" s="9">
        <f>(I189/86400)+25569+(-5/24)</f>
        <v>42206.082638888889</v>
      </c>
    </row>
    <row r="190" spans="1:20" ht="58" x14ac:dyDescent="0.35">
      <c r="A190">
        <v>188</v>
      </c>
      <c r="B190" s="8" t="s">
        <v>8006</v>
      </c>
      <c r="C190" s="8" t="s">
        <v>8005</v>
      </c>
      <c r="D190">
        <v>1500</v>
      </c>
      <c r="E190">
        <v>0</v>
      </c>
      <c r="F190" t="s">
        <v>49</v>
      </c>
      <c r="G190" t="s">
        <v>55</v>
      </c>
      <c r="H190" t="s">
        <v>82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7902</v>
      </c>
      <c r="O190">
        <f>ROUNDUP(E190/D190,2)*100</f>
        <v>0</v>
      </c>
      <c r="P190" t="b">
        <f>IF(L190&gt;0,ROUNDUP((E190/L190),0))</f>
        <v>0</v>
      </c>
      <c r="Q190" t="s">
        <v>31</v>
      </c>
      <c r="R190" t="s">
        <v>7901</v>
      </c>
      <c r="S190" s="10">
        <f>(J190/86400)+25569+(-5/24)</f>
        <v>41856.974710648145</v>
      </c>
      <c r="T190" s="9">
        <f>(I190/86400)+25569+(-5/24)</f>
        <v>41886.974710648145</v>
      </c>
    </row>
    <row r="191" spans="1:20" ht="43.5" x14ac:dyDescent="0.35">
      <c r="A191">
        <v>189</v>
      </c>
      <c r="B191" s="8" t="s">
        <v>8004</v>
      </c>
      <c r="C191" s="8" t="s">
        <v>8003</v>
      </c>
      <c r="D191">
        <v>500000</v>
      </c>
      <c r="E191">
        <v>345</v>
      </c>
      <c r="F191" t="s">
        <v>49</v>
      </c>
      <c r="G191" t="s">
        <v>55</v>
      </c>
      <c r="H191" t="s">
        <v>82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7902</v>
      </c>
      <c r="O191">
        <f>ROUNDUP(E191/D191,2)*100</f>
        <v>1</v>
      </c>
      <c r="P191">
        <f>IF(L191&gt;0,ROUNDUP((E191/L191),0))</f>
        <v>69</v>
      </c>
      <c r="Q191" t="s">
        <v>31</v>
      </c>
      <c r="R191" t="s">
        <v>7901</v>
      </c>
      <c r="S191" s="10">
        <f>(J191/86400)+25569+(-5/24)</f>
        <v>42556.482372685183</v>
      </c>
      <c r="T191" s="9">
        <f>(I191/86400)+25569+(-5/24)</f>
        <v>42616.482372685183</v>
      </c>
    </row>
    <row r="192" spans="1:20" x14ac:dyDescent="0.35">
      <c r="A192">
        <v>190</v>
      </c>
      <c r="B192" s="8" t="s">
        <v>8002</v>
      </c>
      <c r="C192" s="8" t="s">
        <v>8001</v>
      </c>
      <c r="D192">
        <v>12000</v>
      </c>
      <c r="E192">
        <v>50</v>
      </c>
      <c r="F192" t="s">
        <v>49</v>
      </c>
      <c r="G192" t="s">
        <v>55</v>
      </c>
      <c r="H192" t="s">
        <v>82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7902</v>
      </c>
      <c r="O192">
        <f>ROUNDUP(E192/D192,2)*100</f>
        <v>1</v>
      </c>
      <c r="P192">
        <f>IF(L192&gt;0,ROUNDUP((E192/L192),0))</f>
        <v>50</v>
      </c>
      <c r="Q192" t="s">
        <v>31</v>
      </c>
      <c r="R192" t="s">
        <v>7901</v>
      </c>
      <c r="S192" s="10">
        <f>(J192/86400)+25569+(-5/24)</f>
        <v>42527.442662037036</v>
      </c>
      <c r="T192" s="9">
        <f>(I192/86400)+25569+(-5/24)</f>
        <v>42537.442662037036</v>
      </c>
    </row>
    <row r="193" spans="1:20" ht="43.5" x14ac:dyDescent="0.35">
      <c r="A193">
        <v>191</v>
      </c>
      <c r="B193" s="8" t="s">
        <v>8000</v>
      </c>
      <c r="C193" s="8" t="s">
        <v>7999</v>
      </c>
      <c r="D193">
        <v>5000</v>
      </c>
      <c r="E193">
        <v>250</v>
      </c>
      <c r="F193" t="s">
        <v>49</v>
      </c>
      <c r="G193" t="s">
        <v>58</v>
      </c>
      <c r="H193" t="s">
        <v>104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7902</v>
      </c>
      <c r="O193">
        <f>ROUNDUP(E193/D193,2)*100</f>
        <v>5</v>
      </c>
      <c r="P193">
        <f>IF(L193&gt;0,ROUNDUP((E193/L193),0))</f>
        <v>84</v>
      </c>
      <c r="Q193" t="s">
        <v>31</v>
      </c>
      <c r="R193" t="s">
        <v>7901</v>
      </c>
      <c r="S193" s="10">
        <f>(J193/86400)+25569+(-5/24)</f>
        <v>42239.233078703699</v>
      </c>
      <c r="T193" s="9">
        <f>(I193/86400)+25569+(-5/24)</f>
        <v>42279.233078703699</v>
      </c>
    </row>
    <row r="194" spans="1:20" ht="58" x14ac:dyDescent="0.35">
      <c r="A194">
        <v>192</v>
      </c>
      <c r="B194" s="8" t="s">
        <v>7998</v>
      </c>
      <c r="C194" s="8" t="s">
        <v>7997</v>
      </c>
      <c r="D194">
        <v>1000000</v>
      </c>
      <c r="E194">
        <v>17</v>
      </c>
      <c r="F194" t="s">
        <v>49</v>
      </c>
      <c r="G194" t="s">
        <v>55</v>
      </c>
      <c r="H194" t="s">
        <v>82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7902</v>
      </c>
      <c r="O194">
        <f>ROUNDUP(E194/D194,2)*100</f>
        <v>1</v>
      </c>
      <c r="P194">
        <f>IF(L194&gt;0,ROUNDUP((E194/L194),0))</f>
        <v>6</v>
      </c>
      <c r="Q194" t="s">
        <v>31</v>
      </c>
      <c r="R194" t="s">
        <v>7901</v>
      </c>
      <c r="S194" s="10">
        <f>(J194/86400)+25569+(-5/24)</f>
        <v>41899.583703703705</v>
      </c>
      <c r="T194" s="9">
        <f>(I194/86400)+25569+(-5/24)</f>
        <v>41929.583703703705</v>
      </c>
    </row>
    <row r="195" spans="1:20" ht="58" x14ac:dyDescent="0.35">
      <c r="A195">
        <v>193</v>
      </c>
      <c r="B195" s="8" t="s">
        <v>7996</v>
      </c>
      <c r="C195" s="8" t="s">
        <v>7995</v>
      </c>
      <c r="D195">
        <v>1000</v>
      </c>
      <c r="E195">
        <v>0</v>
      </c>
      <c r="F195" t="s">
        <v>49</v>
      </c>
      <c r="G195" t="s">
        <v>56</v>
      </c>
      <c r="H195" t="s">
        <v>90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7902</v>
      </c>
      <c r="O195">
        <f>ROUNDUP(E195/D195,2)*100</f>
        <v>0</v>
      </c>
      <c r="P195" t="b">
        <f>IF(L195&gt;0,ROUNDUP((E195/L195),0))</f>
        <v>0</v>
      </c>
      <c r="Q195" t="s">
        <v>31</v>
      </c>
      <c r="R195" t="s">
        <v>7901</v>
      </c>
      <c r="S195" s="10">
        <f>(J195/86400)+25569+(-5/24)</f>
        <v>41911.726458333331</v>
      </c>
      <c r="T195" s="9">
        <f>(I195/86400)+25569+(-5/24)</f>
        <v>41971.768124999995</v>
      </c>
    </row>
    <row r="196" spans="1:20" ht="43.5" x14ac:dyDescent="0.35">
      <c r="A196">
        <v>194</v>
      </c>
      <c r="B196" s="8" t="s">
        <v>7994</v>
      </c>
      <c r="C196" s="8" t="s">
        <v>7993</v>
      </c>
      <c r="D196">
        <v>2500</v>
      </c>
      <c r="E196">
        <v>3</v>
      </c>
      <c r="F196" t="s">
        <v>49</v>
      </c>
      <c r="G196" t="s">
        <v>56</v>
      </c>
      <c r="H196" t="s">
        <v>90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7902</v>
      </c>
      <c r="O196">
        <f>ROUNDUP(E196/D196,2)*100</f>
        <v>1</v>
      </c>
      <c r="P196">
        <f>IF(L196&gt;0,ROUNDUP((E196/L196),0))</f>
        <v>1</v>
      </c>
      <c r="Q196" t="s">
        <v>31</v>
      </c>
      <c r="R196" t="s">
        <v>7901</v>
      </c>
      <c r="S196" s="10">
        <f>(J196/86400)+25569+(-5/24)</f>
        <v>42375.788553240738</v>
      </c>
      <c r="T196" s="9">
        <f>(I196/86400)+25569+(-5/24)</f>
        <v>42435.788553240738</v>
      </c>
    </row>
    <row r="197" spans="1:20" ht="43.5" x14ac:dyDescent="0.35">
      <c r="A197">
        <v>195</v>
      </c>
      <c r="B197" s="8" t="s">
        <v>7992</v>
      </c>
      <c r="C197" s="8" t="s">
        <v>7991</v>
      </c>
      <c r="D197">
        <v>2000000</v>
      </c>
      <c r="E197">
        <v>0</v>
      </c>
      <c r="F197" t="s">
        <v>49</v>
      </c>
      <c r="G197" t="s">
        <v>55</v>
      </c>
      <c r="H197" t="s">
        <v>82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7902</v>
      </c>
      <c r="O197">
        <f>ROUNDUP(E197/D197,2)*100</f>
        <v>0</v>
      </c>
      <c r="P197" t="b">
        <f>IF(L197&gt;0,ROUNDUP((E197/L197),0))</f>
        <v>0</v>
      </c>
      <c r="Q197" t="s">
        <v>31</v>
      </c>
      <c r="R197" t="s">
        <v>7901</v>
      </c>
      <c r="S197" s="10">
        <f>(J197/86400)+25569+(-5/24)</f>
        <v>42135.462175925924</v>
      </c>
      <c r="T197" s="9">
        <f>(I197/86400)+25569+(-5/24)</f>
        <v>42195.462175925924</v>
      </c>
    </row>
    <row r="198" spans="1:20" ht="43.5" x14ac:dyDescent="0.35">
      <c r="A198">
        <v>196</v>
      </c>
      <c r="B198" s="8" t="s">
        <v>7990</v>
      </c>
      <c r="C198" s="8" t="s">
        <v>7989</v>
      </c>
      <c r="D198">
        <v>3500</v>
      </c>
      <c r="E198">
        <v>1465</v>
      </c>
      <c r="F198" t="s">
        <v>49</v>
      </c>
      <c r="G198" t="s">
        <v>56</v>
      </c>
      <c r="H198" t="s">
        <v>90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7902</v>
      </c>
      <c r="O198">
        <f>ROUNDUP(E198/D198,2)*100</f>
        <v>42</v>
      </c>
      <c r="P198">
        <f>IF(L198&gt;0,ROUNDUP((E198/L198),0))</f>
        <v>78</v>
      </c>
      <c r="Q198" t="s">
        <v>31</v>
      </c>
      <c r="R198" t="s">
        <v>7901</v>
      </c>
      <c r="S198" s="10">
        <f>(J198/86400)+25569+(-5/24)</f>
        <v>42259.334467592591</v>
      </c>
      <c r="T198" s="9">
        <f>(I198/86400)+25569+(-5/24)</f>
        <v>42287.666666666664</v>
      </c>
    </row>
    <row r="199" spans="1:20" ht="43.5" x14ac:dyDescent="0.35">
      <c r="A199">
        <v>197</v>
      </c>
      <c r="B199" s="8" t="s">
        <v>7988</v>
      </c>
      <c r="C199" s="8" t="s">
        <v>7987</v>
      </c>
      <c r="D199">
        <v>2500</v>
      </c>
      <c r="E199">
        <v>262</v>
      </c>
      <c r="F199" t="s">
        <v>49</v>
      </c>
      <c r="G199" t="s">
        <v>56</v>
      </c>
      <c r="H199" t="s">
        <v>90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7902</v>
      </c>
      <c r="O199">
        <f>ROUNDUP(E199/D199,2)*100</f>
        <v>11</v>
      </c>
      <c r="P199">
        <f>IF(L199&gt;0,ROUNDUP((E199/L199),0))</f>
        <v>33</v>
      </c>
      <c r="Q199" t="s">
        <v>31</v>
      </c>
      <c r="R199" t="s">
        <v>7901</v>
      </c>
      <c r="S199" s="10">
        <f>(J199/86400)+25569+(-5/24)</f>
        <v>42741.640046296299</v>
      </c>
      <c r="T199" s="9">
        <f>(I199/86400)+25569+(-5/24)</f>
        <v>42783.666666666664</v>
      </c>
    </row>
    <row r="200" spans="1:20" ht="43.5" x14ac:dyDescent="0.35">
      <c r="A200">
        <v>198</v>
      </c>
      <c r="B200" s="8" t="s">
        <v>7986</v>
      </c>
      <c r="C200" s="8" t="s">
        <v>7985</v>
      </c>
      <c r="D200">
        <v>25000</v>
      </c>
      <c r="E200">
        <v>279</v>
      </c>
      <c r="F200" t="s">
        <v>49</v>
      </c>
      <c r="G200" t="s">
        <v>55</v>
      </c>
      <c r="H200" t="s">
        <v>82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7902</v>
      </c>
      <c r="O200">
        <f>ROUNDUP(E200/D200,2)*100</f>
        <v>2</v>
      </c>
      <c r="P200">
        <f>IF(L200&gt;0,ROUNDUP((E200/L200),0))</f>
        <v>47</v>
      </c>
      <c r="Q200" t="s">
        <v>31</v>
      </c>
      <c r="R200" t="s">
        <v>7901</v>
      </c>
      <c r="S200" s="10">
        <f>(J200/86400)+25569+(-5/24)</f>
        <v>41887.175023148149</v>
      </c>
      <c r="T200" s="9">
        <f>(I200/86400)+25569+(-5/24)</f>
        <v>41917.175023148149</v>
      </c>
    </row>
    <row r="201" spans="1:20" ht="43.5" x14ac:dyDescent="0.35">
      <c r="A201">
        <v>199</v>
      </c>
      <c r="B201" s="8" t="s">
        <v>7984</v>
      </c>
      <c r="C201" s="8" t="s">
        <v>7983</v>
      </c>
      <c r="D201">
        <v>10000</v>
      </c>
      <c r="E201">
        <v>0</v>
      </c>
      <c r="F201" t="s">
        <v>49</v>
      </c>
      <c r="G201" t="s">
        <v>55</v>
      </c>
      <c r="H201" t="s">
        <v>82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7902</v>
      </c>
      <c r="O201">
        <f>ROUNDUP(E201/D201,2)*100</f>
        <v>0</v>
      </c>
      <c r="P201" t="b">
        <f>IF(L201&gt;0,ROUNDUP((E201/L201),0))</f>
        <v>0</v>
      </c>
      <c r="Q201" t="s">
        <v>31</v>
      </c>
      <c r="R201" t="s">
        <v>7901</v>
      </c>
      <c r="S201" s="10">
        <f>(J201/86400)+25569+(-5/24)</f>
        <v>42583.915532407402</v>
      </c>
      <c r="T201" s="9">
        <f>(I201/86400)+25569+(-5/24)</f>
        <v>42613.915532407402</v>
      </c>
    </row>
    <row r="202" spans="1:20" ht="29" x14ac:dyDescent="0.35">
      <c r="A202">
        <v>200</v>
      </c>
      <c r="B202" s="8" t="s">
        <v>7982</v>
      </c>
      <c r="C202" s="8" t="s">
        <v>7981</v>
      </c>
      <c r="D202">
        <v>6000</v>
      </c>
      <c r="E202">
        <v>1571.55</v>
      </c>
      <c r="F202" t="s">
        <v>49</v>
      </c>
      <c r="G202" t="s">
        <v>55</v>
      </c>
      <c r="H202" t="s">
        <v>82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7902</v>
      </c>
      <c r="O202">
        <f>ROUNDUP(E202/D202,2)*100</f>
        <v>27</v>
      </c>
      <c r="P202">
        <f>IF(L202&gt;0,ROUNDUP((E202/L202),0))</f>
        <v>88</v>
      </c>
      <c r="Q202" t="s">
        <v>31</v>
      </c>
      <c r="R202" t="s">
        <v>7901</v>
      </c>
      <c r="S202" s="10">
        <f>(J202/86400)+25569+(-5/24)</f>
        <v>41866.875034722216</v>
      </c>
      <c r="T202" s="9">
        <f>(I202/86400)+25569+(-5/24)</f>
        <v>41896.875034722216</v>
      </c>
    </row>
    <row r="203" spans="1:20" ht="43.5" x14ac:dyDescent="0.35">
      <c r="A203">
        <v>201</v>
      </c>
      <c r="B203" s="8" t="s">
        <v>7980</v>
      </c>
      <c r="C203" s="8" t="s">
        <v>7979</v>
      </c>
      <c r="D203">
        <v>650</v>
      </c>
      <c r="E203">
        <v>380</v>
      </c>
      <c r="F203" t="s">
        <v>49</v>
      </c>
      <c r="G203" t="s">
        <v>55</v>
      </c>
      <c r="H203" t="s">
        <v>82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7902</v>
      </c>
      <c r="O203">
        <f>ROUNDUP(E203/D203,2)*100</f>
        <v>59</v>
      </c>
      <c r="P203">
        <f>IF(L203&gt;0,ROUNDUP((E203/L203),0))</f>
        <v>55</v>
      </c>
      <c r="Q203" t="s">
        <v>31</v>
      </c>
      <c r="R203" t="s">
        <v>7901</v>
      </c>
      <c r="S203" s="10">
        <f>(J203/86400)+25569+(-5/24)</f>
        <v>42023.610289351847</v>
      </c>
      <c r="T203" s="9">
        <f>(I203/86400)+25569+(-5/24)</f>
        <v>42043.610289351847</v>
      </c>
    </row>
    <row r="204" spans="1:20" x14ac:dyDescent="0.35">
      <c r="A204">
        <v>202</v>
      </c>
      <c r="B204" s="8" t="s">
        <v>7978</v>
      </c>
      <c r="C204" s="8" t="s">
        <v>7977</v>
      </c>
      <c r="D204">
        <v>6000</v>
      </c>
      <c r="E204">
        <v>0</v>
      </c>
      <c r="F204" t="s">
        <v>49</v>
      </c>
      <c r="G204" t="s">
        <v>55</v>
      </c>
      <c r="H204" t="s">
        <v>82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7902</v>
      </c>
      <c r="O204">
        <f>ROUNDUP(E204/D204,2)*100</f>
        <v>0</v>
      </c>
      <c r="P204" t="b">
        <f>IF(L204&gt;0,ROUNDUP((E204/L204),0))</f>
        <v>0</v>
      </c>
      <c r="Q204" t="s">
        <v>31</v>
      </c>
      <c r="R204" t="s">
        <v>7901</v>
      </c>
      <c r="S204" s="10">
        <f>(J204/86400)+25569+(-5/24)</f>
        <v>42255.719490740739</v>
      </c>
      <c r="T204" s="9">
        <f>(I204/86400)+25569+(-5/24)</f>
        <v>42285.665972222218</v>
      </c>
    </row>
    <row r="205" spans="1:20" ht="43.5" x14ac:dyDescent="0.35">
      <c r="A205">
        <v>203</v>
      </c>
      <c r="B205" s="8" t="s">
        <v>7976</v>
      </c>
      <c r="C205" s="8" t="s">
        <v>7975</v>
      </c>
      <c r="D205">
        <v>2500</v>
      </c>
      <c r="E205">
        <v>746</v>
      </c>
      <c r="F205" t="s">
        <v>49</v>
      </c>
      <c r="G205" t="s">
        <v>56</v>
      </c>
      <c r="H205" t="s">
        <v>90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7902</v>
      </c>
      <c r="O205">
        <f>ROUNDUP(E205/D205,2)*100</f>
        <v>30</v>
      </c>
      <c r="P205">
        <f>IF(L205&gt;0,ROUNDUP((E205/L205),0))</f>
        <v>94</v>
      </c>
      <c r="Q205" t="s">
        <v>31</v>
      </c>
      <c r="R205" t="s">
        <v>7901</v>
      </c>
      <c r="S205" s="10">
        <f>(J205/86400)+25569+(-5/24)</f>
        <v>41973.639629629623</v>
      </c>
      <c r="T205" s="9">
        <f>(I205/86400)+25569+(-5/24)</f>
        <v>42033.639629629623</v>
      </c>
    </row>
    <row r="206" spans="1:20" ht="43.5" x14ac:dyDescent="0.35">
      <c r="A206">
        <v>204</v>
      </c>
      <c r="B206" s="8" t="s">
        <v>7974</v>
      </c>
      <c r="C206" s="8" t="s">
        <v>7973</v>
      </c>
      <c r="D206">
        <v>300000</v>
      </c>
      <c r="E206">
        <v>152165</v>
      </c>
      <c r="F206" t="s">
        <v>49</v>
      </c>
      <c r="G206" t="s">
        <v>58</v>
      </c>
      <c r="H206" t="s">
        <v>104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7902</v>
      </c>
      <c r="O206">
        <f>ROUNDUP(E206/D206,2)*100</f>
        <v>51</v>
      </c>
      <c r="P206">
        <f>IF(L206&gt;0,ROUNDUP((E206/L206),0))</f>
        <v>118</v>
      </c>
      <c r="Q206" t="s">
        <v>31</v>
      </c>
      <c r="R206" t="s">
        <v>7901</v>
      </c>
      <c r="S206" s="10">
        <f>(J206/86400)+25569+(-5/24)</f>
        <v>42556.375034722216</v>
      </c>
      <c r="T206" s="9">
        <f>(I206/86400)+25569+(-5/24)</f>
        <v>42586.375034722216</v>
      </c>
    </row>
    <row r="207" spans="1:20" ht="43.5" x14ac:dyDescent="0.35">
      <c r="A207">
        <v>205</v>
      </c>
      <c r="B207" s="8" t="s">
        <v>7972</v>
      </c>
      <c r="C207" s="8" t="s">
        <v>7971</v>
      </c>
      <c r="D207">
        <v>8000</v>
      </c>
      <c r="E207">
        <v>1300</v>
      </c>
      <c r="F207" t="s">
        <v>49</v>
      </c>
      <c r="G207" t="s">
        <v>55</v>
      </c>
      <c r="H207" t="s">
        <v>82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7902</v>
      </c>
      <c r="O207">
        <f>ROUNDUP(E207/D207,2)*100</f>
        <v>17</v>
      </c>
      <c r="P207">
        <f>IF(L207&gt;0,ROUNDUP((E207/L207),0))</f>
        <v>77</v>
      </c>
      <c r="Q207" t="s">
        <v>31</v>
      </c>
      <c r="R207" t="s">
        <v>7901</v>
      </c>
      <c r="S207" s="10">
        <f>(J207/86400)+25569+(-5/24)</f>
        <v>42248.423865740733</v>
      </c>
      <c r="T207" s="9">
        <f>(I207/86400)+25569+(-5/24)</f>
        <v>42283.423865740733</v>
      </c>
    </row>
    <row r="208" spans="1:20" ht="43.5" x14ac:dyDescent="0.35">
      <c r="A208">
        <v>206</v>
      </c>
      <c r="B208" s="8" t="s">
        <v>7970</v>
      </c>
      <c r="C208" s="8" t="s">
        <v>7969</v>
      </c>
      <c r="D208">
        <v>12700</v>
      </c>
      <c r="E208">
        <v>0</v>
      </c>
      <c r="F208" t="s">
        <v>49</v>
      </c>
      <c r="G208" t="s">
        <v>55</v>
      </c>
      <c r="H208" t="s">
        <v>82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7902</v>
      </c>
      <c r="O208">
        <f>ROUNDUP(E208/D208,2)*100</f>
        <v>0</v>
      </c>
      <c r="P208" t="b">
        <f>IF(L208&gt;0,ROUNDUP((E208/L208),0))</f>
        <v>0</v>
      </c>
      <c r="Q208" t="s">
        <v>31</v>
      </c>
      <c r="R208" t="s">
        <v>7901</v>
      </c>
      <c r="S208" s="10">
        <f>(J208/86400)+25569+(-5/24)</f>
        <v>42566.79609953703</v>
      </c>
      <c r="T208" s="9">
        <f>(I208/86400)+25569+(-5/24)</f>
        <v>42587.79609953703</v>
      </c>
    </row>
    <row r="209" spans="1:20" ht="43.5" x14ac:dyDescent="0.35">
      <c r="A209">
        <v>207</v>
      </c>
      <c r="B209" s="8" t="s">
        <v>7968</v>
      </c>
      <c r="C209" s="8" t="s">
        <v>7967</v>
      </c>
      <c r="D209">
        <v>14000</v>
      </c>
      <c r="E209">
        <v>2130</v>
      </c>
      <c r="F209" t="s">
        <v>49</v>
      </c>
      <c r="G209" t="s">
        <v>57</v>
      </c>
      <c r="H209" t="s">
        <v>193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7902</v>
      </c>
      <c r="O209">
        <f>ROUNDUP(E209/D209,2)*100</f>
        <v>16</v>
      </c>
      <c r="P209">
        <f>IF(L209&gt;0,ROUNDUP((E209/L209),0))</f>
        <v>164</v>
      </c>
      <c r="Q209" t="s">
        <v>31</v>
      </c>
      <c r="R209" t="s">
        <v>7901</v>
      </c>
      <c r="S209" s="10">
        <f>(J209/86400)+25569+(-5/24)</f>
        <v>41977.988865740735</v>
      </c>
      <c r="T209" s="9">
        <f>(I209/86400)+25569+(-5/24)</f>
        <v>42007.988865740735</v>
      </c>
    </row>
    <row r="210" spans="1:20" ht="58" x14ac:dyDescent="0.35">
      <c r="A210">
        <v>208</v>
      </c>
      <c r="B210" s="8" t="s">
        <v>7966</v>
      </c>
      <c r="C210" s="8" t="s">
        <v>7965</v>
      </c>
      <c r="D210">
        <v>50000</v>
      </c>
      <c r="E210">
        <v>0</v>
      </c>
      <c r="F210" t="s">
        <v>49</v>
      </c>
      <c r="G210" t="s">
        <v>58</v>
      </c>
      <c r="H210" t="s">
        <v>104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7902</v>
      </c>
      <c r="O210">
        <f>ROUNDUP(E210/D210,2)*100</f>
        <v>0</v>
      </c>
      <c r="P210" t="b">
        <f>IF(L210&gt;0,ROUNDUP((E210/L210),0))</f>
        <v>0</v>
      </c>
      <c r="Q210" t="s">
        <v>31</v>
      </c>
      <c r="R210" t="s">
        <v>7901</v>
      </c>
      <c r="S210" s="10">
        <f>(J210/86400)+25569+(-5/24)</f>
        <v>41959.16165509259</v>
      </c>
      <c r="T210" s="9">
        <f>(I210/86400)+25569+(-5/24)</f>
        <v>41989.16165509259</v>
      </c>
    </row>
    <row r="211" spans="1:20" ht="58" x14ac:dyDescent="0.35">
      <c r="A211">
        <v>209</v>
      </c>
      <c r="B211" s="8" t="s">
        <v>7964</v>
      </c>
      <c r="C211" s="8" t="s">
        <v>7963</v>
      </c>
      <c r="D211">
        <v>25000</v>
      </c>
      <c r="E211">
        <v>0</v>
      </c>
      <c r="F211" t="s">
        <v>49</v>
      </c>
      <c r="G211" t="s">
        <v>55</v>
      </c>
      <c r="H211" t="s">
        <v>82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7902</v>
      </c>
      <c r="O211">
        <f>ROUNDUP(E211/D211,2)*100</f>
        <v>0</v>
      </c>
      <c r="P211" t="b">
        <f>IF(L211&gt;0,ROUNDUP((E211/L211),0))</f>
        <v>0</v>
      </c>
      <c r="Q211" t="s">
        <v>31</v>
      </c>
      <c r="R211" t="s">
        <v>7901</v>
      </c>
      <c r="S211" s="10">
        <f>(J211/86400)+25569+(-5/24)</f>
        <v>42165.714525462965</v>
      </c>
      <c r="T211" s="9">
        <f>(I211/86400)+25569+(-5/24)</f>
        <v>42195.714525462965</v>
      </c>
    </row>
    <row r="212" spans="1:20" ht="43.5" x14ac:dyDescent="0.35">
      <c r="A212">
        <v>210</v>
      </c>
      <c r="B212" s="8" t="s">
        <v>7962</v>
      </c>
      <c r="C212" s="8" t="s">
        <v>7961</v>
      </c>
      <c r="D212">
        <v>12000</v>
      </c>
      <c r="E212">
        <v>3030</v>
      </c>
      <c r="F212" t="s">
        <v>49</v>
      </c>
      <c r="G212" t="s">
        <v>55</v>
      </c>
      <c r="H212" t="s">
        <v>82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7902</v>
      </c>
      <c r="O212">
        <f>ROUNDUP(E212/D212,2)*100</f>
        <v>26</v>
      </c>
      <c r="P212">
        <f>IF(L212&gt;0,ROUNDUP((E212/L212),0))</f>
        <v>92</v>
      </c>
      <c r="Q212" t="s">
        <v>31</v>
      </c>
      <c r="R212" t="s">
        <v>7901</v>
      </c>
      <c r="S212" s="10">
        <f>(J212/86400)+25569+(-5/24)</f>
        <v>42248.856388888882</v>
      </c>
      <c r="T212" s="9">
        <f>(I212/86400)+25569+(-5/24)</f>
        <v>42277.999999999993</v>
      </c>
    </row>
    <row r="213" spans="1:20" ht="43.5" x14ac:dyDescent="0.35">
      <c r="A213">
        <v>211</v>
      </c>
      <c r="B213" s="8" t="s">
        <v>7960</v>
      </c>
      <c r="C213" s="8" t="s">
        <v>7959</v>
      </c>
      <c r="D213">
        <v>5000</v>
      </c>
      <c r="E213">
        <v>2230</v>
      </c>
      <c r="F213" t="s">
        <v>49</v>
      </c>
      <c r="G213" t="s">
        <v>55</v>
      </c>
      <c r="H213" t="s">
        <v>82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7902</v>
      </c>
      <c r="O213">
        <f>ROUNDUP(E213/D213,2)*100</f>
        <v>45</v>
      </c>
      <c r="P213">
        <f>IF(L213&gt;0,ROUNDUP((E213/L213),0))</f>
        <v>186</v>
      </c>
      <c r="Q213" t="s">
        <v>31</v>
      </c>
      <c r="R213" t="s">
        <v>7901</v>
      </c>
      <c r="S213" s="10">
        <f>(J213/86400)+25569+(-5/24)</f>
        <v>42235.951585648145</v>
      </c>
      <c r="T213" s="9">
        <f>(I213/86400)+25569+(-5/24)</f>
        <v>42265.951585648145</v>
      </c>
    </row>
    <row r="214" spans="1:20" ht="29" x14ac:dyDescent="0.35">
      <c r="A214">
        <v>212</v>
      </c>
      <c r="B214" s="8" t="s">
        <v>7958</v>
      </c>
      <c r="C214" s="8" t="s">
        <v>7957</v>
      </c>
      <c r="D214">
        <v>6300</v>
      </c>
      <c r="E214">
        <v>1</v>
      </c>
      <c r="F214" t="s">
        <v>49</v>
      </c>
      <c r="G214" t="s">
        <v>55</v>
      </c>
      <c r="H214" t="s">
        <v>82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7902</v>
      </c>
      <c r="O214">
        <f>ROUNDUP(E214/D214,2)*100</f>
        <v>1</v>
      </c>
      <c r="P214">
        <f>IF(L214&gt;0,ROUNDUP((E214/L214),0))</f>
        <v>1</v>
      </c>
      <c r="Q214" t="s">
        <v>31</v>
      </c>
      <c r="R214" t="s">
        <v>7901</v>
      </c>
      <c r="S214" s="10">
        <f>(J214/86400)+25569+(-5/24)</f>
        <v>42416.672685185178</v>
      </c>
      <c r="T214" s="9">
        <f>(I214/86400)+25569+(-5/24)</f>
        <v>42476.631018518521</v>
      </c>
    </row>
    <row r="215" spans="1:20" ht="43.5" x14ac:dyDescent="0.35">
      <c r="A215">
        <v>213</v>
      </c>
      <c r="B215" s="8" t="s">
        <v>7956</v>
      </c>
      <c r="C215" s="8" t="s">
        <v>7955</v>
      </c>
      <c r="D215">
        <v>50000</v>
      </c>
      <c r="E215">
        <v>20</v>
      </c>
      <c r="F215" t="s">
        <v>49</v>
      </c>
      <c r="G215" t="s">
        <v>55</v>
      </c>
      <c r="H215" t="s">
        <v>82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7902</v>
      </c>
      <c r="O215">
        <f>ROUNDUP(E215/D215,2)*100</f>
        <v>1</v>
      </c>
      <c r="P215">
        <f>IF(L215&gt;0,ROUNDUP((E215/L215),0))</f>
        <v>20</v>
      </c>
      <c r="Q215" t="s">
        <v>31</v>
      </c>
      <c r="R215" t="s">
        <v>7901</v>
      </c>
      <c r="S215" s="10">
        <f>(J215/86400)+25569+(-5/24)</f>
        <v>42202.385960648149</v>
      </c>
      <c r="T215" s="9">
        <f>(I215/86400)+25569+(-5/24)</f>
        <v>42232.379641203697</v>
      </c>
    </row>
    <row r="216" spans="1:20" ht="58" x14ac:dyDescent="0.35">
      <c r="A216">
        <v>214</v>
      </c>
      <c r="B216" s="8" t="s">
        <v>7954</v>
      </c>
      <c r="C216" s="8" t="s">
        <v>7953</v>
      </c>
      <c r="D216">
        <v>12500</v>
      </c>
      <c r="E216">
        <v>1</v>
      </c>
      <c r="F216" t="s">
        <v>49</v>
      </c>
      <c r="G216" t="s">
        <v>55</v>
      </c>
      <c r="H216" t="s">
        <v>82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7902</v>
      </c>
      <c r="O216">
        <f>ROUNDUP(E216/D216,2)*100</f>
        <v>1</v>
      </c>
      <c r="P216">
        <f>IF(L216&gt;0,ROUNDUP((E216/L216),0))</f>
        <v>1</v>
      </c>
      <c r="Q216" t="s">
        <v>31</v>
      </c>
      <c r="R216" t="s">
        <v>7901</v>
      </c>
      <c r="S216" s="10">
        <f>(J216/86400)+25569+(-5/24)</f>
        <v>42009.432280092595</v>
      </c>
      <c r="T216" s="9">
        <f>(I216/86400)+25569+(-5/24)</f>
        <v>42069.432280092595</v>
      </c>
    </row>
    <row r="217" spans="1:20" ht="43.5" x14ac:dyDescent="0.35">
      <c r="A217">
        <v>215</v>
      </c>
      <c r="B217" s="8" t="s">
        <v>7952</v>
      </c>
      <c r="C217" s="8" t="s">
        <v>7951</v>
      </c>
      <c r="D217">
        <v>4400</v>
      </c>
      <c r="E217">
        <v>10</v>
      </c>
      <c r="F217" t="s">
        <v>49</v>
      </c>
      <c r="G217" t="s">
        <v>56</v>
      </c>
      <c r="H217" t="s">
        <v>90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7902</v>
      </c>
      <c r="O217">
        <f>ROUNDUP(E217/D217,2)*100</f>
        <v>1</v>
      </c>
      <c r="P217">
        <f>IF(L217&gt;0,ROUNDUP((E217/L217),0))</f>
        <v>10</v>
      </c>
      <c r="Q217" t="s">
        <v>31</v>
      </c>
      <c r="R217" t="s">
        <v>7901</v>
      </c>
      <c r="S217" s="10">
        <f>(J217/86400)+25569+(-5/24)</f>
        <v>42375.021782407406</v>
      </c>
      <c r="T217" s="9">
        <f>(I217/86400)+25569+(-5/24)</f>
        <v>42417.790972222218</v>
      </c>
    </row>
    <row r="218" spans="1:20" ht="43.5" x14ac:dyDescent="0.35">
      <c r="A218">
        <v>216</v>
      </c>
      <c r="B218" s="8" t="s">
        <v>7950</v>
      </c>
      <c r="C218" s="8" t="s">
        <v>7949</v>
      </c>
      <c r="D218">
        <v>50000</v>
      </c>
      <c r="E218">
        <v>27849.22</v>
      </c>
      <c r="F218" t="s">
        <v>49</v>
      </c>
      <c r="G218" t="s">
        <v>55</v>
      </c>
      <c r="H218" t="s">
        <v>82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7902</v>
      </c>
      <c r="O218">
        <f>ROUNDUP(E218/D218,2)*100</f>
        <v>56.000000000000007</v>
      </c>
      <c r="P218">
        <f>IF(L218&gt;0,ROUNDUP((E218/L218),0))</f>
        <v>332</v>
      </c>
      <c r="Q218" t="s">
        <v>31</v>
      </c>
      <c r="R218" t="s">
        <v>7901</v>
      </c>
      <c r="S218" s="10">
        <f>(J218/86400)+25569+(-5/24)</f>
        <v>42066.750428240739</v>
      </c>
      <c r="T218" s="9">
        <f>(I218/86400)+25569+(-5/24)</f>
        <v>42116.708761574067</v>
      </c>
    </row>
    <row r="219" spans="1:20" x14ac:dyDescent="0.35">
      <c r="A219">
        <v>217</v>
      </c>
      <c r="B219" s="8" t="s">
        <v>7948</v>
      </c>
      <c r="C219" s="8" t="s">
        <v>7947</v>
      </c>
      <c r="D219">
        <v>100000</v>
      </c>
      <c r="E219">
        <v>11943</v>
      </c>
      <c r="F219" t="s">
        <v>49</v>
      </c>
      <c r="G219" t="s">
        <v>64</v>
      </c>
      <c r="H219" t="s">
        <v>638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7902</v>
      </c>
      <c r="O219">
        <f>ROUNDUP(E219/D219,2)*100</f>
        <v>12</v>
      </c>
      <c r="P219">
        <f>IF(L219&gt;0,ROUNDUP((E219/L219),0))</f>
        <v>315</v>
      </c>
      <c r="Q219" t="s">
        <v>31</v>
      </c>
      <c r="R219" t="s">
        <v>7901</v>
      </c>
      <c r="S219" s="10">
        <f>(J219/86400)+25569+(-5/24)</f>
        <v>41970.432280092595</v>
      </c>
      <c r="T219" s="9">
        <f>(I219/86400)+25569+(-5/24)</f>
        <v>42001.432280092595</v>
      </c>
    </row>
    <row r="220" spans="1:20" ht="43.5" x14ac:dyDescent="0.35">
      <c r="A220">
        <v>218</v>
      </c>
      <c r="B220" s="8" t="s">
        <v>7946</v>
      </c>
      <c r="C220" s="8" t="s">
        <v>7945</v>
      </c>
      <c r="D220">
        <v>5000</v>
      </c>
      <c r="E220">
        <v>100</v>
      </c>
      <c r="F220" t="s">
        <v>49</v>
      </c>
      <c r="G220" t="s">
        <v>55</v>
      </c>
      <c r="H220" t="s">
        <v>82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7902</v>
      </c>
      <c r="O220">
        <f>ROUNDUP(E220/D220,2)*100</f>
        <v>2</v>
      </c>
      <c r="P220">
        <f>IF(L220&gt;0,ROUNDUP((E220/L220),0))</f>
        <v>100</v>
      </c>
      <c r="Q220" t="s">
        <v>31</v>
      </c>
      <c r="R220" t="s">
        <v>7901</v>
      </c>
      <c r="S220" s="10">
        <f>(J220/86400)+25569+(-5/24)</f>
        <v>42079.420011574075</v>
      </c>
      <c r="T220" s="9">
        <f>(I220/86400)+25569+(-5/24)</f>
        <v>42139.420011574075</v>
      </c>
    </row>
    <row r="221" spans="1:20" ht="29" x14ac:dyDescent="0.35">
      <c r="A221">
        <v>219</v>
      </c>
      <c r="B221" s="8" t="s">
        <v>7944</v>
      </c>
      <c r="C221" s="8" t="s">
        <v>7943</v>
      </c>
      <c r="D221">
        <v>50000</v>
      </c>
      <c r="E221">
        <v>8815</v>
      </c>
      <c r="F221" t="s">
        <v>49</v>
      </c>
      <c r="G221" t="s">
        <v>55</v>
      </c>
      <c r="H221" t="s">
        <v>82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7902</v>
      </c>
      <c r="O221">
        <f>ROUNDUP(E221/D221,2)*100</f>
        <v>18.000000000000004</v>
      </c>
      <c r="P221">
        <f>IF(L221&gt;0,ROUNDUP((E221/L221),0))</f>
        <v>116</v>
      </c>
      <c r="Q221" t="s">
        <v>31</v>
      </c>
      <c r="R221" t="s">
        <v>7901</v>
      </c>
      <c r="S221" s="10">
        <f>(J221/86400)+25569+(-5/24)</f>
        <v>42429.118344907409</v>
      </c>
      <c r="T221" s="9">
        <f>(I221/86400)+25569+(-5/24)</f>
        <v>42461.082638888889</v>
      </c>
    </row>
    <row r="222" spans="1:20" ht="43.5" x14ac:dyDescent="0.35">
      <c r="A222">
        <v>220</v>
      </c>
      <c r="B222" s="8" t="s">
        <v>7942</v>
      </c>
      <c r="C222" s="8" t="s">
        <v>7941</v>
      </c>
      <c r="D222">
        <v>50000</v>
      </c>
      <c r="E222">
        <v>360</v>
      </c>
      <c r="F222" t="s">
        <v>49</v>
      </c>
      <c r="G222" t="s">
        <v>55</v>
      </c>
      <c r="H222" t="s">
        <v>82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7902</v>
      </c>
      <c r="O222">
        <f>ROUNDUP(E222/D222,2)*100</f>
        <v>1</v>
      </c>
      <c r="P222">
        <f>IF(L222&gt;0,ROUNDUP((E222/L222),0))</f>
        <v>120</v>
      </c>
      <c r="Q222" t="s">
        <v>31</v>
      </c>
      <c r="R222" t="s">
        <v>7901</v>
      </c>
      <c r="S222" s="10">
        <f>(J222/86400)+25569+(-5/24)</f>
        <v>42195.435532407406</v>
      </c>
      <c r="T222" s="9">
        <f>(I222/86400)+25569+(-5/24)</f>
        <v>42236.629166666666</v>
      </c>
    </row>
    <row r="223" spans="1:20" x14ac:dyDescent="0.35">
      <c r="A223">
        <v>221</v>
      </c>
      <c r="B223" s="8" t="s">
        <v>7940</v>
      </c>
      <c r="C223" s="8" t="s">
        <v>7939</v>
      </c>
      <c r="D223">
        <v>50000</v>
      </c>
      <c r="E223">
        <v>0</v>
      </c>
      <c r="F223" t="s">
        <v>49</v>
      </c>
      <c r="G223" t="s">
        <v>55</v>
      </c>
      <c r="H223" t="s">
        <v>82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7902</v>
      </c>
      <c r="O223">
        <f>ROUNDUP(E223/D223,2)*100</f>
        <v>0</v>
      </c>
      <c r="P223" t="b">
        <f>IF(L223&gt;0,ROUNDUP((E223/L223),0))</f>
        <v>0</v>
      </c>
      <c r="Q223" t="s">
        <v>31</v>
      </c>
      <c r="R223" t="s">
        <v>7901</v>
      </c>
      <c r="S223" s="10">
        <f>(J223/86400)+25569+(-5/24)</f>
        <v>42031.629212962966</v>
      </c>
      <c r="T223" s="9">
        <f>(I223/86400)+25569+(-5/24)</f>
        <v>42091.587546296294</v>
      </c>
    </row>
    <row r="224" spans="1:20" ht="43.5" x14ac:dyDescent="0.35">
      <c r="A224">
        <v>222</v>
      </c>
      <c r="B224" s="8" t="s">
        <v>7938</v>
      </c>
      <c r="C224" s="8" t="s">
        <v>7937</v>
      </c>
      <c r="D224">
        <v>1000</v>
      </c>
      <c r="E224">
        <v>130</v>
      </c>
      <c r="F224" t="s">
        <v>49</v>
      </c>
      <c r="G224" t="s">
        <v>55</v>
      </c>
      <c r="H224" t="s">
        <v>82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7902</v>
      </c>
      <c r="O224">
        <f>ROUNDUP(E224/D224,2)*100</f>
        <v>13</v>
      </c>
      <c r="P224">
        <f>IF(L224&gt;0,ROUNDUP((E224/L224),0))</f>
        <v>65</v>
      </c>
      <c r="Q224" t="s">
        <v>31</v>
      </c>
      <c r="R224" t="s">
        <v>7901</v>
      </c>
      <c r="S224" s="10">
        <f>(J224/86400)+25569+(-5/24)</f>
        <v>42031.561550925922</v>
      </c>
      <c r="T224" s="9">
        <f>(I224/86400)+25569+(-5/24)</f>
        <v>42089.902083333327</v>
      </c>
    </row>
    <row r="225" spans="1:20" ht="58" x14ac:dyDescent="0.35">
      <c r="A225">
        <v>223</v>
      </c>
      <c r="B225" s="8" t="s">
        <v>7936</v>
      </c>
      <c r="C225" s="8" t="s">
        <v>7935</v>
      </c>
      <c r="D225">
        <v>1500000</v>
      </c>
      <c r="E225">
        <v>0</v>
      </c>
      <c r="F225" t="s">
        <v>49</v>
      </c>
      <c r="G225" t="s">
        <v>55</v>
      </c>
      <c r="H225" t="s">
        <v>82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7902</v>
      </c>
      <c r="O225">
        <f>ROUNDUP(E225/D225,2)*100</f>
        <v>0</v>
      </c>
      <c r="P225" t="b">
        <f>IF(L225&gt;0,ROUNDUP((E225/L225),0))</f>
        <v>0</v>
      </c>
      <c r="Q225" t="s">
        <v>31</v>
      </c>
      <c r="R225" t="s">
        <v>7901</v>
      </c>
      <c r="S225" s="10">
        <f>(J225/86400)+25569+(-5/24)</f>
        <v>42481.839699074073</v>
      </c>
      <c r="T225" s="9">
        <f>(I225/86400)+25569+(-5/24)</f>
        <v>42511.836805555555</v>
      </c>
    </row>
    <row r="226" spans="1:20" ht="58" x14ac:dyDescent="0.35">
      <c r="A226">
        <v>224</v>
      </c>
      <c r="B226" s="8" t="s">
        <v>7934</v>
      </c>
      <c r="C226" s="8" t="s">
        <v>7933</v>
      </c>
      <c r="D226">
        <v>6000000</v>
      </c>
      <c r="E226">
        <v>0</v>
      </c>
      <c r="F226" t="s">
        <v>49</v>
      </c>
      <c r="G226" t="s">
        <v>58</v>
      </c>
      <c r="H226" t="s">
        <v>104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7902</v>
      </c>
      <c r="O226">
        <f>ROUNDUP(E226/D226,2)*100</f>
        <v>0</v>
      </c>
      <c r="P226" t="b">
        <f>IF(L226&gt;0,ROUNDUP((E226/L226),0))</f>
        <v>0</v>
      </c>
      <c r="Q226" t="s">
        <v>31</v>
      </c>
      <c r="R226" t="s">
        <v>7901</v>
      </c>
      <c r="S226" s="10">
        <f>(J226/86400)+25569+(-5/24)</f>
        <v>42135.026921296296</v>
      </c>
      <c r="T226" s="9">
        <f>(I226/86400)+25569+(-5/24)</f>
        <v>42195.026921296296</v>
      </c>
    </row>
    <row r="227" spans="1:20" ht="43.5" x14ac:dyDescent="0.35">
      <c r="A227">
        <v>225</v>
      </c>
      <c r="B227" s="8" t="s">
        <v>7932</v>
      </c>
      <c r="C227" s="8" t="s">
        <v>7931</v>
      </c>
      <c r="D227">
        <v>200</v>
      </c>
      <c r="E227">
        <v>0</v>
      </c>
      <c r="F227" t="s">
        <v>49</v>
      </c>
      <c r="G227" t="s">
        <v>55</v>
      </c>
      <c r="H227" t="s">
        <v>82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7902</v>
      </c>
      <c r="O227">
        <f>ROUNDUP(E227/D227,2)*100</f>
        <v>0</v>
      </c>
      <c r="P227" t="b">
        <f>IF(L227&gt;0,ROUNDUP((E227/L227),0))</f>
        <v>0</v>
      </c>
      <c r="Q227" t="s">
        <v>31</v>
      </c>
      <c r="R227" t="s">
        <v>7901</v>
      </c>
      <c r="S227" s="10">
        <f>(J227/86400)+25569+(-5/24)</f>
        <v>42438.752939814811</v>
      </c>
      <c r="T227" s="9">
        <f>(I227/86400)+25569+(-5/24)</f>
        <v>42468.711273148147</v>
      </c>
    </row>
    <row r="228" spans="1:20" ht="43.5" x14ac:dyDescent="0.35">
      <c r="A228">
        <v>226</v>
      </c>
      <c r="B228" s="8" t="s">
        <v>7930</v>
      </c>
      <c r="C228" s="8" t="s">
        <v>7929</v>
      </c>
      <c r="D228">
        <v>29000</v>
      </c>
      <c r="E228">
        <v>250</v>
      </c>
      <c r="F228" t="s">
        <v>49</v>
      </c>
      <c r="G228" t="s">
        <v>56</v>
      </c>
      <c r="H228" t="s">
        <v>90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7902</v>
      </c>
      <c r="O228">
        <f>ROUNDUP(E228/D228,2)*100</f>
        <v>1</v>
      </c>
      <c r="P228">
        <f>IF(L228&gt;0,ROUNDUP((E228/L228),0))</f>
        <v>125</v>
      </c>
      <c r="Q228" t="s">
        <v>31</v>
      </c>
      <c r="R228" t="s">
        <v>7901</v>
      </c>
      <c r="S228" s="10">
        <f>(J228/86400)+25569+(-5/24)</f>
        <v>42106.457685185182</v>
      </c>
      <c r="T228" s="9">
        <f>(I228/86400)+25569+(-5/24)</f>
        <v>42155.186805555553</v>
      </c>
    </row>
    <row r="229" spans="1:20" ht="43.5" x14ac:dyDescent="0.35">
      <c r="A229">
        <v>227</v>
      </c>
      <c r="B229" s="8" t="s">
        <v>7928</v>
      </c>
      <c r="C229" s="8" t="s">
        <v>7927</v>
      </c>
      <c r="D229">
        <v>28000</v>
      </c>
      <c r="E229">
        <v>0</v>
      </c>
      <c r="F229" t="s">
        <v>49</v>
      </c>
      <c r="G229" t="s">
        <v>55</v>
      </c>
      <c r="H229" t="s">
        <v>82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7902</v>
      </c>
      <c r="O229">
        <f>ROUNDUP(E229/D229,2)*100</f>
        <v>0</v>
      </c>
      <c r="P229" t="b">
        <f>IF(L229&gt;0,ROUNDUP((E229/L229),0))</f>
        <v>0</v>
      </c>
      <c r="Q229" t="s">
        <v>31</v>
      </c>
      <c r="R229" t="s">
        <v>7901</v>
      </c>
      <c r="S229" s="10">
        <f>(J229/86400)+25569+(-5/24)</f>
        <v>42164.685659722221</v>
      </c>
      <c r="T229" s="9">
        <f>(I229/86400)+25569+(-5/24)</f>
        <v>42194.685659722221</v>
      </c>
    </row>
    <row r="230" spans="1:20" ht="29" x14ac:dyDescent="0.35">
      <c r="A230">
        <v>228</v>
      </c>
      <c r="B230" s="8" t="s">
        <v>7926</v>
      </c>
      <c r="C230" s="8" t="s">
        <v>7925</v>
      </c>
      <c r="D230">
        <v>8000</v>
      </c>
      <c r="E230">
        <v>0</v>
      </c>
      <c r="F230" t="s">
        <v>49</v>
      </c>
      <c r="G230" t="s">
        <v>56</v>
      </c>
      <c r="H230" t="s">
        <v>90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7902</v>
      </c>
      <c r="O230">
        <f>ROUNDUP(E230/D230,2)*100</f>
        <v>0</v>
      </c>
      <c r="P230" t="b">
        <f>IF(L230&gt;0,ROUNDUP((E230/L230),0))</f>
        <v>0</v>
      </c>
      <c r="Q230" t="s">
        <v>31</v>
      </c>
      <c r="R230" t="s">
        <v>7901</v>
      </c>
      <c r="S230" s="10">
        <f>(J230/86400)+25569+(-5/24)</f>
        <v>42096.478067129625</v>
      </c>
      <c r="T230" s="9">
        <f>(I230/86400)+25569+(-5/24)</f>
        <v>42156.478067129625</v>
      </c>
    </row>
    <row r="231" spans="1:20" ht="43.5" x14ac:dyDescent="0.35">
      <c r="A231">
        <v>229</v>
      </c>
      <c r="B231" s="8" t="s">
        <v>7924</v>
      </c>
      <c r="C231" s="8" t="s">
        <v>7923</v>
      </c>
      <c r="D231">
        <v>3000</v>
      </c>
      <c r="E231">
        <v>0</v>
      </c>
      <c r="F231" t="s">
        <v>49</v>
      </c>
      <c r="G231" t="s">
        <v>59</v>
      </c>
      <c r="H231" t="s">
        <v>85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7902</v>
      </c>
      <c r="O231">
        <f>ROUNDUP(E231/D231,2)*100</f>
        <v>0</v>
      </c>
      <c r="P231" t="b">
        <f>IF(L231&gt;0,ROUNDUP((E231/L231),0))</f>
        <v>0</v>
      </c>
      <c r="Q231" t="s">
        <v>31</v>
      </c>
      <c r="R231" t="s">
        <v>7901</v>
      </c>
      <c r="S231" s="10">
        <f>(J231/86400)+25569+(-5/24)</f>
        <v>42383.725659722222</v>
      </c>
      <c r="T231" s="9">
        <f>(I231/86400)+25569+(-5/24)</f>
        <v>42413.725659722222</v>
      </c>
    </row>
    <row r="232" spans="1:20" ht="43.5" x14ac:dyDescent="0.35">
      <c r="A232">
        <v>230</v>
      </c>
      <c r="B232" s="8" t="s">
        <v>7922</v>
      </c>
      <c r="C232" s="8" t="s">
        <v>7921</v>
      </c>
      <c r="D232">
        <v>15000</v>
      </c>
      <c r="E232">
        <v>60</v>
      </c>
      <c r="F232" t="s">
        <v>49</v>
      </c>
      <c r="G232" t="s">
        <v>55</v>
      </c>
      <c r="H232" t="s">
        <v>82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7902</v>
      </c>
      <c r="O232">
        <f>ROUNDUP(E232/D232,2)*100</f>
        <v>1</v>
      </c>
      <c r="P232">
        <f>IF(L232&gt;0,ROUNDUP((E232/L232),0))</f>
        <v>30</v>
      </c>
      <c r="Q232" t="s">
        <v>31</v>
      </c>
      <c r="R232" t="s">
        <v>7901</v>
      </c>
      <c r="S232" s="10">
        <f>(J232/86400)+25569+(-5/24)</f>
        <v>42129.568877314814</v>
      </c>
      <c r="T232" s="9">
        <f>(I232/86400)+25569+(-5/24)</f>
        <v>42159.568877314814</v>
      </c>
    </row>
    <row r="233" spans="1:20" ht="43.5" x14ac:dyDescent="0.35">
      <c r="A233">
        <v>231</v>
      </c>
      <c r="B233" s="8" t="s">
        <v>7920</v>
      </c>
      <c r="C233" s="8" t="s">
        <v>7919</v>
      </c>
      <c r="D233">
        <v>1500000</v>
      </c>
      <c r="E233">
        <v>0</v>
      </c>
      <c r="F233" t="s">
        <v>49</v>
      </c>
      <c r="G233" t="s">
        <v>55</v>
      </c>
      <c r="H233" t="s">
        <v>82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7902</v>
      </c>
      <c r="O233">
        <f>ROUNDUP(E233/D233,2)*100</f>
        <v>0</v>
      </c>
      <c r="P233" t="b">
        <f>IF(L233&gt;0,ROUNDUP((E233/L233),0))</f>
        <v>0</v>
      </c>
      <c r="Q233" t="s">
        <v>31</v>
      </c>
      <c r="R233" t="s">
        <v>7901</v>
      </c>
      <c r="S233" s="10">
        <f>(J233/86400)+25569+(-5/24)</f>
        <v>42341.75059027777</v>
      </c>
      <c r="T233" s="9">
        <f>(I233/86400)+25569+(-5/24)</f>
        <v>42371.75059027777</v>
      </c>
    </row>
    <row r="234" spans="1:20" ht="43.5" x14ac:dyDescent="0.35">
      <c r="A234">
        <v>232</v>
      </c>
      <c r="B234" s="8" t="s">
        <v>7918</v>
      </c>
      <c r="C234" s="8" t="s">
        <v>7917</v>
      </c>
      <c r="D234">
        <v>4000</v>
      </c>
      <c r="E234">
        <v>110</v>
      </c>
      <c r="F234" t="s">
        <v>49</v>
      </c>
      <c r="G234" t="s">
        <v>56</v>
      </c>
      <c r="H234" t="s">
        <v>90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7902</v>
      </c>
      <c r="O234">
        <f>ROUNDUP(E234/D234,2)*100</f>
        <v>3</v>
      </c>
      <c r="P234">
        <f>IF(L234&gt;0,ROUNDUP((E234/L234),0))</f>
        <v>16</v>
      </c>
      <c r="Q234" t="s">
        <v>31</v>
      </c>
      <c r="R234" t="s">
        <v>7901</v>
      </c>
      <c r="S234" s="10">
        <f>(J234/86400)+25569+(-5/24)</f>
        <v>42032.617430555554</v>
      </c>
      <c r="T234" s="9">
        <f>(I234/86400)+25569+(-5/24)</f>
        <v>42062.617430555554</v>
      </c>
    </row>
    <row r="235" spans="1:20" ht="43.5" x14ac:dyDescent="0.35">
      <c r="A235">
        <v>233</v>
      </c>
      <c r="B235" s="8" t="s">
        <v>7916</v>
      </c>
      <c r="C235" s="8" t="s">
        <v>7915</v>
      </c>
      <c r="D235">
        <v>350000</v>
      </c>
      <c r="E235">
        <v>0</v>
      </c>
      <c r="F235" t="s">
        <v>49</v>
      </c>
      <c r="G235" t="s">
        <v>55</v>
      </c>
      <c r="H235" t="s">
        <v>82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7902</v>
      </c>
      <c r="O235">
        <f>ROUNDUP(E235/D235,2)*100</f>
        <v>0</v>
      </c>
      <c r="P235" t="b">
        <f>IF(L235&gt;0,ROUNDUP((E235/L235),0))</f>
        <v>0</v>
      </c>
      <c r="Q235" t="s">
        <v>31</v>
      </c>
      <c r="R235" t="s">
        <v>7901</v>
      </c>
      <c r="S235" s="10">
        <f>(J235/86400)+25569+(-5/24)</f>
        <v>42612.703379629624</v>
      </c>
      <c r="T235" s="9">
        <f>(I235/86400)+25569+(-5/24)</f>
        <v>42642.703379629624</v>
      </c>
    </row>
    <row r="236" spans="1:20" ht="58" x14ac:dyDescent="0.35">
      <c r="A236">
        <v>234</v>
      </c>
      <c r="B236" s="8" t="s">
        <v>7914</v>
      </c>
      <c r="C236" s="8" t="s">
        <v>7913</v>
      </c>
      <c r="D236">
        <v>1000</v>
      </c>
      <c r="E236">
        <v>401</v>
      </c>
      <c r="F236" t="s">
        <v>49</v>
      </c>
      <c r="G236" t="s">
        <v>55</v>
      </c>
      <c r="H236" t="s">
        <v>82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7902</v>
      </c>
      <c r="O236">
        <f>ROUNDUP(E236/D236,2)*100</f>
        <v>41</v>
      </c>
      <c r="P236">
        <f>IF(L236&gt;0,ROUNDUP((E236/L236),0))</f>
        <v>81</v>
      </c>
      <c r="Q236" t="s">
        <v>31</v>
      </c>
      <c r="R236" t="s">
        <v>7901</v>
      </c>
      <c r="S236" s="10">
        <f>(J236/86400)+25569+(-5/24)</f>
        <v>42135.82707175926</v>
      </c>
      <c r="T236" s="9">
        <f>(I236/86400)+25569+(-5/24)</f>
        <v>42175.82707175926</v>
      </c>
    </row>
    <row r="237" spans="1:20" ht="43.5" x14ac:dyDescent="0.35">
      <c r="A237">
        <v>235</v>
      </c>
      <c r="B237" s="8" t="s">
        <v>7912</v>
      </c>
      <c r="C237" s="8" t="s">
        <v>7911</v>
      </c>
      <c r="D237">
        <v>10000</v>
      </c>
      <c r="E237">
        <v>0</v>
      </c>
      <c r="F237" t="s">
        <v>49</v>
      </c>
      <c r="G237" t="s">
        <v>55</v>
      </c>
      <c r="H237" t="s">
        <v>82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7902</v>
      </c>
      <c r="O237">
        <f>ROUNDUP(E237/D237,2)*100</f>
        <v>0</v>
      </c>
      <c r="P237" t="b">
        <f>IF(L237&gt;0,ROUNDUP((E237/L237),0))</f>
        <v>0</v>
      </c>
      <c r="Q237" t="s">
        <v>31</v>
      </c>
      <c r="R237" t="s">
        <v>7901</v>
      </c>
      <c r="S237" s="10">
        <f>(J237/86400)+25569+(-5/24)</f>
        <v>42164.700196759259</v>
      </c>
      <c r="T237" s="9">
        <f>(I237/86400)+25569+(-5/24)</f>
        <v>42194.700196759259</v>
      </c>
    </row>
    <row r="238" spans="1:20" ht="43.5" x14ac:dyDescent="0.35">
      <c r="A238">
        <v>236</v>
      </c>
      <c r="B238" s="8" t="s">
        <v>7910</v>
      </c>
      <c r="C238" s="8" t="s">
        <v>7909</v>
      </c>
      <c r="D238">
        <v>150000</v>
      </c>
      <c r="E238">
        <v>0</v>
      </c>
      <c r="F238" t="s">
        <v>49</v>
      </c>
      <c r="G238" t="s">
        <v>55</v>
      </c>
      <c r="H238" t="s">
        <v>82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7902</v>
      </c>
      <c r="O238">
        <f>ROUNDUP(E238/D238,2)*100</f>
        <v>0</v>
      </c>
      <c r="P238" t="b">
        <f>IF(L238&gt;0,ROUNDUP((E238/L238),0))</f>
        <v>0</v>
      </c>
      <c r="Q238" t="s">
        <v>31</v>
      </c>
      <c r="R238" t="s">
        <v>7901</v>
      </c>
      <c r="S238" s="10">
        <f>(J238/86400)+25569+(-5/24)</f>
        <v>42320.876145833332</v>
      </c>
      <c r="T238" s="9">
        <f>(I238/86400)+25569+(-5/24)</f>
        <v>42373.791666666664</v>
      </c>
    </row>
    <row r="239" spans="1:20" ht="29" x14ac:dyDescent="0.35">
      <c r="A239">
        <v>237</v>
      </c>
      <c r="B239" s="8" t="s">
        <v>7908</v>
      </c>
      <c r="C239" s="8" t="s">
        <v>7907</v>
      </c>
      <c r="D239">
        <v>15000</v>
      </c>
      <c r="E239">
        <v>50</v>
      </c>
      <c r="F239" t="s">
        <v>49</v>
      </c>
      <c r="G239" t="s">
        <v>55</v>
      </c>
      <c r="H239" t="s">
        <v>82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7902</v>
      </c>
      <c r="O239">
        <f>ROUNDUP(E239/D239,2)*100</f>
        <v>1</v>
      </c>
      <c r="P239">
        <f>IF(L239&gt;0,ROUNDUP((E239/L239),0))</f>
        <v>50</v>
      </c>
      <c r="Q239" t="s">
        <v>31</v>
      </c>
      <c r="R239" t="s">
        <v>7901</v>
      </c>
      <c r="S239" s="10">
        <f>(J239/86400)+25569+(-5/24)</f>
        <v>42377.368854166663</v>
      </c>
      <c r="T239" s="9">
        <f>(I239/86400)+25569+(-5/24)</f>
        <v>42437.368854166663</v>
      </c>
    </row>
    <row r="240" spans="1:20" ht="43.5" x14ac:dyDescent="0.35">
      <c r="A240">
        <v>238</v>
      </c>
      <c r="B240" s="8" t="s">
        <v>7906</v>
      </c>
      <c r="C240" s="8" t="s">
        <v>7905</v>
      </c>
      <c r="D240">
        <v>26000</v>
      </c>
      <c r="E240">
        <v>0</v>
      </c>
      <c r="F240" t="s">
        <v>49</v>
      </c>
      <c r="G240" t="s">
        <v>55</v>
      </c>
      <c r="H240" t="s">
        <v>82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7902</v>
      </c>
      <c r="O240">
        <f>ROUNDUP(E240/D240,2)*100</f>
        <v>0</v>
      </c>
      <c r="P240" t="b">
        <f>IF(L240&gt;0,ROUNDUP((E240/L240),0))</f>
        <v>0</v>
      </c>
      <c r="Q240" t="s">
        <v>31</v>
      </c>
      <c r="R240" t="s">
        <v>7901</v>
      </c>
      <c r="S240" s="10">
        <f>(J240/86400)+25569+(-5/24)</f>
        <v>42713.754166666666</v>
      </c>
      <c r="T240" s="9">
        <f>(I240/86400)+25569+(-5/24)</f>
        <v>42734.166666666664</v>
      </c>
    </row>
    <row r="241" spans="1:20" ht="43.5" x14ac:dyDescent="0.35">
      <c r="A241">
        <v>239</v>
      </c>
      <c r="B241" s="8" t="s">
        <v>7904</v>
      </c>
      <c r="C241" s="8" t="s">
        <v>7903</v>
      </c>
      <c r="D241">
        <v>1000</v>
      </c>
      <c r="E241">
        <v>250</v>
      </c>
      <c r="F241" t="s">
        <v>49</v>
      </c>
      <c r="G241" t="s">
        <v>58</v>
      </c>
      <c r="H241" t="s">
        <v>104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7902</v>
      </c>
      <c r="O241">
        <f>ROUNDUP(E241/D241,2)*100</f>
        <v>25</v>
      </c>
      <c r="P241">
        <f>IF(L241&gt;0,ROUNDUP((E241/L241),0))</f>
        <v>50</v>
      </c>
      <c r="Q241" t="s">
        <v>31</v>
      </c>
      <c r="R241" t="s">
        <v>7901</v>
      </c>
      <c r="S241" s="10">
        <f>(J241/86400)+25569+(-5/24)</f>
        <v>42296.901967592588</v>
      </c>
      <c r="T241" s="9">
        <f>(I241/86400)+25569+(-5/24)</f>
        <v>42316.291666666664</v>
      </c>
    </row>
    <row r="242" spans="1:20" ht="58" x14ac:dyDescent="0.35">
      <c r="A242">
        <v>240</v>
      </c>
      <c r="B242" s="8" t="s">
        <v>7900</v>
      </c>
      <c r="C242" s="8" t="s">
        <v>7899</v>
      </c>
      <c r="D242">
        <v>15000</v>
      </c>
      <c r="E242">
        <v>16145.12</v>
      </c>
      <c r="F242" t="s">
        <v>51</v>
      </c>
      <c r="G242" t="s">
        <v>55</v>
      </c>
      <c r="H242" t="s">
        <v>82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7541</v>
      </c>
      <c r="O242">
        <f>ROUNDUP(E242/D242,2)*100</f>
        <v>108</v>
      </c>
      <c r="P242">
        <f>IF(L242&gt;0,ROUNDUP((E242/L242),0))</f>
        <v>118</v>
      </c>
      <c r="Q242" t="s">
        <v>31</v>
      </c>
      <c r="R242" t="s">
        <v>7540</v>
      </c>
      <c r="S242" s="10">
        <f>(J242/86400)+25569+(-5/24)</f>
        <v>41354.500127314815</v>
      </c>
      <c r="T242" s="9">
        <f>(I242/86400)+25569+(-5/24)</f>
        <v>41399.500127314815</v>
      </c>
    </row>
    <row r="243" spans="1:20" ht="43.5" x14ac:dyDescent="0.35">
      <c r="A243">
        <v>241</v>
      </c>
      <c r="B243" s="8" t="s">
        <v>7898</v>
      </c>
      <c r="C243" s="8" t="s">
        <v>7897</v>
      </c>
      <c r="D243">
        <v>36400</v>
      </c>
      <c r="E243">
        <v>41000</v>
      </c>
      <c r="F243" t="s">
        <v>51</v>
      </c>
      <c r="G243" t="s">
        <v>55</v>
      </c>
      <c r="H243" t="s">
        <v>82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7541</v>
      </c>
      <c r="O243">
        <f>ROUNDUP(E243/D243,2)*100</f>
        <v>113.00000000000001</v>
      </c>
      <c r="P243">
        <f>IF(L243&gt;0,ROUNDUP((E243/L243),0))</f>
        <v>110</v>
      </c>
      <c r="Q243" t="s">
        <v>31</v>
      </c>
      <c r="R243" t="s">
        <v>7540</v>
      </c>
      <c r="S243" s="10">
        <f>(J243/86400)+25569+(-5/24)</f>
        <v>41949.489629629628</v>
      </c>
      <c r="T243" s="9">
        <f>(I243/86400)+25569+(-5/24)</f>
        <v>41994.489629629628</v>
      </c>
    </row>
    <row r="244" spans="1:20" ht="43.5" x14ac:dyDescent="0.35">
      <c r="A244">
        <v>242</v>
      </c>
      <c r="B244" s="8" t="s">
        <v>7896</v>
      </c>
      <c r="C244" s="8" t="s">
        <v>7895</v>
      </c>
      <c r="D244">
        <v>13000</v>
      </c>
      <c r="E244">
        <v>14750</v>
      </c>
      <c r="F244" t="s">
        <v>51</v>
      </c>
      <c r="G244" t="s">
        <v>55</v>
      </c>
      <c r="H244" t="s">
        <v>82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7541</v>
      </c>
      <c r="O244">
        <f>ROUNDUP(E244/D244,2)*100</f>
        <v>113.99999999999999</v>
      </c>
      <c r="P244">
        <f>IF(L244&gt;0,ROUNDUP((E244/L244),0))</f>
        <v>74</v>
      </c>
      <c r="Q244" t="s">
        <v>31</v>
      </c>
      <c r="R244" t="s">
        <v>7540</v>
      </c>
      <c r="S244" s="10">
        <f>(J244/86400)+25569+(-5/24)</f>
        <v>40862.28460648148</v>
      </c>
      <c r="T244" s="9">
        <f>(I244/86400)+25569+(-5/24)</f>
        <v>40897.28460648148</v>
      </c>
    </row>
    <row r="245" spans="1:20" ht="43.5" x14ac:dyDescent="0.35">
      <c r="A245">
        <v>243</v>
      </c>
      <c r="B245" s="8" t="s">
        <v>7894</v>
      </c>
      <c r="C245" s="8" t="s">
        <v>7893</v>
      </c>
      <c r="D245">
        <v>25000</v>
      </c>
      <c r="E245">
        <v>25648</v>
      </c>
      <c r="F245" t="s">
        <v>51</v>
      </c>
      <c r="G245" t="s">
        <v>55</v>
      </c>
      <c r="H245" t="s">
        <v>82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7541</v>
      </c>
      <c r="O245">
        <f>ROUNDUP(E245/D245,2)*100</f>
        <v>103</v>
      </c>
      <c r="P245">
        <f>IF(L245&gt;0,ROUNDUP((E245/L245),0))</f>
        <v>79</v>
      </c>
      <c r="Q245" t="s">
        <v>31</v>
      </c>
      <c r="R245" t="s">
        <v>7540</v>
      </c>
      <c r="S245" s="10">
        <f>(J245/86400)+25569+(-5/24)</f>
        <v>41661.839166666665</v>
      </c>
      <c r="T245" s="9">
        <f>(I245/86400)+25569+(-5/24)</f>
        <v>41691.839166666665</v>
      </c>
    </row>
    <row r="246" spans="1:20" ht="58" x14ac:dyDescent="0.35">
      <c r="A246">
        <v>244</v>
      </c>
      <c r="B246" s="11">
        <v>39756</v>
      </c>
      <c r="C246" s="8" t="s">
        <v>7892</v>
      </c>
      <c r="D246">
        <v>3500</v>
      </c>
      <c r="E246">
        <v>3981.5</v>
      </c>
      <c r="F246" t="s">
        <v>51</v>
      </c>
      <c r="G246" t="s">
        <v>55</v>
      </c>
      <c r="H246" t="s">
        <v>82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7541</v>
      </c>
      <c r="O246">
        <f>ROUNDUP(E246/D246,2)*100</f>
        <v>113.99999999999999</v>
      </c>
      <c r="P246">
        <f>IF(L246&gt;0,ROUNDUP((E246/L246),0))</f>
        <v>48</v>
      </c>
      <c r="Q246" t="s">
        <v>31</v>
      </c>
      <c r="R246" t="s">
        <v>7540</v>
      </c>
      <c r="S246" s="10">
        <f>(J246/86400)+25569+(-5/24)</f>
        <v>40213.115266203698</v>
      </c>
      <c r="T246" s="9">
        <f>(I246/86400)+25569+(-5/24)</f>
        <v>40253.087500000001</v>
      </c>
    </row>
    <row r="247" spans="1:20" ht="43.5" x14ac:dyDescent="0.35">
      <c r="A247">
        <v>245</v>
      </c>
      <c r="B247" s="8" t="s">
        <v>7891</v>
      </c>
      <c r="C247" s="8" t="s">
        <v>7890</v>
      </c>
      <c r="D247">
        <v>5000</v>
      </c>
      <c r="E247">
        <v>5186</v>
      </c>
      <c r="F247" t="s">
        <v>51</v>
      </c>
      <c r="G247" t="s">
        <v>55</v>
      </c>
      <c r="H247" t="s">
        <v>82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7541</v>
      </c>
      <c r="O247">
        <f>ROUNDUP(E247/D247,2)*100</f>
        <v>104</v>
      </c>
      <c r="P247">
        <f>IF(L247&gt;0,ROUNDUP((E247/L247),0))</f>
        <v>55</v>
      </c>
      <c r="Q247" t="s">
        <v>31</v>
      </c>
      <c r="R247" t="s">
        <v>7540</v>
      </c>
      <c r="S247" s="10">
        <f>(J247/86400)+25569+(-5/24)</f>
        <v>41106.844733796293</v>
      </c>
      <c r="T247" s="9">
        <f>(I247/86400)+25569+(-5/24)</f>
        <v>41136.844733796293</v>
      </c>
    </row>
    <row r="248" spans="1:20" ht="43.5" x14ac:dyDescent="0.35">
      <c r="A248">
        <v>246</v>
      </c>
      <c r="B248" s="8" t="s">
        <v>7889</v>
      </c>
      <c r="C248" s="8" t="s">
        <v>7888</v>
      </c>
      <c r="D248">
        <v>5000</v>
      </c>
      <c r="E248">
        <v>15273</v>
      </c>
      <c r="F248" t="s">
        <v>51</v>
      </c>
      <c r="G248" t="s">
        <v>55</v>
      </c>
      <c r="H248" t="s">
        <v>82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7541</v>
      </c>
      <c r="O248">
        <f>ROUNDUP(E248/D248,2)*100</f>
        <v>305.99999999999994</v>
      </c>
      <c r="P248">
        <f>IF(L248&gt;0,ROUNDUP((E248/L248),0))</f>
        <v>69</v>
      </c>
      <c r="Q248" t="s">
        <v>31</v>
      </c>
      <c r="R248" t="s">
        <v>7540</v>
      </c>
      <c r="S248" s="10">
        <f>(J248/86400)+25569+(-5/24)</f>
        <v>40480.155150462961</v>
      </c>
      <c r="T248" s="9">
        <f>(I248/86400)+25569+(-5/24)</f>
        <v>40530.196817129625</v>
      </c>
    </row>
    <row r="249" spans="1:20" ht="58" x14ac:dyDescent="0.35">
      <c r="A249">
        <v>247</v>
      </c>
      <c r="B249" s="8" t="s">
        <v>7887</v>
      </c>
      <c r="C249" s="8" t="s">
        <v>7886</v>
      </c>
      <c r="D249">
        <v>5000</v>
      </c>
      <c r="E249">
        <v>6705</v>
      </c>
      <c r="F249" t="s">
        <v>51</v>
      </c>
      <c r="G249" t="s">
        <v>55</v>
      </c>
      <c r="H249" t="s">
        <v>82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7541</v>
      </c>
      <c r="O249">
        <f>ROUNDUP(E249/D249,2)*100</f>
        <v>135</v>
      </c>
      <c r="P249">
        <f>IF(L249&gt;0,ROUNDUP((E249/L249),0))</f>
        <v>109</v>
      </c>
      <c r="Q249" t="s">
        <v>31</v>
      </c>
      <c r="R249" t="s">
        <v>7540</v>
      </c>
      <c r="S249" s="10">
        <f>(J249/86400)+25569+(-5/24)</f>
        <v>40430.395995370367</v>
      </c>
      <c r="T249" s="9">
        <f>(I249/86400)+25569+(-5/24)</f>
        <v>40466.943749999999</v>
      </c>
    </row>
    <row r="250" spans="1:20" ht="58" x14ac:dyDescent="0.35">
      <c r="A250">
        <v>248</v>
      </c>
      <c r="B250" s="8" t="s">
        <v>7885</v>
      </c>
      <c r="C250" s="8" t="s">
        <v>7884</v>
      </c>
      <c r="D250">
        <v>85000</v>
      </c>
      <c r="E250">
        <v>86133</v>
      </c>
      <c r="F250" t="s">
        <v>51</v>
      </c>
      <c r="G250" t="s">
        <v>55</v>
      </c>
      <c r="H250" t="s">
        <v>82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7541</v>
      </c>
      <c r="O250">
        <f>ROUNDUP(E250/D250,2)*100</f>
        <v>102</v>
      </c>
      <c r="P250">
        <f>IF(L250&gt;0,ROUNDUP((E250/L250),0))</f>
        <v>590</v>
      </c>
      <c r="Q250" t="s">
        <v>31</v>
      </c>
      <c r="R250" t="s">
        <v>7540</v>
      </c>
      <c r="S250" s="10">
        <f>(J250/86400)+25569+(-5/24)</f>
        <v>40870.566076388888</v>
      </c>
      <c r="T250" s="9">
        <f>(I250/86400)+25569+(-5/24)</f>
        <v>40915.566076388888</v>
      </c>
    </row>
    <row r="251" spans="1:20" ht="58" x14ac:dyDescent="0.35">
      <c r="A251">
        <v>249</v>
      </c>
      <c r="B251" s="8" t="s">
        <v>7883</v>
      </c>
      <c r="C251" s="8" t="s">
        <v>7882</v>
      </c>
      <c r="D251">
        <v>10000</v>
      </c>
      <c r="E251">
        <v>11292</v>
      </c>
      <c r="F251" t="s">
        <v>51</v>
      </c>
      <c r="G251" t="s">
        <v>55</v>
      </c>
      <c r="H251" t="s">
        <v>82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7541</v>
      </c>
      <c r="O251">
        <f>ROUNDUP(E251/D251,2)*100</f>
        <v>113.00000000000001</v>
      </c>
      <c r="P251">
        <f>IF(L251&gt;0,ROUNDUP((E251/L251),0))</f>
        <v>49</v>
      </c>
      <c r="Q251" t="s">
        <v>31</v>
      </c>
      <c r="R251" t="s">
        <v>7540</v>
      </c>
      <c r="S251" s="10">
        <f>(J251/86400)+25569+(-5/24)</f>
        <v>40332.715509259258</v>
      </c>
      <c r="T251" s="9">
        <f>(I251/86400)+25569+(-5/24)</f>
        <v>40412.527777777774</v>
      </c>
    </row>
    <row r="252" spans="1:20" ht="43.5" x14ac:dyDescent="0.35">
      <c r="A252">
        <v>250</v>
      </c>
      <c r="B252" s="8" t="s">
        <v>7881</v>
      </c>
      <c r="C252" s="8" t="s">
        <v>7880</v>
      </c>
      <c r="D252">
        <v>30000</v>
      </c>
      <c r="E252">
        <v>31675</v>
      </c>
      <c r="F252" t="s">
        <v>51</v>
      </c>
      <c r="G252" t="s">
        <v>55</v>
      </c>
      <c r="H252" t="s">
        <v>82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7541</v>
      </c>
      <c r="O252">
        <f>ROUNDUP(E252/D252,2)*100</f>
        <v>106</v>
      </c>
      <c r="P252">
        <f>IF(L252&gt;0,ROUNDUP((E252/L252),0))</f>
        <v>73</v>
      </c>
      <c r="Q252" t="s">
        <v>31</v>
      </c>
      <c r="R252" t="s">
        <v>7540</v>
      </c>
      <c r="S252" s="10">
        <f>(J252/86400)+25569+(-5/24)</f>
        <v>41401.357534722221</v>
      </c>
      <c r="T252" s="9">
        <f>(I252/86400)+25569+(-5/24)</f>
        <v>41431.357534722221</v>
      </c>
    </row>
    <row r="253" spans="1:20" ht="43.5" x14ac:dyDescent="0.35">
      <c r="A253">
        <v>251</v>
      </c>
      <c r="B253" s="8" t="s">
        <v>7879</v>
      </c>
      <c r="C253" s="8" t="s">
        <v>7878</v>
      </c>
      <c r="D253">
        <v>3500</v>
      </c>
      <c r="E253">
        <v>4395</v>
      </c>
      <c r="F253" t="s">
        <v>51</v>
      </c>
      <c r="G253" t="s">
        <v>55</v>
      </c>
      <c r="H253" t="s">
        <v>82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7541</v>
      </c>
      <c r="O253">
        <f>ROUNDUP(E253/D253,2)*100</f>
        <v>126</v>
      </c>
      <c r="P253">
        <f>IF(L253&gt;0,ROUNDUP((E253/L253),0))</f>
        <v>58</v>
      </c>
      <c r="Q253" t="s">
        <v>31</v>
      </c>
      <c r="R253" t="s">
        <v>7540</v>
      </c>
      <c r="S253" s="10">
        <f>(J253/86400)+25569+(-5/24)</f>
        <v>41013.579236111109</v>
      </c>
      <c r="T253" s="9">
        <f>(I253/86400)+25569+(-5/24)</f>
        <v>41045.583333333328</v>
      </c>
    </row>
    <row r="254" spans="1:20" ht="43.5" x14ac:dyDescent="0.35">
      <c r="A254">
        <v>252</v>
      </c>
      <c r="B254" s="8" t="s">
        <v>7877</v>
      </c>
      <c r="C254" s="8" t="s">
        <v>7876</v>
      </c>
      <c r="D254">
        <v>5000</v>
      </c>
      <c r="E254">
        <v>9228</v>
      </c>
      <c r="F254" t="s">
        <v>51</v>
      </c>
      <c r="G254" t="s">
        <v>55</v>
      </c>
      <c r="H254" t="s">
        <v>82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7541</v>
      </c>
      <c r="O254">
        <f>ROUNDUP(E254/D254,2)*100</f>
        <v>185</v>
      </c>
      <c r="P254">
        <f>IF(L254&gt;0,ROUNDUP((E254/L254),0))</f>
        <v>86</v>
      </c>
      <c r="Q254" t="s">
        <v>31</v>
      </c>
      <c r="R254" t="s">
        <v>7540</v>
      </c>
      <c r="S254" s="10">
        <f>(J254/86400)+25569+(-5/24)</f>
        <v>40266.454374999994</v>
      </c>
      <c r="T254" s="9">
        <f>(I254/86400)+25569+(-5/24)</f>
        <v>40329.957638888889</v>
      </c>
    </row>
    <row r="255" spans="1:20" ht="58" x14ac:dyDescent="0.35">
      <c r="A255">
        <v>253</v>
      </c>
      <c r="B255" s="8" t="s">
        <v>7875</v>
      </c>
      <c r="C255" s="8" t="s">
        <v>7874</v>
      </c>
      <c r="D255">
        <v>1500</v>
      </c>
      <c r="E255">
        <v>1511</v>
      </c>
      <c r="F255" t="s">
        <v>51</v>
      </c>
      <c r="G255" t="s">
        <v>55</v>
      </c>
      <c r="H255" t="s">
        <v>82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7541</v>
      </c>
      <c r="O255">
        <f>ROUNDUP(E255/D255,2)*100</f>
        <v>101</v>
      </c>
      <c r="P255">
        <f>IF(L255&gt;0,ROUNDUP((E255/L255),0))</f>
        <v>216</v>
      </c>
      <c r="Q255" t="s">
        <v>31</v>
      </c>
      <c r="R255" t="s">
        <v>7540</v>
      </c>
      <c r="S255" s="10">
        <f>(J255/86400)+25569+(-5/24)</f>
        <v>40924.44253472222</v>
      </c>
      <c r="T255" s="9">
        <f>(I255/86400)+25569+(-5/24)</f>
        <v>40954.44253472222</v>
      </c>
    </row>
    <row r="256" spans="1:20" ht="43.5" x14ac:dyDescent="0.35">
      <c r="A256">
        <v>254</v>
      </c>
      <c r="B256" s="8" t="s">
        <v>7873</v>
      </c>
      <c r="C256" s="8" t="s">
        <v>7872</v>
      </c>
      <c r="D256">
        <v>24000</v>
      </c>
      <c r="E256">
        <v>28067.34</v>
      </c>
      <c r="F256" t="s">
        <v>51</v>
      </c>
      <c r="G256" t="s">
        <v>55</v>
      </c>
      <c r="H256" t="s">
        <v>82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7541</v>
      </c>
      <c r="O256">
        <f>ROUNDUP(E256/D256,2)*100</f>
        <v>117</v>
      </c>
      <c r="P256">
        <f>IF(L256&gt;0,ROUNDUP((E256/L256),0))</f>
        <v>90</v>
      </c>
      <c r="Q256" t="s">
        <v>31</v>
      </c>
      <c r="R256" t="s">
        <v>7540</v>
      </c>
      <c r="S256" s="10">
        <f>(J256/86400)+25569+(-5/24)</f>
        <v>42263.744328703702</v>
      </c>
      <c r="T256" s="9">
        <f>(I256/86400)+25569+(-5/24)</f>
        <v>42293.874999999993</v>
      </c>
    </row>
    <row r="257" spans="1:20" ht="29" x14ac:dyDescent="0.35">
      <c r="A257">
        <v>255</v>
      </c>
      <c r="B257" s="8" t="s">
        <v>7871</v>
      </c>
      <c r="C257" s="8" t="s">
        <v>7870</v>
      </c>
      <c r="D257">
        <v>8000</v>
      </c>
      <c r="E257">
        <v>8538.66</v>
      </c>
      <c r="F257" t="s">
        <v>51</v>
      </c>
      <c r="G257" t="s">
        <v>55</v>
      </c>
      <c r="H257" t="s">
        <v>82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7541</v>
      </c>
      <c r="O257">
        <f>ROUNDUP(E257/D257,2)*100</f>
        <v>107</v>
      </c>
      <c r="P257">
        <f>IF(L257&gt;0,ROUNDUP((E257/L257),0))</f>
        <v>46</v>
      </c>
      <c r="Q257" t="s">
        <v>31</v>
      </c>
      <c r="R257" t="s">
        <v>7540</v>
      </c>
      <c r="S257" s="10">
        <f>(J257/86400)+25569+(-5/24)</f>
        <v>40588.318078703705</v>
      </c>
      <c r="T257" s="9">
        <f>(I257/86400)+25569+(-5/24)</f>
        <v>40618.276412037034</v>
      </c>
    </row>
    <row r="258" spans="1:20" ht="58" x14ac:dyDescent="0.35">
      <c r="A258">
        <v>256</v>
      </c>
      <c r="B258" s="8" t="s">
        <v>7869</v>
      </c>
      <c r="C258" s="8" t="s">
        <v>7868</v>
      </c>
      <c r="D258">
        <v>13000</v>
      </c>
      <c r="E258">
        <v>18083</v>
      </c>
      <c r="F258" t="s">
        <v>51</v>
      </c>
      <c r="G258" t="s">
        <v>55</v>
      </c>
      <c r="H258" t="s">
        <v>82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7541</v>
      </c>
      <c r="O258">
        <f>ROUNDUP(E258/D258,2)*100</f>
        <v>140</v>
      </c>
      <c r="P258">
        <f>IF(L258&gt;0,ROUNDUP((E258/L258),0))</f>
        <v>66</v>
      </c>
      <c r="Q258" t="s">
        <v>31</v>
      </c>
      <c r="R258" t="s">
        <v>7540</v>
      </c>
      <c r="S258" s="10">
        <f>(J258/86400)+25569+(-5/24)</f>
        <v>41319.560960648145</v>
      </c>
      <c r="T258" s="9">
        <f>(I258/86400)+25569+(-5/24)</f>
        <v>41349.560960648145</v>
      </c>
    </row>
    <row r="259" spans="1:20" ht="43.5" x14ac:dyDescent="0.35">
      <c r="A259">
        <v>257</v>
      </c>
      <c r="B259" s="8" t="s">
        <v>7867</v>
      </c>
      <c r="C259" s="8" t="s">
        <v>7866</v>
      </c>
      <c r="D259">
        <v>35000</v>
      </c>
      <c r="E259">
        <v>37354.269999999997</v>
      </c>
      <c r="F259" t="s">
        <v>51</v>
      </c>
      <c r="G259" t="s">
        <v>55</v>
      </c>
      <c r="H259" t="s">
        <v>82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7541</v>
      </c>
      <c r="O259">
        <f>ROUNDUP(E259/D259,2)*100</f>
        <v>107</v>
      </c>
      <c r="P259">
        <f>IF(L259&gt;0,ROUNDUP((E259/L259),0))</f>
        <v>67</v>
      </c>
      <c r="Q259" t="s">
        <v>31</v>
      </c>
      <c r="R259" t="s">
        <v>7540</v>
      </c>
      <c r="S259" s="10">
        <f>(J259/86400)+25569+(-5/24)</f>
        <v>42479.418541666666</v>
      </c>
      <c r="T259" s="9">
        <f>(I259/86400)+25569+(-5/24)</f>
        <v>42509.418541666666</v>
      </c>
    </row>
    <row r="260" spans="1:20" ht="58" x14ac:dyDescent="0.35">
      <c r="A260">
        <v>258</v>
      </c>
      <c r="B260" s="8" t="s">
        <v>7865</v>
      </c>
      <c r="C260" s="8" t="s">
        <v>7864</v>
      </c>
      <c r="D260">
        <v>30000</v>
      </c>
      <c r="E260">
        <v>57342</v>
      </c>
      <c r="F260" t="s">
        <v>51</v>
      </c>
      <c r="G260" t="s">
        <v>55</v>
      </c>
      <c r="H260" t="s">
        <v>82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7541</v>
      </c>
      <c r="O260">
        <f>ROUNDUP(E260/D260,2)*100</f>
        <v>192</v>
      </c>
      <c r="P260">
        <f>IF(L260&gt;0,ROUNDUP((E260/L260),0))</f>
        <v>84</v>
      </c>
      <c r="Q260" t="s">
        <v>31</v>
      </c>
      <c r="R260" t="s">
        <v>7540</v>
      </c>
      <c r="S260" s="10">
        <f>(J260/86400)+25569+(-5/24)</f>
        <v>40681.843356481477</v>
      </c>
      <c r="T260" s="9">
        <f>(I260/86400)+25569+(-5/24)</f>
        <v>40711.843356481477</v>
      </c>
    </row>
    <row r="261" spans="1:20" ht="58" x14ac:dyDescent="0.35">
      <c r="A261">
        <v>259</v>
      </c>
      <c r="B261" s="8" t="s">
        <v>7863</v>
      </c>
      <c r="C261" s="8" t="s">
        <v>7862</v>
      </c>
      <c r="D261">
        <v>75000</v>
      </c>
      <c r="E261">
        <v>98953.42</v>
      </c>
      <c r="F261" t="s">
        <v>51</v>
      </c>
      <c r="G261" t="s">
        <v>55</v>
      </c>
      <c r="H261" t="s">
        <v>82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7541</v>
      </c>
      <c r="O261">
        <f>ROUNDUP(E261/D261,2)*100</f>
        <v>132</v>
      </c>
      <c r="P261">
        <f>IF(L261&gt;0,ROUNDUP((E261/L261),0))</f>
        <v>106</v>
      </c>
      <c r="Q261" t="s">
        <v>31</v>
      </c>
      <c r="R261" t="s">
        <v>7540</v>
      </c>
      <c r="S261" s="10">
        <f>(J261/86400)+25569+(-5/24)</f>
        <v>42072.529733796291</v>
      </c>
      <c r="T261" s="9">
        <f>(I261/86400)+25569+(-5/24)</f>
        <v>42102.529733796291</v>
      </c>
    </row>
    <row r="262" spans="1:20" ht="43.5" x14ac:dyDescent="0.35">
      <c r="A262">
        <v>260</v>
      </c>
      <c r="B262" s="8" t="s">
        <v>7861</v>
      </c>
      <c r="C262" s="8" t="s">
        <v>7860</v>
      </c>
      <c r="D262">
        <v>10000</v>
      </c>
      <c r="E262">
        <v>10640</v>
      </c>
      <c r="F262" t="s">
        <v>51</v>
      </c>
      <c r="G262" t="s">
        <v>55</v>
      </c>
      <c r="H262" t="s">
        <v>82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7541</v>
      </c>
      <c r="O262">
        <f>ROUNDUP(E262/D262,2)*100</f>
        <v>107</v>
      </c>
      <c r="P262">
        <f>IF(L262&gt;0,ROUNDUP((E262/L262),0))</f>
        <v>121</v>
      </c>
      <c r="Q262" t="s">
        <v>31</v>
      </c>
      <c r="R262" t="s">
        <v>7540</v>
      </c>
      <c r="S262" s="10">
        <f>(J262/86400)+25569+(-5/24)</f>
        <v>40330.547210648147</v>
      </c>
      <c r="T262" s="9">
        <f>(I262/86400)+25569+(-5/24)</f>
        <v>40376.207638888889</v>
      </c>
    </row>
    <row r="263" spans="1:20" ht="29" x14ac:dyDescent="0.35">
      <c r="A263">
        <v>261</v>
      </c>
      <c r="B263" s="8" t="s">
        <v>7859</v>
      </c>
      <c r="C263" s="8" t="s">
        <v>7858</v>
      </c>
      <c r="D263">
        <v>20000</v>
      </c>
      <c r="E263">
        <v>21480</v>
      </c>
      <c r="F263" t="s">
        <v>51</v>
      </c>
      <c r="G263" t="s">
        <v>55</v>
      </c>
      <c r="H263" t="s">
        <v>82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7541</v>
      </c>
      <c r="O263">
        <f>ROUNDUP(E263/D263,2)*100</f>
        <v>108</v>
      </c>
      <c r="P263">
        <f>IF(L263&gt;0,ROUNDUP((E263/L263),0))</f>
        <v>98</v>
      </c>
      <c r="Q263" t="s">
        <v>31</v>
      </c>
      <c r="R263" t="s">
        <v>7540</v>
      </c>
      <c r="S263" s="10">
        <f>(J263/86400)+25569+(-5/24)</f>
        <v>41017.677129629628</v>
      </c>
      <c r="T263" s="9">
        <f>(I263/86400)+25569+(-5/24)</f>
        <v>41067.413194444445</v>
      </c>
    </row>
    <row r="264" spans="1:20" ht="29" x14ac:dyDescent="0.35">
      <c r="A264">
        <v>262</v>
      </c>
      <c r="B264" s="8" t="s">
        <v>7857</v>
      </c>
      <c r="C264" s="8" t="s">
        <v>7856</v>
      </c>
      <c r="D264">
        <v>2500</v>
      </c>
      <c r="E264">
        <v>6000</v>
      </c>
      <c r="F264" t="s">
        <v>51</v>
      </c>
      <c r="G264" t="s">
        <v>55</v>
      </c>
      <c r="H264" t="s">
        <v>82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7541</v>
      </c>
      <c r="O264">
        <f>ROUNDUP(E264/D264,2)*100</f>
        <v>240</v>
      </c>
      <c r="P264">
        <f>IF(L264&gt;0,ROUNDUP((E264/L264),0))</f>
        <v>42</v>
      </c>
      <c r="Q264" t="s">
        <v>31</v>
      </c>
      <c r="R264" t="s">
        <v>7540</v>
      </c>
      <c r="S264" s="10">
        <f>(J264/86400)+25569+(-5/24)</f>
        <v>40555.039675925924</v>
      </c>
      <c r="T264" s="9">
        <f>(I264/86400)+25569+(-5/24)</f>
        <v>40600.039675925924</v>
      </c>
    </row>
    <row r="265" spans="1:20" ht="58" x14ac:dyDescent="0.35">
      <c r="A265">
        <v>263</v>
      </c>
      <c r="B265" s="8" t="s">
        <v>7855</v>
      </c>
      <c r="C265" s="8" t="s">
        <v>7854</v>
      </c>
      <c r="D265">
        <v>25000</v>
      </c>
      <c r="E265">
        <v>29520.27</v>
      </c>
      <c r="F265" t="s">
        <v>51</v>
      </c>
      <c r="G265" t="s">
        <v>55</v>
      </c>
      <c r="H265" t="s">
        <v>82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7541</v>
      </c>
      <c r="O265">
        <f>ROUNDUP(E265/D265,2)*100</f>
        <v>119</v>
      </c>
      <c r="P265">
        <f>IF(L265&gt;0,ROUNDUP((E265/L265),0))</f>
        <v>31</v>
      </c>
      <c r="Q265" t="s">
        <v>31</v>
      </c>
      <c r="R265" t="s">
        <v>7540</v>
      </c>
      <c r="S265" s="10">
        <f>(J265/86400)+25569+(-5/24)</f>
        <v>41149.746458333328</v>
      </c>
      <c r="T265" s="9">
        <f>(I265/86400)+25569+(-5/24)</f>
        <v>41179.746458333328</v>
      </c>
    </row>
    <row r="266" spans="1:20" ht="58" x14ac:dyDescent="0.35">
      <c r="A266">
        <v>264</v>
      </c>
      <c r="B266" s="8" t="s">
        <v>7853</v>
      </c>
      <c r="C266" s="8" t="s">
        <v>7852</v>
      </c>
      <c r="D266">
        <v>5000</v>
      </c>
      <c r="E266">
        <v>5910</v>
      </c>
      <c r="F266" t="s">
        <v>51</v>
      </c>
      <c r="G266" t="s">
        <v>55</v>
      </c>
      <c r="H266" t="s">
        <v>82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7541</v>
      </c>
      <c r="O266">
        <f>ROUNDUP(E266/D266,2)*100</f>
        <v>119</v>
      </c>
      <c r="P266">
        <f>IF(L266&gt;0,ROUNDUP((E266/L266),0))</f>
        <v>65</v>
      </c>
      <c r="Q266" t="s">
        <v>31</v>
      </c>
      <c r="R266" t="s">
        <v>7540</v>
      </c>
      <c r="S266" s="10">
        <f>(J266/86400)+25569+(-5/24)</f>
        <v>41010.411979166667</v>
      </c>
      <c r="T266" s="9">
        <f>(I266/86400)+25569+(-5/24)</f>
        <v>41040.411979166667</v>
      </c>
    </row>
    <row r="267" spans="1:20" ht="58" x14ac:dyDescent="0.35">
      <c r="A267">
        <v>265</v>
      </c>
      <c r="B267" s="8" t="s">
        <v>7851</v>
      </c>
      <c r="C267" s="8" t="s">
        <v>7850</v>
      </c>
      <c r="D267">
        <v>5000</v>
      </c>
      <c r="E267">
        <v>5555</v>
      </c>
      <c r="F267" t="s">
        <v>51</v>
      </c>
      <c r="G267" t="s">
        <v>55</v>
      </c>
      <c r="H267" t="s">
        <v>82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7541</v>
      </c>
      <c r="O267">
        <f>ROUNDUP(E267/D267,2)*100</f>
        <v>112.00000000000001</v>
      </c>
      <c r="P267">
        <f>IF(L267&gt;0,ROUNDUP((E267/L267),0))</f>
        <v>96</v>
      </c>
      <c r="Q267" t="s">
        <v>31</v>
      </c>
      <c r="R267" t="s">
        <v>7540</v>
      </c>
      <c r="S267" s="10">
        <f>(J267/86400)+25569+(-5/24)</f>
        <v>40267.03738425926</v>
      </c>
      <c r="T267" s="9">
        <f>(I267/86400)+25569+(-5/24)</f>
        <v>40308.636111111111</v>
      </c>
    </row>
    <row r="268" spans="1:20" ht="58" x14ac:dyDescent="0.35">
      <c r="A268">
        <v>266</v>
      </c>
      <c r="B268" s="8" t="s">
        <v>7849</v>
      </c>
      <c r="C268" s="8" t="s">
        <v>7848</v>
      </c>
      <c r="D268">
        <v>1000</v>
      </c>
      <c r="E268">
        <v>1455</v>
      </c>
      <c r="F268" t="s">
        <v>51</v>
      </c>
      <c r="G268" t="s">
        <v>55</v>
      </c>
      <c r="H268" t="s">
        <v>82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7541</v>
      </c>
      <c r="O268">
        <f>ROUNDUP(E268/D268,2)*100</f>
        <v>146</v>
      </c>
      <c r="P268">
        <f>IF(L268&gt;0,ROUNDUP((E268/L268),0))</f>
        <v>41</v>
      </c>
      <c r="Q268" t="s">
        <v>31</v>
      </c>
      <c r="R268" t="s">
        <v>7540</v>
      </c>
      <c r="S268" s="10">
        <f>(J268/86400)+25569+(-5/24)</f>
        <v>40204.966516203705</v>
      </c>
      <c r="T268" s="9">
        <f>(I268/86400)+25569+(-5/24)</f>
        <v>40290.95208333333</v>
      </c>
    </row>
    <row r="269" spans="1:20" ht="43.5" x14ac:dyDescent="0.35">
      <c r="A269">
        <v>267</v>
      </c>
      <c r="B269" s="8" t="s">
        <v>7847</v>
      </c>
      <c r="C269" s="8" t="s">
        <v>7846</v>
      </c>
      <c r="D269">
        <v>9850</v>
      </c>
      <c r="E269">
        <v>12965.44</v>
      </c>
      <c r="F269" t="s">
        <v>51</v>
      </c>
      <c r="G269" t="s">
        <v>56</v>
      </c>
      <c r="H269" t="s">
        <v>90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7541</v>
      </c>
      <c r="O269">
        <f>ROUNDUP(E269/D269,2)*100</f>
        <v>132</v>
      </c>
      <c r="P269">
        <f>IF(L269&gt;0,ROUNDUP((E269/L269),0))</f>
        <v>79</v>
      </c>
      <c r="Q269" t="s">
        <v>31</v>
      </c>
      <c r="R269" t="s">
        <v>7540</v>
      </c>
      <c r="S269" s="10">
        <f>(J269/86400)+25569+(-5/24)</f>
        <v>41785.244201388887</v>
      </c>
      <c r="T269" s="9">
        <f>(I269/86400)+25569+(-5/24)</f>
        <v>41815.244201388887</v>
      </c>
    </row>
    <row r="270" spans="1:20" ht="43.5" x14ac:dyDescent="0.35">
      <c r="A270">
        <v>268</v>
      </c>
      <c r="B270" s="8" t="s">
        <v>7845</v>
      </c>
      <c r="C270" s="8" t="s">
        <v>7844</v>
      </c>
      <c r="D270">
        <v>5000</v>
      </c>
      <c r="E270">
        <v>5570</v>
      </c>
      <c r="F270" t="s">
        <v>51</v>
      </c>
      <c r="G270" t="s">
        <v>55</v>
      </c>
      <c r="H270" t="s">
        <v>82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7541</v>
      </c>
      <c r="O270">
        <f>ROUNDUP(E270/D270,2)*100</f>
        <v>112.00000000000001</v>
      </c>
      <c r="P270">
        <f>IF(L270&gt;0,ROUNDUP((E270/L270),0))</f>
        <v>51</v>
      </c>
      <c r="Q270" t="s">
        <v>31</v>
      </c>
      <c r="R270" t="s">
        <v>7540</v>
      </c>
      <c r="S270" s="10">
        <f>(J270/86400)+25569+(-5/24)</f>
        <v>40808.944189814814</v>
      </c>
      <c r="T270" s="9">
        <f>(I270/86400)+25569+(-5/24)</f>
        <v>40853.985856481479</v>
      </c>
    </row>
    <row r="271" spans="1:20" ht="43.5" x14ac:dyDescent="0.35">
      <c r="A271">
        <v>269</v>
      </c>
      <c r="B271" s="8" t="s">
        <v>7843</v>
      </c>
      <c r="C271" s="8" t="s">
        <v>7842</v>
      </c>
      <c r="D271">
        <v>100000</v>
      </c>
      <c r="E271">
        <v>147233.76999999999</v>
      </c>
      <c r="F271" t="s">
        <v>51</v>
      </c>
      <c r="G271" t="s">
        <v>58</v>
      </c>
      <c r="H271" t="s">
        <v>104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7541</v>
      </c>
      <c r="O271">
        <f>ROUNDUP(E271/D271,2)*100</f>
        <v>148</v>
      </c>
      <c r="P271">
        <f>IF(L271&gt;0,ROUNDUP((E271/L271),0))</f>
        <v>93</v>
      </c>
      <c r="Q271" t="s">
        <v>31</v>
      </c>
      <c r="R271" t="s">
        <v>7540</v>
      </c>
      <c r="S271" s="10">
        <f>(J271/86400)+25569+(-5/24)</f>
        <v>42757.988680555551</v>
      </c>
      <c r="T271" s="9">
        <f>(I271/86400)+25569+(-5/24)</f>
        <v>42787.988680555551</v>
      </c>
    </row>
    <row r="272" spans="1:20" ht="43.5" x14ac:dyDescent="0.35">
      <c r="A272">
        <v>270</v>
      </c>
      <c r="B272" s="8" t="s">
        <v>7841</v>
      </c>
      <c r="C272" s="8" t="s">
        <v>7840</v>
      </c>
      <c r="D272">
        <v>2300</v>
      </c>
      <c r="E272">
        <v>3510</v>
      </c>
      <c r="F272" t="s">
        <v>51</v>
      </c>
      <c r="G272" t="s">
        <v>55</v>
      </c>
      <c r="H272" t="s">
        <v>82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7541</v>
      </c>
      <c r="O272">
        <f>ROUNDUP(E272/D272,2)*100</f>
        <v>153</v>
      </c>
      <c r="P272">
        <f>IF(L272&gt;0,ROUNDUP((E272/L272),0))</f>
        <v>58</v>
      </c>
      <c r="Q272" t="s">
        <v>31</v>
      </c>
      <c r="R272" t="s">
        <v>7540</v>
      </c>
      <c r="S272" s="10">
        <f>(J272/86400)+25569+(-5/24)</f>
        <v>40637.658217592594</v>
      </c>
      <c r="T272" s="9">
        <f>(I272/86400)+25569+(-5/24)</f>
        <v>40687.958333333328</v>
      </c>
    </row>
    <row r="273" spans="1:20" ht="43.5" x14ac:dyDescent="0.35">
      <c r="A273">
        <v>271</v>
      </c>
      <c r="B273" s="8" t="s">
        <v>7839</v>
      </c>
      <c r="C273" s="8" t="s">
        <v>7838</v>
      </c>
      <c r="D273">
        <v>30000</v>
      </c>
      <c r="E273">
        <v>31404</v>
      </c>
      <c r="F273" t="s">
        <v>51</v>
      </c>
      <c r="G273" t="s">
        <v>55</v>
      </c>
      <c r="H273" t="s">
        <v>82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7541</v>
      </c>
      <c r="O273">
        <f>ROUNDUP(E273/D273,2)*100</f>
        <v>105</v>
      </c>
      <c r="P273">
        <f>IF(L273&gt;0,ROUNDUP((E273/L273),0))</f>
        <v>110</v>
      </c>
      <c r="Q273" t="s">
        <v>31</v>
      </c>
      <c r="R273" t="s">
        <v>7540</v>
      </c>
      <c r="S273" s="10">
        <f>(J273/86400)+25569+(-5/24)</f>
        <v>41611.891909722217</v>
      </c>
      <c r="T273" s="9">
        <f>(I273/86400)+25569+(-5/24)</f>
        <v>41641.125</v>
      </c>
    </row>
    <row r="274" spans="1:20" ht="43.5" x14ac:dyDescent="0.35">
      <c r="A274">
        <v>272</v>
      </c>
      <c r="B274" s="8" t="s">
        <v>7837</v>
      </c>
      <c r="C274" s="8" t="s">
        <v>7836</v>
      </c>
      <c r="D274">
        <v>3000</v>
      </c>
      <c r="E274">
        <v>5323.01</v>
      </c>
      <c r="F274" t="s">
        <v>51</v>
      </c>
      <c r="G274" t="s">
        <v>55</v>
      </c>
      <c r="H274" t="s">
        <v>82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7541</v>
      </c>
      <c r="O274">
        <f>ROUNDUP(E274/D274,2)*100</f>
        <v>178</v>
      </c>
      <c r="P274">
        <f>IF(L274&gt;0,ROUNDUP((E274/L274),0))</f>
        <v>82</v>
      </c>
      <c r="Q274" t="s">
        <v>31</v>
      </c>
      <c r="R274" t="s">
        <v>7540</v>
      </c>
      <c r="S274" s="10">
        <f>(J274/86400)+25569+(-5/24)</f>
        <v>40235.692025462959</v>
      </c>
      <c r="T274" s="9">
        <f>(I274/86400)+25569+(-5/24)</f>
        <v>40296.575694444444</v>
      </c>
    </row>
    <row r="275" spans="1:20" ht="58" x14ac:dyDescent="0.35">
      <c r="A275">
        <v>273</v>
      </c>
      <c r="B275" s="8" t="s">
        <v>7835</v>
      </c>
      <c r="C275" s="8" t="s">
        <v>7834</v>
      </c>
      <c r="D275">
        <v>5000</v>
      </c>
      <c r="E275">
        <v>5388.79</v>
      </c>
      <c r="F275" t="s">
        <v>51</v>
      </c>
      <c r="G275" t="s">
        <v>55</v>
      </c>
      <c r="H275" t="s">
        <v>82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7541</v>
      </c>
      <c r="O275">
        <f>ROUNDUP(E275/D275,2)*100</f>
        <v>108</v>
      </c>
      <c r="P275">
        <f>IF(L275&gt;0,ROUNDUP((E275/L275),0))</f>
        <v>46</v>
      </c>
      <c r="Q275" t="s">
        <v>31</v>
      </c>
      <c r="R275" t="s">
        <v>7540</v>
      </c>
      <c r="S275" s="10">
        <f>(J275/86400)+25569+(-5/24)</f>
        <v>40697.29011574074</v>
      </c>
      <c r="T275" s="9">
        <f>(I275/86400)+25569+(-5/24)</f>
        <v>40727.29011574074</v>
      </c>
    </row>
    <row r="276" spans="1:20" ht="43.5" x14ac:dyDescent="0.35">
      <c r="A276">
        <v>274</v>
      </c>
      <c r="B276" s="8" t="s">
        <v>7833</v>
      </c>
      <c r="C276" s="8" t="s">
        <v>7832</v>
      </c>
      <c r="D276">
        <v>4000</v>
      </c>
      <c r="E276">
        <v>6240</v>
      </c>
      <c r="F276" t="s">
        <v>51</v>
      </c>
      <c r="G276" t="s">
        <v>55</v>
      </c>
      <c r="H276" t="s">
        <v>82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7541</v>
      </c>
      <c r="O276">
        <f>ROUNDUP(E276/D276,2)*100</f>
        <v>156</v>
      </c>
      <c r="P276">
        <f>IF(L276&gt;0,ROUNDUP((E276/L276),0))</f>
        <v>56</v>
      </c>
      <c r="Q276" t="s">
        <v>31</v>
      </c>
      <c r="R276" t="s">
        <v>7540</v>
      </c>
      <c r="S276" s="10">
        <f>(J276/86400)+25569+(-5/24)</f>
        <v>40969.704039351847</v>
      </c>
      <c r="T276" s="9">
        <f>(I276/86400)+25569+(-5/24)</f>
        <v>41004.082638888889</v>
      </c>
    </row>
    <row r="277" spans="1:20" ht="43.5" x14ac:dyDescent="0.35">
      <c r="A277">
        <v>275</v>
      </c>
      <c r="B277" s="8" t="s">
        <v>7831</v>
      </c>
      <c r="C277" s="8" t="s">
        <v>7830</v>
      </c>
      <c r="D277">
        <v>20000</v>
      </c>
      <c r="E277">
        <v>21679</v>
      </c>
      <c r="F277" t="s">
        <v>51</v>
      </c>
      <c r="G277" t="s">
        <v>55</v>
      </c>
      <c r="H277" t="s">
        <v>82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7541</v>
      </c>
      <c r="O277">
        <f>ROUNDUP(E277/D277,2)*100</f>
        <v>109.00000000000001</v>
      </c>
      <c r="P277">
        <f>IF(L277&gt;0,ROUNDUP((E277/L277),0))</f>
        <v>66</v>
      </c>
      <c r="Q277" t="s">
        <v>31</v>
      </c>
      <c r="R277" t="s">
        <v>7540</v>
      </c>
      <c r="S277" s="10">
        <f>(J277/86400)+25569+(-5/24)</f>
        <v>41192.823680555557</v>
      </c>
      <c r="T277" s="9">
        <f>(I277/86400)+25569+(-5/24)</f>
        <v>41222.865347222221</v>
      </c>
    </row>
    <row r="278" spans="1:20" ht="43.5" x14ac:dyDescent="0.35">
      <c r="A278">
        <v>276</v>
      </c>
      <c r="B278" s="8" t="s">
        <v>7829</v>
      </c>
      <c r="C278" s="8" t="s">
        <v>7828</v>
      </c>
      <c r="D278">
        <v>4000</v>
      </c>
      <c r="E278">
        <v>5904</v>
      </c>
      <c r="F278" t="s">
        <v>51</v>
      </c>
      <c r="G278" t="s">
        <v>55</v>
      </c>
      <c r="H278" t="s">
        <v>82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7541</v>
      </c>
      <c r="O278">
        <f>ROUNDUP(E278/D278,2)*100</f>
        <v>148</v>
      </c>
      <c r="P278">
        <f>IF(L278&gt;0,ROUNDUP((E278/L278),0))</f>
        <v>96</v>
      </c>
      <c r="Q278" t="s">
        <v>31</v>
      </c>
      <c r="R278" t="s">
        <v>7540</v>
      </c>
      <c r="S278" s="10">
        <f>(J278/86400)+25569+(-5/24)</f>
        <v>40966.873541666668</v>
      </c>
      <c r="T278" s="9">
        <f>(I278/86400)+25569+(-5/24)</f>
        <v>41026.831874999996</v>
      </c>
    </row>
    <row r="279" spans="1:20" ht="58" x14ac:dyDescent="0.35">
      <c r="A279">
        <v>277</v>
      </c>
      <c r="B279" s="8" t="s">
        <v>7827</v>
      </c>
      <c r="C279" s="8" t="s">
        <v>7826</v>
      </c>
      <c r="D279">
        <v>65000</v>
      </c>
      <c r="E279">
        <v>71748</v>
      </c>
      <c r="F279" t="s">
        <v>51</v>
      </c>
      <c r="G279" t="s">
        <v>55</v>
      </c>
      <c r="H279" t="s">
        <v>82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7541</v>
      </c>
      <c r="O279">
        <f>ROUNDUP(E279/D279,2)*100</f>
        <v>111.00000000000001</v>
      </c>
      <c r="P279">
        <f>IF(L279&gt;0,ROUNDUP((E279/L279),0))</f>
        <v>76</v>
      </c>
      <c r="Q279" t="s">
        <v>31</v>
      </c>
      <c r="R279" t="s">
        <v>7540</v>
      </c>
      <c r="S279" s="10">
        <f>(J279/86400)+25569+(-5/24)</f>
        <v>42117.68309027778</v>
      </c>
      <c r="T279" s="9">
        <f>(I279/86400)+25569+(-5/24)</f>
        <v>42147.68309027778</v>
      </c>
    </row>
    <row r="280" spans="1:20" ht="29" x14ac:dyDescent="0.35">
      <c r="A280">
        <v>278</v>
      </c>
      <c r="B280" s="8" t="s">
        <v>7825</v>
      </c>
      <c r="C280" s="8" t="s">
        <v>7824</v>
      </c>
      <c r="D280">
        <v>27000</v>
      </c>
      <c r="E280">
        <v>40594</v>
      </c>
      <c r="F280" t="s">
        <v>51</v>
      </c>
      <c r="G280" t="s">
        <v>55</v>
      </c>
      <c r="H280" t="s">
        <v>82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7541</v>
      </c>
      <c r="O280">
        <f>ROUNDUP(E280/D280,2)*100</f>
        <v>151</v>
      </c>
      <c r="P280">
        <f>IF(L280&gt;0,ROUNDUP((E280/L280),0))</f>
        <v>98</v>
      </c>
      <c r="Q280" t="s">
        <v>31</v>
      </c>
      <c r="R280" t="s">
        <v>7540</v>
      </c>
      <c r="S280" s="10">
        <f>(J280/86400)+25569+(-5/24)</f>
        <v>41163.832627314812</v>
      </c>
      <c r="T280" s="9">
        <f>(I280/86400)+25569+(-5/24)</f>
        <v>41193.832627314812</v>
      </c>
    </row>
    <row r="281" spans="1:20" ht="43.5" x14ac:dyDescent="0.35">
      <c r="A281">
        <v>279</v>
      </c>
      <c r="B281" s="8" t="s">
        <v>7823</v>
      </c>
      <c r="C281" s="8" t="s">
        <v>7822</v>
      </c>
      <c r="D281">
        <v>17000</v>
      </c>
      <c r="E281">
        <v>26744.11</v>
      </c>
      <c r="F281" t="s">
        <v>51</v>
      </c>
      <c r="G281" t="s">
        <v>55</v>
      </c>
      <c r="H281" t="s">
        <v>82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7541</v>
      </c>
      <c r="O281">
        <f>ROUNDUP(E281/D281,2)*100</f>
        <v>158</v>
      </c>
      <c r="P281">
        <f>IF(L281&gt;0,ROUNDUP((E281/L281),0))</f>
        <v>88</v>
      </c>
      <c r="Q281" t="s">
        <v>31</v>
      </c>
      <c r="R281" t="s">
        <v>7540</v>
      </c>
      <c r="S281" s="10">
        <f>(J281/86400)+25569+(-5/24)</f>
        <v>42759.035833333335</v>
      </c>
      <c r="T281" s="9">
        <f>(I281/86400)+25569+(-5/24)</f>
        <v>42792.875694444439</v>
      </c>
    </row>
    <row r="282" spans="1:20" ht="43.5" x14ac:dyDescent="0.35">
      <c r="A282">
        <v>280</v>
      </c>
      <c r="B282" s="8" t="s">
        <v>7821</v>
      </c>
      <c r="C282" s="8" t="s">
        <v>7820</v>
      </c>
      <c r="D282">
        <v>75000</v>
      </c>
      <c r="E282">
        <v>117108</v>
      </c>
      <c r="F282" t="s">
        <v>51</v>
      </c>
      <c r="G282" t="s">
        <v>55</v>
      </c>
      <c r="H282" t="s">
        <v>82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7541</v>
      </c>
      <c r="O282">
        <f>ROUNDUP(E282/D282,2)*100</f>
        <v>157</v>
      </c>
      <c r="P282">
        <f>IF(L282&gt;0,ROUNDUP((E282/L282),0))</f>
        <v>55</v>
      </c>
      <c r="Q282" t="s">
        <v>31</v>
      </c>
      <c r="R282" t="s">
        <v>7540</v>
      </c>
      <c r="S282" s="10">
        <f>(J282/86400)+25569+(-5/24)</f>
        <v>41744.382349537038</v>
      </c>
      <c r="T282" s="9">
        <f>(I282/86400)+25569+(-5/24)</f>
        <v>41789.382349537038</v>
      </c>
    </row>
    <row r="283" spans="1:20" ht="43.5" x14ac:dyDescent="0.35">
      <c r="A283">
        <v>281</v>
      </c>
      <c r="B283" s="8" t="s">
        <v>7819</v>
      </c>
      <c r="C283" s="8" t="s">
        <v>7818</v>
      </c>
      <c r="D283">
        <v>5500</v>
      </c>
      <c r="E283">
        <v>6632.32</v>
      </c>
      <c r="F283" t="s">
        <v>51</v>
      </c>
      <c r="G283" t="s">
        <v>55</v>
      </c>
      <c r="H283" t="s">
        <v>82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7541</v>
      </c>
      <c r="O283">
        <f>ROUNDUP(E283/D283,2)*100</f>
        <v>121</v>
      </c>
      <c r="P283">
        <f>IF(L283&gt;0,ROUNDUP((E283/L283),0))</f>
        <v>84</v>
      </c>
      <c r="Q283" t="s">
        <v>31</v>
      </c>
      <c r="R283" t="s">
        <v>7540</v>
      </c>
      <c r="S283" s="10">
        <f>(J283/86400)+25569+(-5/24)</f>
        <v>39949.955011574071</v>
      </c>
      <c r="T283" s="9">
        <f>(I283/86400)+25569+(-5/24)</f>
        <v>40035.601388888885</v>
      </c>
    </row>
    <row r="284" spans="1:20" ht="43.5" x14ac:dyDescent="0.35">
      <c r="A284">
        <v>282</v>
      </c>
      <c r="B284" s="8" t="s">
        <v>7817</v>
      </c>
      <c r="C284" s="8" t="s">
        <v>7816</v>
      </c>
      <c r="D284">
        <v>45000</v>
      </c>
      <c r="E284">
        <v>45535</v>
      </c>
      <c r="F284" t="s">
        <v>51</v>
      </c>
      <c r="G284" t="s">
        <v>55</v>
      </c>
      <c r="H284" t="s">
        <v>82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7541</v>
      </c>
      <c r="O284">
        <f>ROUNDUP(E284/D284,2)*100</f>
        <v>102</v>
      </c>
      <c r="P284">
        <f>IF(L284&gt;0,ROUNDUP((E284/L284),0))</f>
        <v>255</v>
      </c>
      <c r="Q284" t="s">
        <v>31</v>
      </c>
      <c r="R284" t="s">
        <v>7540</v>
      </c>
      <c r="S284" s="10">
        <f>(J284/86400)+25569+(-5/24)</f>
        <v>40194.711712962962</v>
      </c>
      <c r="T284" s="9">
        <f>(I284/86400)+25569+(-5/24)</f>
        <v>40231.708333333328</v>
      </c>
    </row>
    <row r="285" spans="1:20" ht="29" x14ac:dyDescent="0.35">
      <c r="A285">
        <v>283</v>
      </c>
      <c r="B285" s="8" t="s">
        <v>7815</v>
      </c>
      <c r="C285" s="8" t="s">
        <v>7814</v>
      </c>
      <c r="D285">
        <v>18000</v>
      </c>
      <c r="E285">
        <v>20569.05</v>
      </c>
      <c r="F285" t="s">
        <v>51</v>
      </c>
      <c r="G285" t="s">
        <v>55</v>
      </c>
      <c r="H285" t="s">
        <v>82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7541</v>
      </c>
      <c r="O285">
        <f>ROUNDUP(E285/D285,2)*100</f>
        <v>114.99999999999999</v>
      </c>
      <c r="P285">
        <f>IF(L285&gt;0,ROUNDUP((E285/L285),0))</f>
        <v>102</v>
      </c>
      <c r="Q285" t="s">
        <v>31</v>
      </c>
      <c r="R285" t="s">
        <v>7540</v>
      </c>
      <c r="S285" s="10">
        <f>(J285/86400)+25569+(-5/24)</f>
        <v>40675.501666666663</v>
      </c>
      <c r="T285" s="9">
        <f>(I285/86400)+25569+(-5/24)</f>
        <v>40694.999305555553</v>
      </c>
    </row>
    <row r="286" spans="1:20" ht="43.5" x14ac:dyDescent="0.35">
      <c r="A286">
        <v>284</v>
      </c>
      <c r="B286" s="8" t="s">
        <v>7813</v>
      </c>
      <c r="C286" s="8" t="s">
        <v>7812</v>
      </c>
      <c r="D286">
        <v>40000</v>
      </c>
      <c r="E286">
        <v>41850.46</v>
      </c>
      <c r="F286" t="s">
        <v>51</v>
      </c>
      <c r="G286" t="s">
        <v>55</v>
      </c>
      <c r="H286" t="s">
        <v>82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7541</v>
      </c>
      <c r="O286">
        <f>ROUNDUP(E286/D286,2)*100</f>
        <v>105</v>
      </c>
      <c r="P286">
        <f>IF(L286&gt;0,ROUNDUP((E286/L286),0))</f>
        <v>56</v>
      </c>
      <c r="Q286" t="s">
        <v>31</v>
      </c>
      <c r="R286" t="s">
        <v>7540</v>
      </c>
      <c r="S286" s="10">
        <f>(J286/86400)+25569+(-5/24)</f>
        <v>40904.529861111107</v>
      </c>
      <c r="T286" s="9">
        <f>(I286/86400)+25569+(-5/24)</f>
        <v>40929.529861111107</v>
      </c>
    </row>
    <row r="287" spans="1:20" ht="43.5" x14ac:dyDescent="0.35">
      <c r="A287">
        <v>285</v>
      </c>
      <c r="B287" s="8" t="s">
        <v>7811</v>
      </c>
      <c r="C287" s="8" t="s">
        <v>7810</v>
      </c>
      <c r="D287">
        <v>14000</v>
      </c>
      <c r="E287">
        <v>32035.51</v>
      </c>
      <c r="F287" t="s">
        <v>51</v>
      </c>
      <c r="G287" t="s">
        <v>55</v>
      </c>
      <c r="H287" t="s">
        <v>82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7541</v>
      </c>
      <c r="O287">
        <f>ROUNDUP(E287/D287,2)*100</f>
        <v>228.99999999999997</v>
      </c>
      <c r="P287">
        <f>IF(L287&gt;0,ROUNDUP((E287/L287),0))</f>
        <v>57</v>
      </c>
      <c r="Q287" t="s">
        <v>31</v>
      </c>
      <c r="R287" t="s">
        <v>7540</v>
      </c>
      <c r="S287" s="10">
        <f>(J287/86400)+25569+(-5/24)</f>
        <v>41506.547777777778</v>
      </c>
      <c r="T287" s="9">
        <f>(I287/86400)+25569+(-5/24)</f>
        <v>41536.547777777778</v>
      </c>
    </row>
    <row r="288" spans="1:20" ht="43.5" x14ac:dyDescent="0.35">
      <c r="A288">
        <v>286</v>
      </c>
      <c r="B288" s="8" t="s">
        <v>7809</v>
      </c>
      <c r="C288" s="8" t="s">
        <v>7808</v>
      </c>
      <c r="D288">
        <v>15000</v>
      </c>
      <c r="E288">
        <v>16373</v>
      </c>
      <c r="F288" t="s">
        <v>51</v>
      </c>
      <c r="G288" t="s">
        <v>55</v>
      </c>
      <c r="H288" t="s">
        <v>82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7541</v>
      </c>
      <c r="O288">
        <f>ROUNDUP(E288/D288,2)*100</f>
        <v>110.00000000000001</v>
      </c>
      <c r="P288">
        <f>IF(L288&gt;0,ROUNDUP((E288/L288),0))</f>
        <v>122</v>
      </c>
      <c r="Q288" t="s">
        <v>31</v>
      </c>
      <c r="R288" t="s">
        <v>7540</v>
      </c>
      <c r="S288" s="10">
        <f>(J288/86400)+25569+(-5/24)</f>
        <v>41313.607916666668</v>
      </c>
      <c r="T288" s="9">
        <f>(I288/86400)+25569+(-5/24)</f>
        <v>41358.566249999996</v>
      </c>
    </row>
    <row r="289" spans="1:20" ht="29" x14ac:dyDescent="0.35">
      <c r="A289">
        <v>287</v>
      </c>
      <c r="B289" s="8" t="s">
        <v>7807</v>
      </c>
      <c r="C289" s="8" t="s">
        <v>7806</v>
      </c>
      <c r="D289">
        <v>15000</v>
      </c>
      <c r="E289">
        <v>26445</v>
      </c>
      <c r="F289" t="s">
        <v>51</v>
      </c>
      <c r="G289" t="s">
        <v>55</v>
      </c>
      <c r="H289" t="s">
        <v>82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7541</v>
      </c>
      <c r="O289">
        <f>ROUNDUP(E289/D289,2)*100</f>
        <v>177</v>
      </c>
      <c r="P289">
        <f>IF(L289&gt;0,ROUNDUP((E289/L289),0))</f>
        <v>92</v>
      </c>
      <c r="Q289" t="s">
        <v>31</v>
      </c>
      <c r="R289" t="s">
        <v>7540</v>
      </c>
      <c r="S289" s="10">
        <f>(J289/86400)+25569+(-5/24)</f>
        <v>41184.069652777776</v>
      </c>
      <c r="T289" s="9">
        <f>(I289/86400)+25569+(-5/24)</f>
        <v>41214.958333333328</v>
      </c>
    </row>
    <row r="290" spans="1:20" ht="58" x14ac:dyDescent="0.35">
      <c r="A290">
        <v>288</v>
      </c>
      <c r="B290" s="8" t="s">
        <v>7805</v>
      </c>
      <c r="C290" s="8" t="s">
        <v>7804</v>
      </c>
      <c r="D290">
        <v>50000</v>
      </c>
      <c r="E290">
        <v>51605.31</v>
      </c>
      <c r="F290" t="s">
        <v>51</v>
      </c>
      <c r="G290" t="s">
        <v>55</v>
      </c>
      <c r="H290" t="s">
        <v>82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7541</v>
      </c>
      <c r="O290">
        <f>ROUNDUP(E290/D290,2)*100</f>
        <v>104</v>
      </c>
      <c r="P290">
        <f>IF(L290&gt;0,ROUNDUP((E290/L290),0))</f>
        <v>116</v>
      </c>
      <c r="Q290" t="s">
        <v>31</v>
      </c>
      <c r="R290" t="s">
        <v>7540</v>
      </c>
      <c r="S290" s="10">
        <f>(J290/86400)+25569+(-5/24)</f>
        <v>41050.960567129623</v>
      </c>
      <c r="T290" s="9">
        <f>(I290/86400)+25569+(-5/24)</f>
        <v>41085.960567129623</v>
      </c>
    </row>
    <row r="291" spans="1:20" ht="43.5" x14ac:dyDescent="0.35">
      <c r="A291">
        <v>289</v>
      </c>
      <c r="B291" s="8" t="s">
        <v>7803</v>
      </c>
      <c r="C291" s="8" t="s">
        <v>7802</v>
      </c>
      <c r="D291">
        <v>15000</v>
      </c>
      <c r="E291">
        <v>15723</v>
      </c>
      <c r="F291" t="s">
        <v>51</v>
      </c>
      <c r="G291" t="s">
        <v>56</v>
      </c>
      <c r="H291" t="s">
        <v>90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7541</v>
      </c>
      <c r="O291">
        <f>ROUNDUP(E291/D291,2)*100</f>
        <v>105</v>
      </c>
      <c r="P291">
        <f>IF(L291&gt;0,ROUNDUP((E291/L291),0))</f>
        <v>68</v>
      </c>
      <c r="Q291" t="s">
        <v>31</v>
      </c>
      <c r="R291" t="s">
        <v>7540</v>
      </c>
      <c r="S291" s="10">
        <f>(J291/86400)+25569+(-5/24)</f>
        <v>41550.248078703698</v>
      </c>
      <c r="T291" s="9">
        <f>(I291/86400)+25569+(-5/24)</f>
        <v>41580.248078703698</v>
      </c>
    </row>
    <row r="292" spans="1:20" ht="29" x14ac:dyDescent="0.35">
      <c r="A292">
        <v>290</v>
      </c>
      <c r="B292" s="8" t="s">
        <v>7801</v>
      </c>
      <c r="C292" s="8" t="s">
        <v>7800</v>
      </c>
      <c r="D292">
        <v>4500</v>
      </c>
      <c r="E292">
        <v>4800.8</v>
      </c>
      <c r="F292" t="s">
        <v>51</v>
      </c>
      <c r="G292" t="s">
        <v>55</v>
      </c>
      <c r="H292" t="s">
        <v>82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7541</v>
      </c>
      <c r="O292">
        <f>ROUNDUP(E292/D292,2)*100</f>
        <v>107</v>
      </c>
      <c r="P292">
        <f>IF(L292&gt;0,ROUNDUP((E292/L292),0))</f>
        <v>29</v>
      </c>
      <c r="Q292" t="s">
        <v>31</v>
      </c>
      <c r="R292" t="s">
        <v>7540</v>
      </c>
      <c r="S292" s="10">
        <f>(J292/86400)+25569+(-5/24)</f>
        <v>40526.160844907405</v>
      </c>
      <c r="T292" s="9">
        <f>(I292/86400)+25569+(-5/24)</f>
        <v>40576.124305555553</v>
      </c>
    </row>
    <row r="293" spans="1:20" ht="43.5" x14ac:dyDescent="0.35">
      <c r="A293">
        <v>291</v>
      </c>
      <c r="B293" s="8" t="s">
        <v>7799</v>
      </c>
      <c r="C293" s="8" t="s">
        <v>7798</v>
      </c>
      <c r="D293">
        <v>5000</v>
      </c>
      <c r="E293">
        <v>6001</v>
      </c>
      <c r="F293" t="s">
        <v>51</v>
      </c>
      <c r="G293" t="s">
        <v>55</v>
      </c>
      <c r="H293" t="s">
        <v>82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7541</v>
      </c>
      <c r="O293">
        <f>ROUNDUP(E293/D293,2)*100</f>
        <v>121</v>
      </c>
      <c r="P293">
        <f>IF(L293&gt;0,ROUNDUP((E293/L293),0))</f>
        <v>47</v>
      </c>
      <c r="Q293" t="s">
        <v>31</v>
      </c>
      <c r="R293" t="s">
        <v>7540</v>
      </c>
      <c r="S293" s="10">
        <f>(J293/86400)+25569+(-5/24)</f>
        <v>41376.560717592591</v>
      </c>
      <c r="T293" s="9">
        <f>(I293/86400)+25569+(-5/24)</f>
        <v>41394.792361111111</v>
      </c>
    </row>
    <row r="294" spans="1:20" ht="58" x14ac:dyDescent="0.35">
      <c r="A294">
        <v>292</v>
      </c>
      <c r="B294" s="8" t="s">
        <v>7797</v>
      </c>
      <c r="C294" s="8" t="s">
        <v>7796</v>
      </c>
      <c r="D294">
        <v>75000</v>
      </c>
      <c r="E294">
        <v>76130.2</v>
      </c>
      <c r="F294" t="s">
        <v>51</v>
      </c>
      <c r="G294" t="s">
        <v>55</v>
      </c>
      <c r="H294" t="s">
        <v>82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7541</v>
      </c>
      <c r="O294">
        <f>ROUNDUP(E294/D294,2)*100</f>
        <v>102</v>
      </c>
      <c r="P294">
        <f>IF(L294&gt;0,ROUNDUP((E294/L294),0))</f>
        <v>155</v>
      </c>
      <c r="Q294" t="s">
        <v>31</v>
      </c>
      <c r="R294" t="s">
        <v>7540</v>
      </c>
      <c r="S294" s="10">
        <f>(J294/86400)+25569+(-5/24)</f>
        <v>40812.594895833332</v>
      </c>
      <c r="T294" s="9">
        <f>(I294/86400)+25569+(-5/24)</f>
        <v>40844.957638888889</v>
      </c>
    </row>
    <row r="295" spans="1:20" ht="43.5" x14ac:dyDescent="0.35">
      <c r="A295">
        <v>293</v>
      </c>
      <c r="B295" s="8" t="s">
        <v>7795</v>
      </c>
      <c r="C295" s="8" t="s">
        <v>7794</v>
      </c>
      <c r="D295">
        <v>26000</v>
      </c>
      <c r="E295">
        <v>26360</v>
      </c>
      <c r="F295" t="s">
        <v>51</v>
      </c>
      <c r="G295" t="s">
        <v>55</v>
      </c>
      <c r="H295" t="s">
        <v>82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7541</v>
      </c>
      <c r="O295">
        <f>ROUNDUP(E295/D295,2)*100</f>
        <v>102</v>
      </c>
      <c r="P295">
        <f>IF(L295&gt;0,ROUNDUP((E295/L295),0))</f>
        <v>202</v>
      </c>
      <c r="Q295" t="s">
        <v>31</v>
      </c>
      <c r="R295" t="s">
        <v>7540</v>
      </c>
      <c r="S295" s="10">
        <f>(J295/86400)+25569+(-5/24)</f>
        <v>41719.459652777776</v>
      </c>
      <c r="T295" s="9">
        <f>(I295/86400)+25569+(-5/24)</f>
        <v>41749.459652777776</v>
      </c>
    </row>
    <row r="296" spans="1:20" ht="72.5" x14ac:dyDescent="0.35">
      <c r="A296">
        <v>294</v>
      </c>
      <c r="B296" s="8" t="s">
        <v>7793</v>
      </c>
      <c r="C296" s="8" t="s">
        <v>7792</v>
      </c>
      <c r="D296">
        <v>5000</v>
      </c>
      <c r="E296">
        <v>5000</v>
      </c>
      <c r="F296" t="s">
        <v>51</v>
      </c>
      <c r="G296" t="s">
        <v>55</v>
      </c>
      <c r="H296" t="s">
        <v>82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7541</v>
      </c>
      <c r="O296">
        <f>ROUNDUP(E296/D296,2)*100</f>
        <v>100</v>
      </c>
      <c r="P296">
        <f>IF(L296&gt;0,ROUNDUP((E296/L296),0))</f>
        <v>100</v>
      </c>
      <c r="Q296" t="s">
        <v>31</v>
      </c>
      <c r="R296" t="s">
        <v>7540</v>
      </c>
      <c r="S296" s="10">
        <f>(J296/86400)+25569+(-5/24)</f>
        <v>40342.876087962963</v>
      </c>
      <c r="T296" s="9">
        <f>(I296/86400)+25569+(-5/24)</f>
        <v>40378.458333333328</v>
      </c>
    </row>
    <row r="297" spans="1:20" ht="43.5" x14ac:dyDescent="0.35">
      <c r="A297">
        <v>295</v>
      </c>
      <c r="B297" s="8" t="s">
        <v>7791</v>
      </c>
      <c r="C297" s="8" t="s">
        <v>7790</v>
      </c>
      <c r="D297">
        <v>50000</v>
      </c>
      <c r="E297">
        <v>66554.559999999998</v>
      </c>
      <c r="F297" t="s">
        <v>51</v>
      </c>
      <c r="G297" t="s">
        <v>55</v>
      </c>
      <c r="H297" t="s">
        <v>82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7541</v>
      </c>
      <c r="O297">
        <f>ROUNDUP(E297/D297,2)*100</f>
        <v>134</v>
      </c>
      <c r="P297">
        <f>IF(L297&gt;0,ROUNDUP((E297/L297),0))</f>
        <v>101</v>
      </c>
      <c r="Q297" t="s">
        <v>31</v>
      </c>
      <c r="R297" t="s">
        <v>7540</v>
      </c>
      <c r="S297" s="10">
        <f>(J297/86400)+25569+(-5/24)</f>
        <v>41518.796400462961</v>
      </c>
      <c r="T297" s="9">
        <f>(I297/86400)+25569+(-5/24)</f>
        <v>41578.791666666664</v>
      </c>
    </row>
    <row r="298" spans="1:20" ht="43.5" x14ac:dyDescent="0.35">
      <c r="A298">
        <v>296</v>
      </c>
      <c r="B298" s="8" t="s">
        <v>7789</v>
      </c>
      <c r="C298" s="8" t="s">
        <v>7788</v>
      </c>
      <c r="D298">
        <v>25000</v>
      </c>
      <c r="E298">
        <v>29681.55</v>
      </c>
      <c r="F298" t="s">
        <v>51</v>
      </c>
      <c r="G298" t="s">
        <v>55</v>
      </c>
      <c r="H298" t="s">
        <v>82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7541</v>
      </c>
      <c r="O298">
        <f>ROUNDUP(E298/D298,2)*100</f>
        <v>119</v>
      </c>
      <c r="P298">
        <f>IF(L298&gt;0,ROUNDUP((E298/L298),0))</f>
        <v>231</v>
      </c>
      <c r="Q298" t="s">
        <v>31</v>
      </c>
      <c r="R298" t="s">
        <v>7540</v>
      </c>
      <c r="S298" s="10">
        <f>(J298/86400)+25569+(-5/24)</f>
        <v>41134.267164351848</v>
      </c>
      <c r="T298" s="9">
        <f>(I298/86400)+25569+(-5/24)</f>
        <v>41159.267164351848</v>
      </c>
    </row>
    <row r="299" spans="1:20" ht="43.5" x14ac:dyDescent="0.35">
      <c r="A299">
        <v>297</v>
      </c>
      <c r="B299" s="8" t="s">
        <v>7787</v>
      </c>
      <c r="C299" s="8" t="s">
        <v>7786</v>
      </c>
      <c r="D299">
        <v>20000</v>
      </c>
      <c r="E299">
        <v>20128</v>
      </c>
      <c r="F299" t="s">
        <v>51</v>
      </c>
      <c r="G299" t="s">
        <v>55</v>
      </c>
      <c r="H299" t="s">
        <v>82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7541</v>
      </c>
      <c r="O299">
        <f>ROUNDUP(E299/D299,2)*100</f>
        <v>101</v>
      </c>
      <c r="P299">
        <f>IF(L299&gt;0,ROUNDUP((E299/L299),0))</f>
        <v>142</v>
      </c>
      <c r="Q299" t="s">
        <v>31</v>
      </c>
      <c r="R299" t="s">
        <v>7540</v>
      </c>
      <c r="S299" s="10">
        <f>(J299/86400)+25569+(-5/24)</f>
        <v>42089.519687499997</v>
      </c>
      <c r="T299" s="9">
        <f>(I299/86400)+25569+(-5/24)</f>
        <v>42124.957638888889</v>
      </c>
    </row>
    <row r="300" spans="1:20" ht="29" x14ac:dyDescent="0.35">
      <c r="A300">
        <v>298</v>
      </c>
      <c r="B300" s="8" t="s">
        <v>7785</v>
      </c>
      <c r="C300" s="8" t="s">
        <v>7784</v>
      </c>
      <c r="D300">
        <v>126000</v>
      </c>
      <c r="E300">
        <v>137254.84</v>
      </c>
      <c r="F300" t="s">
        <v>51</v>
      </c>
      <c r="G300" t="s">
        <v>55</v>
      </c>
      <c r="H300" t="s">
        <v>82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7541</v>
      </c>
      <c r="O300">
        <f>ROUNDUP(E300/D300,2)*100</f>
        <v>109.00000000000001</v>
      </c>
      <c r="P300">
        <f>IF(L300&gt;0,ROUNDUP((E300/L300),0))</f>
        <v>57</v>
      </c>
      <c r="Q300" t="s">
        <v>31</v>
      </c>
      <c r="R300" t="s">
        <v>7540</v>
      </c>
      <c r="S300" s="10">
        <f>(J300/86400)+25569+(-5/24)</f>
        <v>41709.255185185182</v>
      </c>
      <c r="T300" s="9">
        <f>(I300/86400)+25569+(-5/24)</f>
        <v>41768.666666666664</v>
      </c>
    </row>
    <row r="301" spans="1:20" ht="58" x14ac:dyDescent="0.35">
      <c r="A301">
        <v>299</v>
      </c>
      <c r="B301" s="8" t="s">
        <v>7783</v>
      </c>
      <c r="C301" s="8" t="s">
        <v>7782</v>
      </c>
      <c r="D301">
        <v>10000</v>
      </c>
      <c r="E301">
        <v>17895.25</v>
      </c>
      <c r="F301" t="s">
        <v>51</v>
      </c>
      <c r="G301" t="s">
        <v>55</v>
      </c>
      <c r="H301" t="s">
        <v>82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7541</v>
      </c>
      <c r="O301">
        <f>ROUNDUP(E301/D301,2)*100</f>
        <v>179</v>
      </c>
      <c r="P301">
        <f>IF(L301&gt;0,ROUNDUP((E301/L301),0))</f>
        <v>74</v>
      </c>
      <c r="Q301" t="s">
        <v>31</v>
      </c>
      <c r="R301" t="s">
        <v>7540</v>
      </c>
      <c r="S301" s="10">
        <f>(J301/86400)+25569+(-5/24)</f>
        <v>40469.016898148147</v>
      </c>
      <c r="T301" s="9">
        <f>(I301/86400)+25569+(-5/24)</f>
        <v>40499.058564814812</v>
      </c>
    </row>
    <row r="302" spans="1:20" ht="43.5" x14ac:dyDescent="0.35">
      <c r="A302">
        <v>300</v>
      </c>
      <c r="B302" s="8" t="s">
        <v>7781</v>
      </c>
      <c r="C302" s="8" t="s">
        <v>7780</v>
      </c>
      <c r="D302">
        <v>25000</v>
      </c>
      <c r="E302">
        <v>25430.66</v>
      </c>
      <c r="F302" t="s">
        <v>51</v>
      </c>
      <c r="G302" t="s">
        <v>55</v>
      </c>
      <c r="H302" t="s">
        <v>82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7541</v>
      </c>
      <c r="O302">
        <f>ROUNDUP(E302/D302,2)*100</f>
        <v>102</v>
      </c>
      <c r="P302">
        <f>IF(L302&gt;0,ROUNDUP((E302/L302),0))</f>
        <v>86</v>
      </c>
      <c r="Q302" t="s">
        <v>31</v>
      </c>
      <c r="R302" t="s">
        <v>7540</v>
      </c>
      <c r="S302" s="10">
        <f>(J302/86400)+25569+(-5/24)</f>
        <v>40626.751597222217</v>
      </c>
      <c r="T302" s="9">
        <f>(I302/86400)+25569+(-5/24)</f>
        <v>40657.751597222217</v>
      </c>
    </row>
    <row r="303" spans="1:20" ht="43.5" x14ac:dyDescent="0.35">
      <c r="A303">
        <v>301</v>
      </c>
      <c r="B303" s="8" t="s">
        <v>7779</v>
      </c>
      <c r="C303" s="8" t="s">
        <v>7778</v>
      </c>
      <c r="D303">
        <v>13000</v>
      </c>
      <c r="E303">
        <v>15435.55</v>
      </c>
      <c r="F303" t="s">
        <v>51</v>
      </c>
      <c r="G303" t="s">
        <v>55</v>
      </c>
      <c r="H303" t="s">
        <v>82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7541</v>
      </c>
      <c r="O303">
        <f>ROUNDUP(E303/D303,2)*100</f>
        <v>119</v>
      </c>
      <c r="P303">
        <f>IF(L303&gt;0,ROUNDUP((E303/L303),0))</f>
        <v>62</v>
      </c>
      <c r="Q303" t="s">
        <v>31</v>
      </c>
      <c r="R303" t="s">
        <v>7540</v>
      </c>
      <c r="S303" s="10">
        <f>(J303/86400)+25569+(-5/24)</f>
        <v>41312.529340277775</v>
      </c>
      <c r="T303" s="9">
        <f>(I303/86400)+25569+(-5/24)</f>
        <v>41352.487673611111</v>
      </c>
    </row>
    <row r="304" spans="1:20" ht="58" x14ac:dyDescent="0.35">
      <c r="A304">
        <v>302</v>
      </c>
      <c r="B304" s="8" t="s">
        <v>7777</v>
      </c>
      <c r="C304" s="8" t="s">
        <v>7776</v>
      </c>
      <c r="D304">
        <v>10000</v>
      </c>
      <c r="E304">
        <v>10046</v>
      </c>
      <c r="F304" t="s">
        <v>51</v>
      </c>
      <c r="G304" t="s">
        <v>55</v>
      </c>
      <c r="H304" t="s">
        <v>82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7541</v>
      </c>
      <c r="O304">
        <f>ROUNDUP(E304/D304,2)*100</f>
        <v>101</v>
      </c>
      <c r="P304">
        <f>IF(L304&gt;0,ROUNDUP((E304/L304),0))</f>
        <v>94</v>
      </c>
      <c r="Q304" t="s">
        <v>31</v>
      </c>
      <c r="R304" t="s">
        <v>7540</v>
      </c>
      <c r="S304" s="10">
        <f>(J304/86400)+25569+(-5/24)</f>
        <v>40933.648587962962</v>
      </c>
      <c r="T304" s="9">
        <f>(I304/86400)+25569+(-5/24)</f>
        <v>40963.648587962962</v>
      </c>
    </row>
    <row r="305" spans="1:20" ht="43.5" x14ac:dyDescent="0.35">
      <c r="A305">
        <v>303</v>
      </c>
      <c r="B305" s="8" t="s">
        <v>7775</v>
      </c>
      <c r="C305" s="8" t="s">
        <v>7774</v>
      </c>
      <c r="D305">
        <v>3000</v>
      </c>
      <c r="E305">
        <v>4124</v>
      </c>
      <c r="F305" t="s">
        <v>51</v>
      </c>
      <c r="G305" t="s">
        <v>55</v>
      </c>
      <c r="H305" t="s">
        <v>82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7541</v>
      </c>
      <c r="O305">
        <f>ROUNDUP(E305/D305,2)*100</f>
        <v>138</v>
      </c>
      <c r="P305">
        <f>IF(L305&gt;0,ROUNDUP((E305/L305),0))</f>
        <v>51</v>
      </c>
      <c r="Q305" t="s">
        <v>31</v>
      </c>
      <c r="R305" t="s">
        <v>7540</v>
      </c>
      <c r="S305" s="10">
        <f>(J305/86400)+25569+(-5/24)</f>
        <v>41031.862800925919</v>
      </c>
      <c r="T305" s="9">
        <f>(I305/86400)+25569+(-5/24)</f>
        <v>41061.862800925919</v>
      </c>
    </row>
    <row r="306" spans="1:20" ht="29" x14ac:dyDescent="0.35">
      <c r="A306">
        <v>304</v>
      </c>
      <c r="B306" s="8" t="s">
        <v>7773</v>
      </c>
      <c r="C306" s="8" t="s">
        <v>7772</v>
      </c>
      <c r="D306">
        <v>3400</v>
      </c>
      <c r="E306">
        <v>7876</v>
      </c>
      <c r="F306" t="s">
        <v>51</v>
      </c>
      <c r="G306" t="s">
        <v>55</v>
      </c>
      <c r="H306" t="s">
        <v>82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7541</v>
      </c>
      <c r="O306">
        <f>ROUNDUP(E306/D306,2)*100</f>
        <v>231.99999999999997</v>
      </c>
      <c r="P306">
        <f>IF(L306&gt;0,ROUNDUP((E306/L306),0))</f>
        <v>107</v>
      </c>
      <c r="Q306" t="s">
        <v>31</v>
      </c>
      <c r="R306" t="s">
        <v>7540</v>
      </c>
      <c r="S306" s="10">
        <f>(J306/86400)+25569+(-5/24)</f>
        <v>41113.88653935185</v>
      </c>
      <c r="T306" s="9">
        <f>(I306/86400)+25569+(-5/24)</f>
        <v>41152.875</v>
      </c>
    </row>
    <row r="307" spans="1:20" ht="43.5" x14ac:dyDescent="0.35">
      <c r="A307">
        <v>305</v>
      </c>
      <c r="B307" s="8" t="s">
        <v>7771</v>
      </c>
      <c r="C307" s="8" t="s">
        <v>7770</v>
      </c>
      <c r="D307">
        <v>7500</v>
      </c>
      <c r="E307">
        <v>9775</v>
      </c>
      <c r="F307" t="s">
        <v>51</v>
      </c>
      <c r="G307" t="s">
        <v>55</v>
      </c>
      <c r="H307" t="s">
        <v>82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7541</v>
      </c>
      <c r="O307">
        <f>ROUNDUP(E307/D307,2)*100</f>
        <v>131</v>
      </c>
      <c r="P307">
        <f>IF(L307&gt;0,ROUNDUP((E307/L307),0))</f>
        <v>52</v>
      </c>
      <c r="Q307" t="s">
        <v>31</v>
      </c>
      <c r="R307" t="s">
        <v>7540</v>
      </c>
      <c r="S307" s="10">
        <f>(J307/86400)+25569+(-5/24)</f>
        <v>40948.421863425923</v>
      </c>
      <c r="T307" s="9">
        <f>(I307/86400)+25569+(-5/24)</f>
        <v>40978.421863425923</v>
      </c>
    </row>
    <row r="308" spans="1:20" ht="29" x14ac:dyDescent="0.35">
      <c r="A308">
        <v>306</v>
      </c>
      <c r="B308" s="8" t="s">
        <v>7769</v>
      </c>
      <c r="C308" s="8" t="s">
        <v>7768</v>
      </c>
      <c r="D308">
        <v>1000</v>
      </c>
      <c r="E308">
        <v>2929</v>
      </c>
      <c r="F308" t="s">
        <v>51</v>
      </c>
      <c r="G308" t="s">
        <v>55</v>
      </c>
      <c r="H308" t="s">
        <v>82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7541</v>
      </c>
      <c r="O308">
        <f>ROUNDUP(E308/D308,2)*100</f>
        <v>293</v>
      </c>
      <c r="P308">
        <f>IF(L308&gt;0,ROUNDUP((E308/L308),0))</f>
        <v>37</v>
      </c>
      <c r="Q308" t="s">
        <v>31</v>
      </c>
      <c r="R308" t="s">
        <v>7540</v>
      </c>
      <c r="S308" s="10">
        <f>(J308/86400)+25569+(-5/24)</f>
        <v>41333.628854166665</v>
      </c>
      <c r="T308" s="9">
        <f>(I308/86400)+25569+(-5/24)</f>
        <v>41353.587187499994</v>
      </c>
    </row>
    <row r="309" spans="1:20" x14ac:dyDescent="0.35">
      <c r="A309">
        <v>307</v>
      </c>
      <c r="B309" s="8" t="s">
        <v>7767</v>
      </c>
      <c r="C309" s="8" t="s">
        <v>7766</v>
      </c>
      <c r="D309">
        <v>22000</v>
      </c>
      <c r="E309">
        <v>24490</v>
      </c>
      <c r="F309" t="s">
        <v>51</v>
      </c>
      <c r="G309" t="s">
        <v>55</v>
      </c>
      <c r="H309" t="s">
        <v>82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7541</v>
      </c>
      <c r="O309">
        <f>ROUNDUP(E309/D309,2)*100</f>
        <v>112.00000000000001</v>
      </c>
      <c r="P309">
        <f>IF(L309&gt;0,ROUNDUP((E309/L309),0))</f>
        <v>43</v>
      </c>
      <c r="Q309" t="s">
        <v>31</v>
      </c>
      <c r="R309" t="s">
        <v>7540</v>
      </c>
      <c r="S309" s="10">
        <f>(J309/86400)+25569+(-5/24)</f>
        <v>41282.736122685186</v>
      </c>
      <c r="T309" s="9">
        <f>(I309/86400)+25569+(-5/24)</f>
        <v>41312.736122685186</v>
      </c>
    </row>
    <row r="310" spans="1:20" ht="43.5" x14ac:dyDescent="0.35">
      <c r="A310">
        <v>308</v>
      </c>
      <c r="B310" s="8" t="s">
        <v>7765</v>
      </c>
      <c r="C310" s="8" t="s">
        <v>7764</v>
      </c>
      <c r="D310">
        <v>12000</v>
      </c>
      <c r="E310">
        <v>12668</v>
      </c>
      <c r="F310" t="s">
        <v>51</v>
      </c>
      <c r="G310" t="s">
        <v>55</v>
      </c>
      <c r="H310" t="s">
        <v>82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7541</v>
      </c>
      <c r="O310">
        <f>ROUNDUP(E310/D310,2)*100</f>
        <v>106</v>
      </c>
      <c r="P310">
        <f>IF(L310&gt;0,ROUNDUP((E310/L310),0))</f>
        <v>63</v>
      </c>
      <c r="Q310" t="s">
        <v>31</v>
      </c>
      <c r="R310" t="s">
        <v>7540</v>
      </c>
      <c r="S310" s="10">
        <f>(J310/86400)+25569+(-5/24)</f>
        <v>40567.486226851848</v>
      </c>
      <c r="T310" s="9">
        <f>(I310/86400)+25569+(-5/24)</f>
        <v>40612.486226851848</v>
      </c>
    </row>
    <row r="311" spans="1:20" ht="43.5" x14ac:dyDescent="0.35">
      <c r="A311">
        <v>309</v>
      </c>
      <c r="B311" s="8" t="s">
        <v>7763</v>
      </c>
      <c r="C311" s="8" t="s">
        <v>7762</v>
      </c>
      <c r="D311">
        <v>18000</v>
      </c>
      <c r="E311">
        <v>21410</v>
      </c>
      <c r="F311" t="s">
        <v>51</v>
      </c>
      <c r="G311" t="s">
        <v>55</v>
      </c>
      <c r="H311" t="s">
        <v>82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7541</v>
      </c>
      <c r="O311">
        <f>ROUNDUP(E311/D311,2)*100</f>
        <v>119</v>
      </c>
      <c r="P311">
        <f>IF(L311&gt;0,ROUNDUP((E311/L311),0))</f>
        <v>90</v>
      </c>
      <c r="Q311" t="s">
        <v>31</v>
      </c>
      <c r="R311" t="s">
        <v>7540</v>
      </c>
      <c r="S311" s="10">
        <f>(J311/86400)+25569+(-5/24)</f>
        <v>41134.543217592589</v>
      </c>
      <c r="T311" s="9">
        <f>(I311/86400)+25569+(-5/24)</f>
        <v>41155.543217592589</v>
      </c>
    </row>
    <row r="312" spans="1:20" ht="43.5" x14ac:dyDescent="0.35">
      <c r="A312">
        <v>310</v>
      </c>
      <c r="B312" s="8" t="s">
        <v>7761</v>
      </c>
      <c r="C312" s="8" t="s">
        <v>7760</v>
      </c>
      <c r="D312">
        <v>1000</v>
      </c>
      <c r="E312">
        <v>1041.29</v>
      </c>
      <c r="F312" t="s">
        <v>51</v>
      </c>
      <c r="G312" t="s">
        <v>55</v>
      </c>
      <c r="H312" t="s">
        <v>82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7541</v>
      </c>
      <c r="O312">
        <f>ROUNDUP(E312/D312,2)*100</f>
        <v>105</v>
      </c>
      <c r="P312">
        <f>IF(L312&gt;0,ROUNDUP((E312/L312),0))</f>
        <v>29</v>
      </c>
      <c r="Q312" t="s">
        <v>31</v>
      </c>
      <c r="R312" t="s">
        <v>7540</v>
      </c>
      <c r="S312" s="10">
        <f>(J312/86400)+25569+(-5/24)</f>
        <v>40820.974803240737</v>
      </c>
      <c r="T312" s="9">
        <f>(I312/86400)+25569+(-5/24)</f>
        <v>40835.875</v>
      </c>
    </row>
    <row r="313" spans="1:20" ht="43.5" x14ac:dyDescent="0.35">
      <c r="A313">
        <v>311</v>
      </c>
      <c r="B313" s="8" t="s">
        <v>7759</v>
      </c>
      <c r="C313" s="8" t="s">
        <v>7758</v>
      </c>
      <c r="D313">
        <v>20000</v>
      </c>
      <c r="E313">
        <v>20820.330000000002</v>
      </c>
      <c r="F313" t="s">
        <v>51</v>
      </c>
      <c r="G313" t="s">
        <v>55</v>
      </c>
      <c r="H313" t="s">
        <v>82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7541</v>
      </c>
      <c r="O313">
        <f>ROUNDUP(E313/D313,2)*100</f>
        <v>105</v>
      </c>
      <c r="P313">
        <f>IF(L313&gt;0,ROUNDUP((E313/L313),0))</f>
        <v>139</v>
      </c>
      <c r="Q313" t="s">
        <v>31</v>
      </c>
      <c r="R313" t="s">
        <v>7540</v>
      </c>
      <c r="S313" s="10">
        <f>(J313/86400)+25569+(-5/24)</f>
        <v>40868.011481481481</v>
      </c>
      <c r="T313" s="9">
        <f>(I313/86400)+25569+(-5/24)</f>
        <v>40909.124305555553</v>
      </c>
    </row>
    <row r="314" spans="1:20" ht="58" x14ac:dyDescent="0.35">
      <c r="A314">
        <v>312</v>
      </c>
      <c r="B314" s="8" t="s">
        <v>7757</v>
      </c>
      <c r="C314" s="8" t="s">
        <v>7756</v>
      </c>
      <c r="D314">
        <v>8000</v>
      </c>
      <c r="E314">
        <v>8950</v>
      </c>
      <c r="F314" t="s">
        <v>51</v>
      </c>
      <c r="G314" t="s">
        <v>55</v>
      </c>
      <c r="H314" t="s">
        <v>82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7541</v>
      </c>
      <c r="O314">
        <f>ROUNDUP(E314/D314,2)*100</f>
        <v>112.00000000000001</v>
      </c>
      <c r="P314">
        <f>IF(L314&gt;0,ROUNDUP((E314/L314),0))</f>
        <v>62</v>
      </c>
      <c r="Q314" t="s">
        <v>31</v>
      </c>
      <c r="R314" t="s">
        <v>7540</v>
      </c>
      <c r="S314" s="10">
        <f>(J314/86400)+25569+(-5/24)</f>
        <v>41348.669351851851</v>
      </c>
      <c r="T314" s="9">
        <f>(I314/86400)+25569+(-5/24)</f>
        <v>41378.669351851851</v>
      </c>
    </row>
    <row r="315" spans="1:20" ht="58" x14ac:dyDescent="0.35">
      <c r="A315">
        <v>313</v>
      </c>
      <c r="B315" s="8" t="s">
        <v>7755</v>
      </c>
      <c r="C315" s="8" t="s">
        <v>7754</v>
      </c>
      <c r="D315">
        <v>17000</v>
      </c>
      <c r="E315">
        <v>17805</v>
      </c>
      <c r="F315" t="s">
        <v>51</v>
      </c>
      <c r="G315" t="s">
        <v>55</v>
      </c>
      <c r="H315" t="s">
        <v>82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7541</v>
      </c>
      <c r="O315">
        <f>ROUNDUP(E315/D315,2)*100</f>
        <v>105</v>
      </c>
      <c r="P315">
        <f>IF(L315&gt;0,ROUNDUP((E315/L315),0))</f>
        <v>81</v>
      </c>
      <c r="Q315" t="s">
        <v>31</v>
      </c>
      <c r="R315" t="s">
        <v>7540</v>
      </c>
      <c r="S315" s="10">
        <f>(J315/86400)+25569+(-5/24)</f>
        <v>40357.019606481481</v>
      </c>
      <c r="T315" s="9">
        <f>(I315/86400)+25569+(-5/24)</f>
        <v>40401.457638888889</v>
      </c>
    </row>
    <row r="316" spans="1:20" ht="43.5" x14ac:dyDescent="0.35">
      <c r="A316">
        <v>314</v>
      </c>
      <c r="B316" s="8" t="s">
        <v>7753</v>
      </c>
      <c r="C316" s="8" t="s">
        <v>7752</v>
      </c>
      <c r="D316">
        <v>1000</v>
      </c>
      <c r="E316">
        <v>3851.5</v>
      </c>
      <c r="F316" t="s">
        <v>51</v>
      </c>
      <c r="G316" t="s">
        <v>55</v>
      </c>
      <c r="H316" t="s">
        <v>82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7541</v>
      </c>
      <c r="O316">
        <f>ROUNDUP(E316/D316,2)*100</f>
        <v>386</v>
      </c>
      <c r="P316">
        <f>IF(L316&gt;0,ROUNDUP((E316/L316),0))</f>
        <v>33</v>
      </c>
      <c r="Q316" t="s">
        <v>31</v>
      </c>
      <c r="R316" t="s">
        <v>7540</v>
      </c>
      <c r="S316" s="10">
        <f>(J316/86400)+25569+(-5/24)</f>
        <v>41304.624861111108</v>
      </c>
      <c r="T316" s="9">
        <f>(I316/86400)+25569+(-5/24)</f>
        <v>41334.624861111108</v>
      </c>
    </row>
    <row r="317" spans="1:20" ht="43.5" x14ac:dyDescent="0.35">
      <c r="A317">
        <v>315</v>
      </c>
      <c r="B317" s="8" t="s">
        <v>7751</v>
      </c>
      <c r="C317" s="8" t="s">
        <v>7750</v>
      </c>
      <c r="D317">
        <v>25000</v>
      </c>
      <c r="E317">
        <v>25312</v>
      </c>
      <c r="F317" t="s">
        <v>51</v>
      </c>
      <c r="G317" t="s">
        <v>55</v>
      </c>
      <c r="H317" t="s">
        <v>82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7541</v>
      </c>
      <c r="O317">
        <f>ROUNDUP(E317/D317,2)*100</f>
        <v>102</v>
      </c>
      <c r="P317">
        <f>IF(L317&gt;0,ROUNDUP((E317/L317),0))</f>
        <v>201</v>
      </c>
      <c r="Q317" t="s">
        <v>31</v>
      </c>
      <c r="R317" t="s">
        <v>7540</v>
      </c>
      <c r="S317" s="10">
        <f>(J317/86400)+25569+(-5/24)</f>
        <v>41113.564050925925</v>
      </c>
      <c r="T317" s="9">
        <f>(I317/86400)+25569+(-5/24)</f>
        <v>41143.564050925925</v>
      </c>
    </row>
    <row r="318" spans="1:20" ht="29" x14ac:dyDescent="0.35">
      <c r="A318">
        <v>316</v>
      </c>
      <c r="B318" s="8" t="s">
        <v>7749</v>
      </c>
      <c r="C318" s="8" t="s">
        <v>7748</v>
      </c>
      <c r="D318">
        <v>15000</v>
      </c>
      <c r="E318">
        <v>17066</v>
      </c>
      <c r="F318" t="s">
        <v>51</v>
      </c>
      <c r="G318" t="s">
        <v>57</v>
      </c>
      <c r="H318" t="s">
        <v>193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7541</v>
      </c>
      <c r="O318">
        <f>ROUNDUP(E318/D318,2)*100</f>
        <v>113.99999999999999</v>
      </c>
      <c r="P318">
        <f>IF(L318&gt;0,ROUNDUP((E318/L318),0))</f>
        <v>109</v>
      </c>
      <c r="Q318" t="s">
        <v>31</v>
      </c>
      <c r="R318" t="s">
        <v>7540</v>
      </c>
      <c r="S318" s="10">
        <f>(J318/86400)+25569+(-5/24)</f>
        <v>41950.715243055551</v>
      </c>
      <c r="T318" s="9">
        <f>(I318/86400)+25569+(-5/24)</f>
        <v>41983.999305555553</v>
      </c>
    </row>
    <row r="319" spans="1:20" ht="43.5" x14ac:dyDescent="0.35">
      <c r="A319">
        <v>317</v>
      </c>
      <c r="B319" s="8" t="s">
        <v>7747</v>
      </c>
      <c r="C319" s="8" t="s">
        <v>7746</v>
      </c>
      <c r="D319">
        <v>30000</v>
      </c>
      <c r="E319">
        <v>30241</v>
      </c>
      <c r="F319" t="s">
        <v>51</v>
      </c>
      <c r="G319" t="s">
        <v>55</v>
      </c>
      <c r="H319" t="s">
        <v>82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7541</v>
      </c>
      <c r="O319">
        <f>ROUNDUP(E319/D319,2)*100</f>
        <v>101</v>
      </c>
      <c r="P319">
        <f>IF(L319&gt;0,ROUNDUP((E319/L319),0))</f>
        <v>96</v>
      </c>
      <c r="Q319" t="s">
        <v>31</v>
      </c>
      <c r="R319" t="s">
        <v>7540</v>
      </c>
      <c r="S319" s="10">
        <f>(J319/86400)+25569+(-5/24)</f>
        <v>41589.468553240738</v>
      </c>
      <c r="T319" s="9">
        <f>(I319/86400)+25569+(-5/24)</f>
        <v>41619.468553240738</v>
      </c>
    </row>
    <row r="320" spans="1:20" ht="43.5" x14ac:dyDescent="0.35">
      <c r="A320">
        <v>318</v>
      </c>
      <c r="B320" s="8" t="s">
        <v>7745</v>
      </c>
      <c r="C320" s="8" t="s">
        <v>7744</v>
      </c>
      <c r="D320">
        <v>5000</v>
      </c>
      <c r="E320">
        <v>14166</v>
      </c>
      <c r="F320" t="s">
        <v>51</v>
      </c>
      <c r="G320" t="s">
        <v>55</v>
      </c>
      <c r="H320" t="s">
        <v>82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7541</v>
      </c>
      <c r="O320">
        <f>ROUNDUP(E320/D320,2)*100</f>
        <v>284</v>
      </c>
      <c r="P320">
        <f>IF(L320&gt;0,ROUNDUP((E320/L320),0))</f>
        <v>50</v>
      </c>
      <c r="Q320" t="s">
        <v>31</v>
      </c>
      <c r="R320" t="s">
        <v>7540</v>
      </c>
      <c r="S320" s="10">
        <f>(J320/86400)+25569+(-5/24)</f>
        <v>41329.830451388887</v>
      </c>
      <c r="T320" s="9">
        <f>(I320/86400)+25569+(-5/24)</f>
        <v>41359.788784722223</v>
      </c>
    </row>
    <row r="321" spans="1:20" ht="58" x14ac:dyDescent="0.35">
      <c r="A321">
        <v>319</v>
      </c>
      <c r="B321" s="8" t="s">
        <v>7743</v>
      </c>
      <c r="C321" s="8" t="s">
        <v>7742</v>
      </c>
      <c r="D321">
        <v>5000</v>
      </c>
      <c r="E321">
        <v>5634</v>
      </c>
      <c r="F321" t="s">
        <v>51</v>
      </c>
      <c r="G321" t="s">
        <v>55</v>
      </c>
      <c r="H321" t="s">
        <v>82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7541</v>
      </c>
      <c r="O321">
        <f>ROUNDUP(E321/D321,2)*100</f>
        <v>113.00000000000001</v>
      </c>
      <c r="P321">
        <f>IF(L321&gt;0,ROUNDUP((E321/L321),0))</f>
        <v>111</v>
      </c>
      <c r="Q321" t="s">
        <v>31</v>
      </c>
      <c r="R321" t="s">
        <v>7540</v>
      </c>
      <c r="S321" s="10">
        <f>(J321/86400)+25569+(-5/24)</f>
        <v>40123.629965277774</v>
      </c>
      <c r="T321" s="9">
        <f>(I321/86400)+25569+(-5/24)</f>
        <v>40211.124305555553</v>
      </c>
    </row>
    <row r="322" spans="1:20" ht="43.5" x14ac:dyDescent="0.35">
      <c r="A322">
        <v>320</v>
      </c>
      <c r="B322" s="8" t="s">
        <v>7741</v>
      </c>
      <c r="C322" s="8" t="s">
        <v>7740</v>
      </c>
      <c r="D322">
        <v>20000</v>
      </c>
      <c r="E322">
        <v>21316</v>
      </c>
      <c r="F322" t="s">
        <v>51</v>
      </c>
      <c r="G322" t="s">
        <v>56</v>
      </c>
      <c r="H322" t="s">
        <v>90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7541</v>
      </c>
      <c r="O322">
        <f>ROUNDUP(E322/D322,2)*100</f>
        <v>107</v>
      </c>
      <c r="P322">
        <f>IF(L322&gt;0,ROUNDUP((E322/L322),0))</f>
        <v>135</v>
      </c>
      <c r="Q322" t="s">
        <v>31</v>
      </c>
      <c r="R322" t="s">
        <v>7540</v>
      </c>
      <c r="S322" s="10">
        <f>(J322/86400)+25569+(-5/24)</f>
        <v>42331.34297453703</v>
      </c>
      <c r="T322" s="9">
        <f>(I322/86400)+25569+(-5/24)</f>
        <v>42360.749999999993</v>
      </c>
    </row>
    <row r="323" spans="1:20" ht="43.5" x14ac:dyDescent="0.35">
      <c r="A323">
        <v>321</v>
      </c>
      <c r="B323" s="8" t="s">
        <v>7739</v>
      </c>
      <c r="C323" s="8" t="s">
        <v>7738</v>
      </c>
      <c r="D323">
        <v>35000</v>
      </c>
      <c r="E323">
        <v>35932</v>
      </c>
      <c r="F323" t="s">
        <v>51</v>
      </c>
      <c r="G323" t="s">
        <v>59</v>
      </c>
      <c r="H323" t="s">
        <v>85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7541</v>
      </c>
      <c r="O323">
        <f>ROUNDUP(E323/D323,2)*100</f>
        <v>103</v>
      </c>
      <c r="P323">
        <f>IF(L323&gt;0,ROUNDUP((E323/L323),0))</f>
        <v>107</v>
      </c>
      <c r="Q323" t="s">
        <v>31</v>
      </c>
      <c r="R323" t="s">
        <v>7540</v>
      </c>
      <c r="S323" s="10">
        <f>(J323/86400)+25569+(-5/24)</f>
        <v>42647.238263888888</v>
      </c>
      <c r="T323" s="9">
        <f>(I323/86400)+25569+(-5/24)</f>
        <v>42682.279930555553</v>
      </c>
    </row>
    <row r="324" spans="1:20" ht="43.5" x14ac:dyDescent="0.35">
      <c r="A324">
        <v>322</v>
      </c>
      <c r="B324" s="8" t="s">
        <v>7737</v>
      </c>
      <c r="C324" s="8" t="s">
        <v>7736</v>
      </c>
      <c r="D324">
        <v>25000</v>
      </c>
      <c r="E324">
        <v>26978</v>
      </c>
      <c r="F324" t="s">
        <v>51</v>
      </c>
      <c r="G324" t="s">
        <v>55</v>
      </c>
      <c r="H324" t="s">
        <v>82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7541</v>
      </c>
      <c r="O324">
        <f>ROUNDUP(E324/D324,2)*100</f>
        <v>108</v>
      </c>
      <c r="P324">
        <f>IF(L324&gt;0,ROUNDUP((E324/L324),0))</f>
        <v>146</v>
      </c>
      <c r="Q324" t="s">
        <v>31</v>
      </c>
      <c r="R324" t="s">
        <v>7540</v>
      </c>
      <c r="S324" s="10">
        <f>(J324/86400)+25569+(-5/24)</f>
        <v>42473.361666666664</v>
      </c>
      <c r="T324" s="9">
        <f>(I324/86400)+25569+(-5/24)</f>
        <v>42503.361666666664</v>
      </c>
    </row>
    <row r="325" spans="1:20" ht="43.5" x14ac:dyDescent="0.35">
      <c r="A325">
        <v>323</v>
      </c>
      <c r="B325" s="8" t="s">
        <v>7735</v>
      </c>
      <c r="C325" s="8" t="s">
        <v>7734</v>
      </c>
      <c r="D325">
        <v>5400</v>
      </c>
      <c r="E325">
        <v>6646</v>
      </c>
      <c r="F325" t="s">
        <v>51</v>
      </c>
      <c r="G325" t="s">
        <v>55</v>
      </c>
      <c r="H325" t="s">
        <v>82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7541</v>
      </c>
      <c r="O325">
        <f>ROUNDUP(E325/D325,2)*100</f>
        <v>124</v>
      </c>
      <c r="P325">
        <f>IF(L325&gt;0,ROUNDUP((E325/L325),0))</f>
        <v>115</v>
      </c>
      <c r="Q325" t="s">
        <v>31</v>
      </c>
      <c r="R325" t="s">
        <v>7540</v>
      </c>
      <c r="S325" s="10">
        <f>(J325/86400)+25569+(-5/24)</f>
        <v>42697.113032407404</v>
      </c>
      <c r="T325" s="9">
        <f>(I325/86400)+25569+(-5/24)</f>
        <v>42725.124305555553</v>
      </c>
    </row>
    <row r="326" spans="1:20" ht="43.5" x14ac:dyDescent="0.35">
      <c r="A326">
        <v>324</v>
      </c>
      <c r="B326" s="8" t="s">
        <v>7733</v>
      </c>
      <c r="C326" s="8" t="s">
        <v>7732</v>
      </c>
      <c r="D326">
        <v>8500</v>
      </c>
      <c r="E326">
        <v>8636</v>
      </c>
      <c r="F326" t="s">
        <v>51</v>
      </c>
      <c r="G326" t="s">
        <v>55</v>
      </c>
      <c r="H326" t="s">
        <v>82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7541</v>
      </c>
      <c r="O326">
        <f>ROUNDUP(E326/D326,2)*100</f>
        <v>102</v>
      </c>
      <c r="P326">
        <f>IF(L326&gt;0,ROUNDUP((E326/L326),0))</f>
        <v>106</v>
      </c>
      <c r="Q326" t="s">
        <v>31</v>
      </c>
      <c r="R326" t="s">
        <v>7540</v>
      </c>
      <c r="S326" s="10">
        <f>(J326/86400)+25569+(-5/24)</f>
        <v>42184.417916666665</v>
      </c>
      <c r="T326" s="9">
        <f>(I326/86400)+25569+(-5/24)</f>
        <v>42217.417916666665</v>
      </c>
    </row>
    <row r="327" spans="1:20" ht="43.5" x14ac:dyDescent="0.35">
      <c r="A327">
        <v>325</v>
      </c>
      <c r="B327" s="8" t="s">
        <v>7731</v>
      </c>
      <c r="C327" s="8" t="s">
        <v>7730</v>
      </c>
      <c r="D327">
        <v>50000</v>
      </c>
      <c r="E327">
        <v>52198</v>
      </c>
      <c r="F327" t="s">
        <v>51</v>
      </c>
      <c r="G327" t="s">
        <v>55</v>
      </c>
      <c r="H327" t="s">
        <v>82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7541</v>
      </c>
      <c r="O327">
        <f>ROUNDUP(E327/D327,2)*100</f>
        <v>105</v>
      </c>
      <c r="P327">
        <f>IF(L327&gt;0,ROUNDUP((E327/L327),0))</f>
        <v>71</v>
      </c>
      <c r="Q327" t="s">
        <v>31</v>
      </c>
      <c r="R327" t="s">
        <v>7540</v>
      </c>
      <c r="S327" s="10">
        <f>(J327/86400)+25569+(-5/24)</f>
        <v>42688.979548611103</v>
      </c>
      <c r="T327" s="9">
        <f>(I327/86400)+25569+(-5/24)</f>
        <v>42723.979548611103</v>
      </c>
    </row>
    <row r="328" spans="1:20" ht="43.5" x14ac:dyDescent="0.35">
      <c r="A328">
        <v>326</v>
      </c>
      <c r="B328" s="8" t="s">
        <v>7729</v>
      </c>
      <c r="C328" s="8" t="s">
        <v>7728</v>
      </c>
      <c r="D328">
        <v>150000</v>
      </c>
      <c r="E328">
        <v>169394.6</v>
      </c>
      <c r="F328" t="s">
        <v>51</v>
      </c>
      <c r="G328" t="s">
        <v>55</v>
      </c>
      <c r="H328" t="s">
        <v>82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7541</v>
      </c>
      <c r="O328">
        <f>ROUNDUP(E328/D328,2)*100</f>
        <v>113.00000000000001</v>
      </c>
      <c r="P328">
        <f>IF(L328&gt;0,ROUNDUP((E328/L328),0))</f>
        <v>148</v>
      </c>
      <c r="Q328" t="s">
        <v>31</v>
      </c>
      <c r="R328" t="s">
        <v>7540</v>
      </c>
      <c r="S328" s="10">
        <f>(J328/86400)+25569+(-5/24)</f>
        <v>42775.106550925928</v>
      </c>
      <c r="T328" s="9">
        <f>(I328/86400)+25569+(-5/24)</f>
        <v>42808.747916666667</v>
      </c>
    </row>
    <row r="329" spans="1:20" ht="43.5" x14ac:dyDescent="0.35">
      <c r="A329">
        <v>327</v>
      </c>
      <c r="B329" s="8" t="s">
        <v>7727</v>
      </c>
      <c r="C329" s="8" t="s">
        <v>7726</v>
      </c>
      <c r="D329">
        <v>4000</v>
      </c>
      <c r="E329">
        <v>5456</v>
      </c>
      <c r="F329" t="s">
        <v>51</v>
      </c>
      <c r="G329" t="s">
        <v>55</v>
      </c>
      <c r="H329" t="s">
        <v>82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7541</v>
      </c>
      <c r="O329">
        <f>ROUNDUP(E329/D329,2)*100</f>
        <v>137</v>
      </c>
      <c r="P329">
        <f>IF(L329&gt;0,ROUNDUP((E329/L329),0))</f>
        <v>161</v>
      </c>
      <c r="Q329" t="s">
        <v>31</v>
      </c>
      <c r="R329" t="s">
        <v>7540</v>
      </c>
      <c r="S329" s="10">
        <f>(J329/86400)+25569+(-5/24)</f>
        <v>42058.026956018519</v>
      </c>
      <c r="T329" s="9">
        <f>(I329/86400)+25569+(-5/24)</f>
        <v>42085.124999999993</v>
      </c>
    </row>
    <row r="330" spans="1:20" ht="43.5" x14ac:dyDescent="0.35">
      <c r="A330">
        <v>328</v>
      </c>
      <c r="B330" s="8" t="s">
        <v>7725</v>
      </c>
      <c r="C330" s="8" t="s">
        <v>7724</v>
      </c>
      <c r="D330">
        <v>75000</v>
      </c>
      <c r="E330">
        <v>77710.8</v>
      </c>
      <c r="F330" t="s">
        <v>51</v>
      </c>
      <c r="G330" t="s">
        <v>55</v>
      </c>
      <c r="H330" t="s">
        <v>82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7541</v>
      </c>
      <c r="O330">
        <f>ROUNDUP(E330/D330,2)*100</f>
        <v>104</v>
      </c>
      <c r="P330">
        <f>IF(L330&gt;0,ROUNDUP((E330/L330),0))</f>
        <v>157</v>
      </c>
      <c r="Q330" t="s">
        <v>31</v>
      </c>
      <c r="R330" t="s">
        <v>7540</v>
      </c>
      <c r="S330" s="10">
        <f>(J330/86400)+25569+(-5/24)</f>
        <v>42278.738287037035</v>
      </c>
      <c r="T330" s="9">
        <f>(I330/86400)+25569+(-5/24)</f>
        <v>42308.958333333336</v>
      </c>
    </row>
    <row r="331" spans="1:20" ht="43.5" x14ac:dyDescent="0.35">
      <c r="A331">
        <v>329</v>
      </c>
      <c r="B331" s="8" t="s">
        <v>7723</v>
      </c>
      <c r="C331" s="8" t="s">
        <v>7722</v>
      </c>
      <c r="D331">
        <v>10000</v>
      </c>
      <c r="E331">
        <v>10550</v>
      </c>
      <c r="F331" t="s">
        <v>51</v>
      </c>
      <c r="G331" t="s">
        <v>55</v>
      </c>
      <c r="H331" t="s">
        <v>82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7541</v>
      </c>
      <c r="O331">
        <f>ROUNDUP(E331/D331,2)*100</f>
        <v>106</v>
      </c>
      <c r="P331">
        <f>IF(L331&gt;0,ROUNDUP((E331/L331),0))</f>
        <v>64</v>
      </c>
      <c r="Q331" t="s">
        <v>31</v>
      </c>
      <c r="R331" t="s">
        <v>7540</v>
      </c>
      <c r="S331" s="10">
        <f>(J331/86400)+25569+(-5/24)</f>
        <v>42291.258414351854</v>
      </c>
      <c r="T331" s="9">
        <f>(I331/86400)+25569+(-5/24)</f>
        <v>42314.958333333336</v>
      </c>
    </row>
    <row r="332" spans="1:20" ht="43.5" x14ac:dyDescent="0.35">
      <c r="A332">
        <v>330</v>
      </c>
      <c r="B332" s="8" t="s">
        <v>7721</v>
      </c>
      <c r="C332" s="8" t="s">
        <v>7720</v>
      </c>
      <c r="D332">
        <v>35000</v>
      </c>
      <c r="E332">
        <v>35640</v>
      </c>
      <c r="F332" t="s">
        <v>51</v>
      </c>
      <c r="G332" t="s">
        <v>55</v>
      </c>
      <c r="H332" t="s">
        <v>82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7541</v>
      </c>
      <c r="O332">
        <f>ROUNDUP(E332/D332,2)*100</f>
        <v>102</v>
      </c>
      <c r="P332">
        <f>IF(L332&gt;0,ROUNDUP((E332/L332),0))</f>
        <v>105</v>
      </c>
      <c r="Q332" t="s">
        <v>31</v>
      </c>
      <c r="R332" t="s">
        <v>7540</v>
      </c>
      <c r="S332" s="10">
        <f>(J332/86400)+25569+(-5/24)</f>
        <v>41379.307442129626</v>
      </c>
      <c r="T332" s="9">
        <f>(I332/86400)+25569+(-5/24)</f>
        <v>41410.957638888889</v>
      </c>
    </row>
    <row r="333" spans="1:20" ht="43.5" x14ac:dyDescent="0.35">
      <c r="A333">
        <v>331</v>
      </c>
      <c r="B333" s="8" t="s">
        <v>7719</v>
      </c>
      <c r="C333" s="8" t="s">
        <v>7718</v>
      </c>
      <c r="D333">
        <v>40000</v>
      </c>
      <c r="E333">
        <v>42642</v>
      </c>
      <c r="F333" t="s">
        <v>51</v>
      </c>
      <c r="G333" t="s">
        <v>55</v>
      </c>
      <c r="H333" t="s">
        <v>82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7541</v>
      </c>
      <c r="O333">
        <f>ROUNDUP(E333/D333,2)*100</f>
        <v>107</v>
      </c>
      <c r="P333">
        <f>IF(L333&gt;0,ROUNDUP((E333/L333),0))</f>
        <v>98</v>
      </c>
      <c r="Q333" t="s">
        <v>31</v>
      </c>
      <c r="R333" t="s">
        <v>7540</v>
      </c>
      <c r="S333" s="10">
        <f>(J333/86400)+25569+(-5/24)</f>
        <v>42507.373078703698</v>
      </c>
      <c r="T333" s="9">
        <f>(I333/86400)+25569+(-5/24)</f>
        <v>42538.373078703698</v>
      </c>
    </row>
    <row r="334" spans="1:20" ht="43.5" x14ac:dyDescent="0.35">
      <c r="A334">
        <v>332</v>
      </c>
      <c r="B334" s="8" t="s">
        <v>7717</v>
      </c>
      <c r="C334" s="8" t="s">
        <v>7716</v>
      </c>
      <c r="D334">
        <v>100000</v>
      </c>
      <c r="E334">
        <v>113015</v>
      </c>
      <c r="F334" t="s">
        <v>51</v>
      </c>
      <c r="G334" t="s">
        <v>55</v>
      </c>
      <c r="H334" t="s">
        <v>82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7541</v>
      </c>
      <c r="O334">
        <f>ROUNDUP(E334/D334,2)*100</f>
        <v>113.99999999999999</v>
      </c>
      <c r="P334">
        <f>IF(L334&gt;0,ROUNDUP((E334/L334),0))</f>
        <v>204</v>
      </c>
      <c r="Q334" t="s">
        <v>31</v>
      </c>
      <c r="R334" t="s">
        <v>7540</v>
      </c>
      <c r="S334" s="10">
        <f>(J334/86400)+25569+(-5/24)</f>
        <v>42263.471956018511</v>
      </c>
      <c r="T334" s="9">
        <f>(I334/86400)+25569+(-5/24)</f>
        <v>42305.124999999993</v>
      </c>
    </row>
    <row r="335" spans="1:20" ht="43.5" x14ac:dyDescent="0.35">
      <c r="A335">
        <v>333</v>
      </c>
      <c r="B335" s="8" t="s">
        <v>7715</v>
      </c>
      <c r="C335" s="8" t="s">
        <v>7714</v>
      </c>
      <c r="D335">
        <v>40000</v>
      </c>
      <c r="E335">
        <v>50091</v>
      </c>
      <c r="F335" t="s">
        <v>51</v>
      </c>
      <c r="G335" t="s">
        <v>55</v>
      </c>
      <c r="H335" t="s">
        <v>82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7541</v>
      </c>
      <c r="O335">
        <f>ROUNDUP(E335/D335,2)*100</f>
        <v>126</v>
      </c>
      <c r="P335">
        <f>IF(L335&gt;0,ROUNDUP((E335/L335),0))</f>
        <v>189</v>
      </c>
      <c r="Q335" t="s">
        <v>31</v>
      </c>
      <c r="R335" t="s">
        <v>7540</v>
      </c>
      <c r="S335" s="10">
        <f>(J335/86400)+25569+(-5/24)</f>
        <v>42437.428136574068</v>
      </c>
      <c r="T335" s="9">
        <f>(I335/86400)+25569+(-5/24)</f>
        <v>42467.386469907404</v>
      </c>
    </row>
    <row r="336" spans="1:20" ht="58" x14ac:dyDescent="0.35">
      <c r="A336">
        <v>334</v>
      </c>
      <c r="B336" s="8" t="s">
        <v>7713</v>
      </c>
      <c r="C336" s="8" t="s">
        <v>7712</v>
      </c>
      <c r="D336">
        <v>10000</v>
      </c>
      <c r="E336">
        <v>10119</v>
      </c>
      <c r="F336" t="s">
        <v>51</v>
      </c>
      <c r="G336" t="s">
        <v>55</v>
      </c>
      <c r="H336" t="s">
        <v>82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7541</v>
      </c>
      <c r="O336">
        <f>ROUNDUP(E336/D336,2)*100</f>
        <v>102</v>
      </c>
      <c r="P336">
        <f>IF(L336&gt;0,ROUNDUP((E336/L336),0))</f>
        <v>147</v>
      </c>
      <c r="Q336" t="s">
        <v>31</v>
      </c>
      <c r="R336" t="s">
        <v>7540</v>
      </c>
      <c r="S336" s="10">
        <f>(J336/86400)+25569+(-5/24)</f>
        <v>42101.474039351851</v>
      </c>
      <c r="T336" s="9">
        <f>(I336/86400)+25569+(-5/24)</f>
        <v>42139.583333333336</v>
      </c>
    </row>
    <row r="337" spans="1:20" ht="43.5" x14ac:dyDescent="0.35">
      <c r="A337">
        <v>335</v>
      </c>
      <c r="B337" s="8" t="s">
        <v>7711</v>
      </c>
      <c r="C337" s="8" t="s">
        <v>7710</v>
      </c>
      <c r="D337">
        <v>8500</v>
      </c>
      <c r="E337">
        <v>8735</v>
      </c>
      <c r="F337" t="s">
        <v>51</v>
      </c>
      <c r="G337" t="s">
        <v>55</v>
      </c>
      <c r="H337" t="s">
        <v>82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7541</v>
      </c>
      <c r="O337">
        <f>ROUNDUP(E337/D337,2)*100</f>
        <v>103</v>
      </c>
      <c r="P337">
        <f>IF(L337&gt;0,ROUNDUP((E337/L337),0))</f>
        <v>110</v>
      </c>
      <c r="Q337" t="s">
        <v>31</v>
      </c>
      <c r="R337" t="s">
        <v>7540</v>
      </c>
      <c r="S337" s="10">
        <f>(J337/86400)+25569+(-5/24)</f>
        <v>42101.529108796291</v>
      </c>
      <c r="T337" s="9">
        <f>(I337/86400)+25569+(-5/24)</f>
        <v>42132.708333333336</v>
      </c>
    </row>
    <row r="338" spans="1:20" ht="43.5" x14ac:dyDescent="0.35">
      <c r="A338">
        <v>336</v>
      </c>
      <c r="B338" s="8" t="s">
        <v>7709</v>
      </c>
      <c r="C338" s="8" t="s">
        <v>7708</v>
      </c>
      <c r="D338">
        <v>25000</v>
      </c>
      <c r="E338">
        <v>29209.78</v>
      </c>
      <c r="F338" t="s">
        <v>51</v>
      </c>
      <c r="G338" t="s">
        <v>55</v>
      </c>
      <c r="H338" t="s">
        <v>82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7541</v>
      </c>
      <c r="O338">
        <f>ROUNDUP(E338/D338,2)*100</f>
        <v>117</v>
      </c>
      <c r="P338">
        <f>IF(L338&gt;0,ROUNDUP((E338/L338),0))</f>
        <v>60</v>
      </c>
      <c r="Q338" t="s">
        <v>31</v>
      </c>
      <c r="R338" t="s">
        <v>7540</v>
      </c>
      <c r="S338" s="10">
        <f>(J338/86400)+25569+(-5/24)</f>
        <v>42291.387939814813</v>
      </c>
      <c r="T338" s="9">
        <f>(I338/86400)+25569+(-5/24)</f>
        <v>42321.429606481477</v>
      </c>
    </row>
    <row r="339" spans="1:20" ht="43.5" x14ac:dyDescent="0.35">
      <c r="A339">
        <v>337</v>
      </c>
      <c r="B339" s="8" t="s">
        <v>7707</v>
      </c>
      <c r="C339" s="8" t="s">
        <v>7706</v>
      </c>
      <c r="D339">
        <v>3000</v>
      </c>
      <c r="E339">
        <v>3035.05</v>
      </c>
      <c r="F339" t="s">
        <v>51</v>
      </c>
      <c r="G339" t="s">
        <v>55</v>
      </c>
      <c r="H339" t="s">
        <v>82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7541</v>
      </c>
      <c r="O339">
        <f>ROUNDUP(E339/D339,2)*100</f>
        <v>102</v>
      </c>
      <c r="P339">
        <f>IF(L339&gt;0,ROUNDUP((E339/L339),0))</f>
        <v>98</v>
      </c>
      <c r="Q339" t="s">
        <v>31</v>
      </c>
      <c r="R339" t="s">
        <v>7540</v>
      </c>
      <c r="S339" s="10">
        <f>(J339/86400)+25569+(-5/24)</f>
        <v>42046.920231481483</v>
      </c>
      <c r="T339" s="9">
        <f>(I339/86400)+25569+(-5/24)</f>
        <v>42076.878564814811</v>
      </c>
    </row>
    <row r="340" spans="1:20" ht="43.5" x14ac:dyDescent="0.35">
      <c r="A340">
        <v>338</v>
      </c>
      <c r="B340" s="8" t="s">
        <v>7705</v>
      </c>
      <c r="C340" s="8" t="s">
        <v>7704</v>
      </c>
      <c r="D340">
        <v>15000</v>
      </c>
      <c r="E340">
        <v>16520.04</v>
      </c>
      <c r="F340" t="s">
        <v>51</v>
      </c>
      <c r="G340" t="s">
        <v>55</v>
      </c>
      <c r="H340" t="s">
        <v>82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7541</v>
      </c>
      <c r="O340">
        <f>ROUNDUP(E340/D340,2)*100</f>
        <v>111.00000000000001</v>
      </c>
      <c r="P340">
        <f>IF(L340&gt;0,ROUNDUP((E340/L340),0))</f>
        <v>71</v>
      </c>
      <c r="Q340" t="s">
        <v>31</v>
      </c>
      <c r="R340" t="s">
        <v>7540</v>
      </c>
      <c r="S340" s="10">
        <f>(J340/86400)+25569+(-5/24)</f>
        <v>42559.547337962962</v>
      </c>
      <c r="T340" s="9">
        <f>(I340/86400)+25569+(-5/24)</f>
        <v>42615.833333333336</v>
      </c>
    </row>
    <row r="341" spans="1:20" ht="43.5" x14ac:dyDescent="0.35">
      <c r="A341">
        <v>339</v>
      </c>
      <c r="B341" s="8" t="s">
        <v>7703</v>
      </c>
      <c r="C341" s="8" t="s">
        <v>7702</v>
      </c>
      <c r="D341">
        <v>6000</v>
      </c>
      <c r="E341">
        <v>6485</v>
      </c>
      <c r="F341" t="s">
        <v>51</v>
      </c>
      <c r="G341" t="s">
        <v>55</v>
      </c>
      <c r="H341" t="s">
        <v>82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7541</v>
      </c>
      <c r="O341">
        <f>ROUNDUP(E341/D341,2)*100</f>
        <v>109.00000000000001</v>
      </c>
      <c r="P341">
        <f>IF(L341&gt;0,ROUNDUP((E341/L341),0))</f>
        <v>73</v>
      </c>
      <c r="Q341" t="s">
        <v>31</v>
      </c>
      <c r="R341" t="s">
        <v>7540</v>
      </c>
      <c r="S341" s="10">
        <f>(J341/86400)+25569+(-5/24)</f>
        <v>42093.551712962959</v>
      </c>
      <c r="T341" s="9">
        <f>(I341/86400)+25569+(-5/24)</f>
        <v>42123.551712962959</v>
      </c>
    </row>
    <row r="342" spans="1:20" ht="43.5" x14ac:dyDescent="0.35">
      <c r="A342">
        <v>340</v>
      </c>
      <c r="B342" s="8" t="s">
        <v>7701</v>
      </c>
      <c r="C342" s="8" t="s">
        <v>7700</v>
      </c>
      <c r="D342">
        <v>35000</v>
      </c>
      <c r="E342">
        <v>43758</v>
      </c>
      <c r="F342" t="s">
        <v>51</v>
      </c>
      <c r="G342" t="s">
        <v>55</v>
      </c>
      <c r="H342" t="s">
        <v>82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7541</v>
      </c>
      <c r="O342">
        <f>ROUNDUP(E342/D342,2)*100</f>
        <v>126</v>
      </c>
      <c r="P342">
        <f>IF(L342&gt;0,ROUNDUP((E342/L342),0))</f>
        <v>147</v>
      </c>
      <c r="Q342" t="s">
        <v>31</v>
      </c>
      <c r="R342" t="s">
        <v>7540</v>
      </c>
      <c r="S342" s="10">
        <f>(J342/86400)+25569+(-5/24)</f>
        <v>42772.460729166669</v>
      </c>
      <c r="T342" s="9">
        <f>(I342/86400)+25569+(-5/24)</f>
        <v>42802.666666666664</v>
      </c>
    </row>
    <row r="343" spans="1:20" ht="43.5" x14ac:dyDescent="0.35">
      <c r="A343">
        <v>341</v>
      </c>
      <c r="B343" s="8" t="s">
        <v>7699</v>
      </c>
      <c r="C343" s="8" t="s">
        <v>7698</v>
      </c>
      <c r="D343">
        <v>3500</v>
      </c>
      <c r="E343">
        <v>3735</v>
      </c>
      <c r="F343" t="s">
        <v>51</v>
      </c>
      <c r="G343" t="s">
        <v>55</v>
      </c>
      <c r="H343" t="s">
        <v>82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7541</v>
      </c>
      <c r="O343">
        <f>ROUNDUP(E343/D343,2)*100</f>
        <v>107</v>
      </c>
      <c r="P343">
        <f>IF(L343&gt;0,ROUNDUP((E343/L343),0))</f>
        <v>68</v>
      </c>
      <c r="Q343" t="s">
        <v>31</v>
      </c>
      <c r="R343" t="s">
        <v>7540</v>
      </c>
      <c r="S343" s="10">
        <f>(J343/86400)+25569+(-5/24)</f>
        <v>41894.671273148146</v>
      </c>
      <c r="T343" s="9">
        <f>(I343/86400)+25569+(-5/24)</f>
        <v>41912.957638888889</v>
      </c>
    </row>
    <row r="344" spans="1:20" ht="29" x14ac:dyDescent="0.35">
      <c r="A344">
        <v>342</v>
      </c>
      <c r="B344" s="8" t="s">
        <v>7697</v>
      </c>
      <c r="C344" s="8" t="s">
        <v>7696</v>
      </c>
      <c r="D344">
        <v>55000</v>
      </c>
      <c r="E344">
        <v>55201.52</v>
      </c>
      <c r="F344" t="s">
        <v>51</v>
      </c>
      <c r="G344" t="s">
        <v>55</v>
      </c>
      <c r="H344" t="s">
        <v>82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7541</v>
      </c>
      <c r="O344">
        <f>ROUNDUP(E344/D344,2)*100</f>
        <v>101</v>
      </c>
      <c r="P344">
        <f>IF(L344&gt;0,ROUNDUP((E344/L344),0))</f>
        <v>170</v>
      </c>
      <c r="Q344" t="s">
        <v>31</v>
      </c>
      <c r="R344" t="s">
        <v>7540</v>
      </c>
      <c r="S344" s="10">
        <f>(J344/86400)+25569+(-5/24)</f>
        <v>42459.572511574072</v>
      </c>
      <c r="T344" s="9">
        <f>(I344/86400)+25569+(-5/24)</f>
        <v>42489.572511574072</v>
      </c>
    </row>
    <row r="345" spans="1:20" ht="58" x14ac:dyDescent="0.35">
      <c r="A345">
        <v>343</v>
      </c>
      <c r="B345" s="8" t="s">
        <v>7695</v>
      </c>
      <c r="C345" s="8" t="s">
        <v>7694</v>
      </c>
      <c r="D345">
        <v>30000</v>
      </c>
      <c r="E345">
        <v>30608.59</v>
      </c>
      <c r="F345" t="s">
        <v>51</v>
      </c>
      <c r="G345" t="s">
        <v>55</v>
      </c>
      <c r="H345" t="s">
        <v>82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7541</v>
      </c>
      <c r="O345">
        <f>ROUNDUP(E345/D345,2)*100</f>
        <v>103</v>
      </c>
      <c r="P345">
        <f>IF(L345&gt;0,ROUNDUP((E345/L345),0))</f>
        <v>59</v>
      </c>
      <c r="Q345" t="s">
        <v>31</v>
      </c>
      <c r="R345" t="s">
        <v>7540</v>
      </c>
      <c r="S345" s="10">
        <f>(J345/86400)+25569+(-5/24)</f>
        <v>41926.529456018514</v>
      </c>
      <c r="T345" s="9">
        <f>(I345/86400)+25569+(-5/24)</f>
        <v>41956.916666666664</v>
      </c>
    </row>
    <row r="346" spans="1:20" ht="58" x14ac:dyDescent="0.35">
      <c r="A346">
        <v>344</v>
      </c>
      <c r="B346" s="8" t="s">
        <v>7693</v>
      </c>
      <c r="C346" s="8" t="s">
        <v>7692</v>
      </c>
      <c r="D346">
        <v>33500</v>
      </c>
      <c r="E346">
        <v>34198</v>
      </c>
      <c r="F346" t="s">
        <v>51</v>
      </c>
      <c r="G346" t="s">
        <v>55</v>
      </c>
      <c r="H346" t="s">
        <v>82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7541</v>
      </c>
      <c r="O346">
        <f>ROUNDUP(E346/D346,2)*100</f>
        <v>103</v>
      </c>
      <c r="P346">
        <f>IF(L346&gt;0,ROUNDUP((E346/L346),0))</f>
        <v>120</v>
      </c>
      <c r="Q346" t="s">
        <v>31</v>
      </c>
      <c r="R346" t="s">
        <v>7540</v>
      </c>
      <c r="S346" s="10">
        <f>(J346/86400)+25569+(-5/24)</f>
        <v>42111.762662037036</v>
      </c>
      <c r="T346" s="9">
        <f>(I346/86400)+25569+(-5/24)</f>
        <v>42155.888888888883</v>
      </c>
    </row>
    <row r="347" spans="1:20" ht="43.5" x14ac:dyDescent="0.35">
      <c r="A347">
        <v>345</v>
      </c>
      <c r="B347" s="8" t="s">
        <v>7691</v>
      </c>
      <c r="C347" s="8" t="s">
        <v>7690</v>
      </c>
      <c r="D347">
        <v>14500</v>
      </c>
      <c r="E347">
        <v>17875</v>
      </c>
      <c r="F347" t="s">
        <v>51</v>
      </c>
      <c r="G347" t="s">
        <v>55</v>
      </c>
      <c r="H347" t="s">
        <v>82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7541</v>
      </c>
      <c r="O347">
        <f>ROUNDUP(E347/D347,2)*100</f>
        <v>124</v>
      </c>
      <c r="P347">
        <f>IF(L347&gt;0,ROUNDUP((E347/L347),0))</f>
        <v>100</v>
      </c>
      <c r="Q347" t="s">
        <v>31</v>
      </c>
      <c r="R347" t="s">
        <v>7540</v>
      </c>
      <c r="S347" s="10">
        <f>(J347/86400)+25569+(-5/24)</f>
        <v>42114.735995370364</v>
      </c>
      <c r="T347" s="9">
        <f>(I347/86400)+25569+(-5/24)</f>
        <v>42144.735995370364</v>
      </c>
    </row>
    <row r="348" spans="1:20" ht="43.5" x14ac:dyDescent="0.35">
      <c r="A348">
        <v>346</v>
      </c>
      <c r="B348" s="8" t="s">
        <v>7689</v>
      </c>
      <c r="C348" s="8" t="s">
        <v>7688</v>
      </c>
      <c r="D348">
        <v>10000</v>
      </c>
      <c r="E348">
        <v>17028.88</v>
      </c>
      <c r="F348" t="s">
        <v>51</v>
      </c>
      <c r="G348" t="s">
        <v>55</v>
      </c>
      <c r="H348" t="s">
        <v>82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7541</v>
      </c>
      <c r="O348">
        <f>ROUNDUP(E348/D348,2)*100</f>
        <v>171</v>
      </c>
      <c r="P348">
        <f>IF(L348&gt;0,ROUNDUP((E348/L348),0))</f>
        <v>91</v>
      </c>
      <c r="Q348" t="s">
        <v>31</v>
      </c>
      <c r="R348" t="s">
        <v>7540</v>
      </c>
      <c r="S348" s="10">
        <f>(J348/86400)+25569+(-5/24)</f>
        <v>42261.291909722218</v>
      </c>
      <c r="T348" s="9">
        <f>(I348/86400)+25569+(-5/24)</f>
        <v>42291.291909722218</v>
      </c>
    </row>
    <row r="349" spans="1:20" ht="43.5" x14ac:dyDescent="0.35">
      <c r="A349">
        <v>347</v>
      </c>
      <c r="B349" s="8" t="s">
        <v>7687</v>
      </c>
      <c r="C349" s="8" t="s">
        <v>7686</v>
      </c>
      <c r="D349">
        <v>40000</v>
      </c>
      <c r="E349">
        <v>44636.2</v>
      </c>
      <c r="F349" t="s">
        <v>51</v>
      </c>
      <c r="G349" t="s">
        <v>55</v>
      </c>
      <c r="H349" t="s">
        <v>82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7541</v>
      </c>
      <c r="O349">
        <f>ROUNDUP(E349/D349,2)*100</f>
        <v>112.00000000000001</v>
      </c>
      <c r="P349">
        <f>IF(L349&gt;0,ROUNDUP((E349/L349),0))</f>
        <v>118</v>
      </c>
      <c r="Q349" t="s">
        <v>31</v>
      </c>
      <c r="R349" t="s">
        <v>7540</v>
      </c>
      <c r="S349" s="10">
        <f>(J349/86400)+25569+(-5/24)</f>
        <v>42292.287141203698</v>
      </c>
      <c r="T349" s="9">
        <f>(I349/86400)+25569+(-5/24)</f>
        <v>42322.32880787037</v>
      </c>
    </row>
    <row r="350" spans="1:20" ht="43.5" x14ac:dyDescent="0.35">
      <c r="A350">
        <v>348</v>
      </c>
      <c r="B350" s="8" t="s">
        <v>7685</v>
      </c>
      <c r="C350" s="8" t="s">
        <v>7684</v>
      </c>
      <c r="D350">
        <v>10000</v>
      </c>
      <c r="E350">
        <v>10300</v>
      </c>
      <c r="F350" t="s">
        <v>51</v>
      </c>
      <c r="G350" t="s">
        <v>55</v>
      </c>
      <c r="H350" t="s">
        <v>82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7541</v>
      </c>
      <c r="O350">
        <f>ROUNDUP(E350/D350,2)*100</f>
        <v>103</v>
      </c>
      <c r="P350">
        <f>IF(L350&gt;0,ROUNDUP((E350/L350),0))</f>
        <v>87</v>
      </c>
      <c r="Q350" t="s">
        <v>31</v>
      </c>
      <c r="R350" t="s">
        <v>7540</v>
      </c>
      <c r="S350" s="10">
        <f>(J350/86400)+25569+(-5/24)</f>
        <v>42207.378657407404</v>
      </c>
      <c r="T350" s="9">
        <f>(I350/86400)+25569+(-5/24)</f>
        <v>42237.378657407404</v>
      </c>
    </row>
    <row r="351" spans="1:20" ht="43.5" x14ac:dyDescent="0.35">
      <c r="A351">
        <v>349</v>
      </c>
      <c r="B351" s="8" t="s">
        <v>7683</v>
      </c>
      <c r="C351" s="8" t="s">
        <v>7682</v>
      </c>
      <c r="D351">
        <v>11260</v>
      </c>
      <c r="E351">
        <v>12007.18</v>
      </c>
      <c r="F351" t="s">
        <v>51</v>
      </c>
      <c r="G351" t="s">
        <v>55</v>
      </c>
      <c r="H351" t="s">
        <v>82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7541</v>
      </c>
      <c r="O351">
        <f>ROUNDUP(E351/D351,2)*100</f>
        <v>107</v>
      </c>
      <c r="P351">
        <f>IF(L351&gt;0,ROUNDUP((E351/L351),0))</f>
        <v>72</v>
      </c>
      <c r="Q351" t="s">
        <v>31</v>
      </c>
      <c r="R351" t="s">
        <v>7540</v>
      </c>
      <c r="S351" s="10">
        <f>(J351/86400)+25569+(-5/24)</f>
        <v>42760.290601851848</v>
      </c>
      <c r="T351" s="9">
        <f>(I351/86400)+25569+(-5/24)</f>
        <v>42790.290601851848</v>
      </c>
    </row>
    <row r="352" spans="1:20" ht="43.5" x14ac:dyDescent="0.35">
      <c r="A352">
        <v>350</v>
      </c>
      <c r="B352" s="8" t="s">
        <v>7681</v>
      </c>
      <c r="C352" s="8" t="s">
        <v>7680</v>
      </c>
      <c r="D352">
        <v>25000</v>
      </c>
      <c r="E352">
        <v>28690</v>
      </c>
      <c r="F352" t="s">
        <v>51</v>
      </c>
      <c r="G352" t="s">
        <v>55</v>
      </c>
      <c r="H352" t="s">
        <v>82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7541</v>
      </c>
      <c r="O352">
        <f>ROUNDUP(E352/D352,2)*100</f>
        <v>114.99999999999999</v>
      </c>
      <c r="P352">
        <f>IF(L352&gt;0,ROUNDUP((E352/L352),0))</f>
        <v>130</v>
      </c>
      <c r="Q352" t="s">
        <v>31</v>
      </c>
      <c r="R352" t="s">
        <v>7540</v>
      </c>
      <c r="S352" s="10">
        <f>(J352/86400)+25569+(-5/24)</f>
        <v>42585.857743055552</v>
      </c>
      <c r="T352" s="9">
        <f>(I352/86400)+25569+(-5/24)</f>
        <v>42623.957638888889</v>
      </c>
    </row>
    <row r="353" spans="1:20" ht="58" x14ac:dyDescent="0.35">
      <c r="A353">
        <v>351</v>
      </c>
      <c r="B353" s="8" t="s">
        <v>7679</v>
      </c>
      <c r="C353" s="8" t="s">
        <v>7678</v>
      </c>
      <c r="D353">
        <v>34000</v>
      </c>
      <c r="E353">
        <v>43296</v>
      </c>
      <c r="F353" t="s">
        <v>51</v>
      </c>
      <c r="G353" t="s">
        <v>63</v>
      </c>
      <c r="H353" t="s">
        <v>85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7541</v>
      </c>
      <c r="O353">
        <f>ROUNDUP(E353/D353,2)*100</f>
        <v>128</v>
      </c>
      <c r="P353">
        <f>IF(L353&gt;0,ROUNDUP((E353/L353),0))</f>
        <v>45</v>
      </c>
      <c r="Q353" t="s">
        <v>31</v>
      </c>
      <c r="R353" t="s">
        <v>7540</v>
      </c>
      <c r="S353" s="10">
        <f>(J353/86400)+25569+(-5/24)</f>
        <v>42427.75641203703</v>
      </c>
      <c r="T353" s="9">
        <f>(I353/86400)+25569+(-5/24)</f>
        <v>42467.714745370373</v>
      </c>
    </row>
    <row r="354" spans="1:20" ht="43.5" x14ac:dyDescent="0.35">
      <c r="A354">
        <v>352</v>
      </c>
      <c r="B354" s="8" t="s">
        <v>7677</v>
      </c>
      <c r="C354" s="8" t="s">
        <v>7676</v>
      </c>
      <c r="D354">
        <v>10000</v>
      </c>
      <c r="E354">
        <v>11656</v>
      </c>
      <c r="F354" t="s">
        <v>51</v>
      </c>
      <c r="G354" t="s">
        <v>55</v>
      </c>
      <c r="H354" t="s">
        <v>82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7541</v>
      </c>
      <c r="O354">
        <f>ROUNDUP(E354/D354,2)*100</f>
        <v>117</v>
      </c>
      <c r="P354">
        <f>IF(L354&gt;0,ROUNDUP((E354/L354),0))</f>
        <v>41</v>
      </c>
      <c r="Q354" t="s">
        <v>31</v>
      </c>
      <c r="R354" t="s">
        <v>7540</v>
      </c>
      <c r="S354" s="10">
        <f>(J354/86400)+25569+(-5/24)</f>
        <v>41889.959120370368</v>
      </c>
      <c r="T354" s="9">
        <f>(I354/86400)+25569+(-5/24)</f>
        <v>41919.959120370368</v>
      </c>
    </row>
    <row r="355" spans="1:20" ht="58" x14ac:dyDescent="0.35">
      <c r="A355">
        <v>353</v>
      </c>
      <c r="B355" s="8" t="s">
        <v>7675</v>
      </c>
      <c r="C355" s="8" t="s">
        <v>7674</v>
      </c>
      <c r="D355">
        <v>58425</v>
      </c>
      <c r="E355">
        <v>63460.18</v>
      </c>
      <c r="F355" t="s">
        <v>51</v>
      </c>
      <c r="G355" t="s">
        <v>55</v>
      </c>
      <c r="H355" t="s">
        <v>82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7541</v>
      </c>
      <c r="O355">
        <f>ROUNDUP(E355/D355,2)*100</f>
        <v>109.00000000000001</v>
      </c>
      <c r="P355">
        <f>IF(L355&gt;0,ROUNDUP((E355/L355),0))</f>
        <v>104</v>
      </c>
      <c r="Q355" t="s">
        <v>31</v>
      </c>
      <c r="R355" t="s">
        <v>7540</v>
      </c>
      <c r="S355" s="10">
        <f>(J355/86400)+25569+(-5/24)</f>
        <v>42297.583553240744</v>
      </c>
      <c r="T355" s="9">
        <f>(I355/86400)+25569+(-5/24)</f>
        <v>42327.625219907401</v>
      </c>
    </row>
    <row r="356" spans="1:20" ht="43.5" x14ac:dyDescent="0.35">
      <c r="A356">
        <v>354</v>
      </c>
      <c r="B356" s="8" t="s">
        <v>7673</v>
      </c>
      <c r="C356" s="8" t="s">
        <v>7672</v>
      </c>
      <c r="D356">
        <v>3500</v>
      </c>
      <c r="E356">
        <v>3638</v>
      </c>
      <c r="F356" t="s">
        <v>51</v>
      </c>
      <c r="G356" t="s">
        <v>55</v>
      </c>
      <c r="H356" t="s">
        <v>82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7541</v>
      </c>
      <c r="O356">
        <f>ROUNDUP(E356/D356,2)*100</f>
        <v>104</v>
      </c>
      <c r="P356">
        <f>IF(L356&gt;0,ROUNDUP((E356/L356),0))</f>
        <v>126</v>
      </c>
      <c r="Q356" t="s">
        <v>31</v>
      </c>
      <c r="R356" t="s">
        <v>7540</v>
      </c>
      <c r="S356" s="10">
        <f>(J356/86400)+25569+(-5/24)</f>
        <v>42438.619456018518</v>
      </c>
      <c r="T356" s="9">
        <f>(I356/86400)+25569+(-5/24)</f>
        <v>42468.577789351846</v>
      </c>
    </row>
    <row r="357" spans="1:20" ht="43.5" x14ac:dyDescent="0.35">
      <c r="A357">
        <v>355</v>
      </c>
      <c r="B357" s="8" t="s">
        <v>7671</v>
      </c>
      <c r="C357" s="8" t="s">
        <v>7670</v>
      </c>
      <c r="D357">
        <v>35000</v>
      </c>
      <c r="E357">
        <v>40690</v>
      </c>
      <c r="F357" t="s">
        <v>51</v>
      </c>
      <c r="G357" t="s">
        <v>55</v>
      </c>
      <c r="H357" t="s">
        <v>82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7541</v>
      </c>
      <c r="O357">
        <f>ROUNDUP(E357/D357,2)*100</f>
        <v>117</v>
      </c>
      <c r="P357">
        <f>IF(L357&gt;0,ROUNDUP((E357/L357),0))</f>
        <v>247</v>
      </c>
      <c r="Q357" t="s">
        <v>31</v>
      </c>
      <c r="R357" t="s">
        <v>7540</v>
      </c>
      <c r="S357" s="10">
        <f>(J357/86400)+25569+(-5/24)</f>
        <v>41943.0855787037</v>
      </c>
      <c r="T357" s="9">
        <f>(I357/86400)+25569+(-5/24)</f>
        <v>41974.127245370364</v>
      </c>
    </row>
    <row r="358" spans="1:20" ht="43.5" x14ac:dyDescent="0.35">
      <c r="A358">
        <v>356</v>
      </c>
      <c r="B358" s="8" t="s">
        <v>7669</v>
      </c>
      <c r="C358" s="8" t="s">
        <v>7668</v>
      </c>
      <c r="D358">
        <v>7500</v>
      </c>
      <c r="E358">
        <v>7701.93</v>
      </c>
      <c r="F358" t="s">
        <v>51</v>
      </c>
      <c r="G358" t="s">
        <v>55</v>
      </c>
      <c r="H358" t="s">
        <v>82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7541</v>
      </c>
      <c r="O358">
        <f>ROUNDUP(E358/D358,2)*100</f>
        <v>103</v>
      </c>
      <c r="P358">
        <f>IF(L358&gt;0,ROUNDUP((E358/L358),0))</f>
        <v>80</v>
      </c>
      <c r="Q358" t="s">
        <v>31</v>
      </c>
      <c r="R358" t="s">
        <v>7540</v>
      </c>
      <c r="S358" s="10">
        <f>(J358/86400)+25569+(-5/24)</f>
        <v>42415.594826388886</v>
      </c>
      <c r="T358" s="9">
        <f>(I358/86400)+25569+(-5/24)</f>
        <v>42445.553159722222</v>
      </c>
    </row>
    <row r="359" spans="1:20" ht="58" x14ac:dyDescent="0.35">
      <c r="A359">
        <v>357</v>
      </c>
      <c r="B359" s="8" t="s">
        <v>7667</v>
      </c>
      <c r="C359" s="8" t="s">
        <v>7666</v>
      </c>
      <c r="D359">
        <v>15000</v>
      </c>
      <c r="E359">
        <v>26100</v>
      </c>
      <c r="F359" t="s">
        <v>51</v>
      </c>
      <c r="G359" t="s">
        <v>55</v>
      </c>
      <c r="H359" t="s">
        <v>82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7541</v>
      </c>
      <c r="O359">
        <f>ROUNDUP(E359/D359,2)*100</f>
        <v>174</v>
      </c>
      <c r="P359">
        <f>IF(L359&gt;0,ROUNDUP((E359/L359),0))</f>
        <v>87</v>
      </c>
      <c r="Q359" t="s">
        <v>31</v>
      </c>
      <c r="R359" t="s">
        <v>7540</v>
      </c>
      <c r="S359" s="10">
        <f>(J359/86400)+25569+(-5/24)</f>
        <v>42078.01385416666</v>
      </c>
      <c r="T359" s="9">
        <f>(I359/86400)+25569+(-5/24)</f>
        <v>42118.01385416666</v>
      </c>
    </row>
    <row r="360" spans="1:20" ht="43.5" x14ac:dyDescent="0.35">
      <c r="A360">
        <v>358</v>
      </c>
      <c r="B360" s="8" t="s">
        <v>7665</v>
      </c>
      <c r="C360" s="8" t="s">
        <v>7664</v>
      </c>
      <c r="D360">
        <v>50000</v>
      </c>
      <c r="E360">
        <v>51544</v>
      </c>
      <c r="F360" t="s">
        <v>51</v>
      </c>
      <c r="G360" t="s">
        <v>55</v>
      </c>
      <c r="H360" t="s">
        <v>82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7541</v>
      </c>
      <c r="O360">
        <f>ROUNDUP(E360/D360,2)*100</f>
        <v>104</v>
      </c>
      <c r="P360">
        <f>IF(L360&gt;0,ROUNDUP((E360/L360),0))</f>
        <v>194</v>
      </c>
      <c r="Q360" t="s">
        <v>31</v>
      </c>
      <c r="R360" t="s">
        <v>7540</v>
      </c>
      <c r="S360" s="10">
        <f>(J360/86400)+25569+(-5/24)</f>
        <v>42507.651863425919</v>
      </c>
      <c r="T360" s="9">
        <f>(I360/86400)+25569+(-5/24)</f>
        <v>42536.416666666664</v>
      </c>
    </row>
    <row r="361" spans="1:20" ht="43.5" x14ac:dyDescent="0.35">
      <c r="A361">
        <v>359</v>
      </c>
      <c r="B361" s="8" t="s">
        <v>7663</v>
      </c>
      <c r="C361" s="8" t="s">
        <v>7662</v>
      </c>
      <c r="D361">
        <v>24200</v>
      </c>
      <c r="E361">
        <v>25375</v>
      </c>
      <c r="F361" t="s">
        <v>51</v>
      </c>
      <c r="G361" t="s">
        <v>55</v>
      </c>
      <c r="H361" t="s">
        <v>82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7541</v>
      </c>
      <c r="O361">
        <f>ROUNDUP(E361/D361,2)*100</f>
        <v>105</v>
      </c>
      <c r="P361">
        <f>IF(L361&gt;0,ROUNDUP((E361/L361),0))</f>
        <v>85</v>
      </c>
      <c r="Q361" t="s">
        <v>31</v>
      </c>
      <c r="R361" t="s">
        <v>7540</v>
      </c>
      <c r="S361" s="10">
        <f>(J361/86400)+25569+(-5/24)</f>
        <v>41934.86215277778</v>
      </c>
      <c r="T361" s="9">
        <f>(I361/86400)+25569+(-5/24)</f>
        <v>41957.008333333331</v>
      </c>
    </row>
    <row r="362" spans="1:20" ht="43.5" x14ac:dyDescent="0.35">
      <c r="A362">
        <v>360</v>
      </c>
      <c r="B362" s="8" t="s">
        <v>7661</v>
      </c>
      <c r="C362" s="8" t="s">
        <v>7660</v>
      </c>
      <c r="D362">
        <v>12000</v>
      </c>
      <c r="E362">
        <v>12165</v>
      </c>
      <c r="F362" t="s">
        <v>51</v>
      </c>
      <c r="G362" t="s">
        <v>55</v>
      </c>
      <c r="H362" t="s">
        <v>82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7541</v>
      </c>
      <c r="O362">
        <f>ROUNDUP(E362/D362,2)*100</f>
        <v>102</v>
      </c>
      <c r="P362">
        <f>IF(L362&gt;0,ROUNDUP((E362/L362),0))</f>
        <v>140</v>
      </c>
      <c r="Q362" t="s">
        <v>31</v>
      </c>
      <c r="R362" t="s">
        <v>7540</v>
      </c>
      <c r="S362" s="10">
        <f>(J362/86400)+25569+(-5/24)</f>
        <v>42163.689583333333</v>
      </c>
      <c r="T362" s="9">
        <f>(I362/86400)+25569+(-5/24)</f>
        <v>42207.924305555549</v>
      </c>
    </row>
    <row r="363" spans="1:20" ht="43.5" x14ac:dyDescent="0.35">
      <c r="A363">
        <v>361</v>
      </c>
      <c r="B363" s="8" t="s">
        <v>7659</v>
      </c>
      <c r="C363" s="8" t="s">
        <v>7658</v>
      </c>
      <c r="D363">
        <v>35000</v>
      </c>
      <c r="E363">
        <v>38876.949999999997</v>
      </c>
      <c r="F363" t="s">
        <v>51</v>
      </c>
      <c r="G363" t="s">
        <v>55</v>
      </c>
      <c r="H363" t="s">
        <v>82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7541</v>
      </c>
      <c r="O363">
        <f>ROUNDUP(E363/D363,2)*100</f>
        <v>112.00000000000001</v>
      </c>
      <c r="P363">
        <f>IF(L363&gt;0,ROUNDUP((E363/L363),0))</f>
        <v>110</v>
      </c>
      <c r="Q363" t="s">
        <v>31</v>
      </c>
      <c r="R363" t="s">
        <v>7540</v>
      </c>
      <c r="S363" s="10">
        <f>(J363/86400)+25569+(-5/24)</f>
        <v>41935.792893518512</v>
      </c>
      <c r="T363" s="9">
        <f>(I363/86400)+25569+(-5/24)</f>
        <v>41965.834560185183</v>
      </c>
    </row>
    <row r="364" spans="1:20" ht="58" x14ac:dyDescent="0.35">
      <c r="A364">
        <v>362</v>
      </c>
      <c r="B364" s="8" t="s">
        <v>7657</v>
      </c>
      <c r="C364" s="8" t="s">
        <v>7656</v>
      </c>
      <c r="D364">
        <v>9665</v>
      </c>
      <c r="E364">
        <v>12000</v>
      </c>
      <c r="F364" t="s">
        <v>51</v>
      </c>
      <c r="G364" t="s">
        <v>55</v>
      </c>
      <c r="H364" t="s">
        <v>82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7541</v>
      </c>
      <c r="O364">
        <f>ROUNDUP(E364/D364,2)*100</f>
        <v>125</v>
      </c>
      <c r="P364">
        <f>IF(L364&gt;0,ROUNDUP((E364/L364),0))</f>
        <v>140</v>
      </c>
      <c r="Q364" t="s">
        <v>31</v>
      </c>
      <c r="R364" t="s">
        <v>7540</v>
      </c>
      <c r="S364" s="10">
        <f>(J364/86400)+25569+(-5/24)</f>
        <v>41837.002210648148</v>
      </c>
      <c r="T364" s="9">
        <f>(I364/86400)+25569+(-5/24)</f>
        <v>41858.791666666664</v>
      </c>
    </row>
    <row r="365" spans="1:20" ht="58" x14ac:dyDescent="0.35">
      <c r="A365">
        <v>363</v>
      </c>
      <c r="B365" s="8" t="s">
        <v>7655</v>
      </c>
      <c r="C365" s="8" t="s">
        <v>7654</v>
      </c>
      <c r="D365">
        <v>8925</v>
      </c>
      <c r="E365">
        <v>9044</v>
      </c>
      <c r="F365" t="s">
        <v>51</v>
      </c>
      <c r="G365" t="s">
        <v>55</v>
      </c>
      <c r="H365" t="s">
        <v>82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7541</v>
      </c>
      <c r="O365">
        <f>ROUNDUP(E365/D365,2)*100</f>
        <v>102</v>
      </c>
      <c r="P365">
        <f>IF(L365&gt;0,ROUNDUP((E365/L365),0))</f>
        <v>348</v>
      </c>
      <c r="Q365" t="s">
        <v>31</v>
      </c>
      <c r="R365" t="s">
        <v>7540</v>
      </c>
      <c r="S365" s="10">
        <f>(J365/86400)+25569+(-5/24)</f>
        <v>40255.53629629629</v>
      </c>
      <c r="T365" s="9">
        <f>(I365/86400)+25569+(-5/24)</f>
        <v>40300.598611111105</v>
      </c>
    </row>
    <row r="366" spans="1:20" ht="43.5" x14ac:dyDescent="0.35">
      <c r="A366">
        <v>364</v>
      </c>
      <c r="B366" s="8" t="s">
        <v>7653</v>
      </c>
      <c r="C366" s="8" t="s">
        <v>7652</v>
      </c>
      <c r="D366">
        <v>7000</v>
      </c>
      <c r="E366">
        <v>7711.3</v>
      </c>
      <c r="F366" t="s">
        <v>51</v>
      </c>
      <c r="G366" t="s">
        <v>55</v>
      </c>
      <c r="H366" t="s">
        <v>82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7541</v>
      </c>
      <c r="O366">
        <f>ROUNDUP(E366/D366,2)*100</f>
        <v>111.00000000000001</v>
      </c>
      <c r="P366">
        <f>IF(L366&gt;0,ROUNDUP((E366/L366),0))</f>
        <v>69</v>
      </c>
      <c r="Q366" t="s">
        <v>31</v>
      </c>
      <c r="R366" t="s">
        <v>7540</v>
      </c>
      <c r="S366" s="10">
        <f>(J366/86400)+25569+(-5/24)</f>
        <v>41780.651296296295</v>
      </c>
      <c r="T366" s="9">
        <f>(I366/86400)+25569+(-5/24)</f>
        <v>41810.957638888889</v>
      </c>
    </row>
    <row r="367" spans="1:20" ht="43.5" x14ac:dyDescent="0.35">
      <c r="A367">
        <v>365</v>
      </c>
      <c r="B367" s="8" t="s">
        <v>7651</v>
      </c>
      <c r="C367" s="8" t="s">
        <v>7650</v>
      </c>
      <c r="D367">
        <v>15000</v>
      </c>
      <c r="E367">
        <v>15596</v>
      </c>
      <c r="F367" t="s">
        <v>51</v>
      </c>
      <c r="G367" t="s">
        <v>56</v>
      </c>
      <c r="H367" t="s">
        <v>90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7541</v>
      </c>
      <c r="O367">
        <f>ROUNDUP(E367/D367,2)*100</f>
        <v>104</v>
      </c>
      <c r="P367">
        <f>IF(L367&gt;0,ROUNDUP((E367/L367),0))</f>
        <v>240</v>
      </c>
      <c r="Q367" t="s">
        <v>31</v>
      </c>
      <c r="R367" t="s">
        <v>7540</v>
      </c>
      <c r="S367" s="10">
        <f>(J367/86400)+25569+(-5/24)</f>
        <v>41668.398136574069</v>
      </c>
      <c r="T367" s="9">
        <f>(I367/86400)+25569+(-5/24)</f>
        <v>41698.398136574069</v>
      </c>
    </row>
    <row r="368" spans="1:20" ht="43.5" x14ac:dyDescent="0.35">
      <c r="A368">
        <v>366</v>
      </c>
      <c r="B368" s="8" t="s">
        <v>7649</v>
      </c>
      <c r="C368" s="8" t="s">
        <v>7648</v>
      </c>
      <c r="D368">
        <v>38000</v>
      </c>
      <c r="E368">
        <v>38500</v>
      </c>
      <c r="F368" t="s">
        <v>51</v>
      </c>
      <c r="G368" t="s">
        <v>55</v>
      </c>
      <c r="H368" t="s">
        <v>82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7541</v>
      </c>
      <c r="O368">
        <f>ROUNDUP(E368/D368,2)*100</f>
        <v>102</v>
      </c>
      <c r="P368">
        <f>IF(L368&gt;0,ROUNDUP((E368/L368),0))</f>
        <v>288</v>
      </c>
      <c r="Q368" t="s">
        <v>31</v>
      </c>
      <c r="R368" t="s">
        <v>7540</v>
      </c>
      <c r="S368" s="10">
        <f>(J368/86400)+25569+(-5/24)</f>
        <v>41019.584699074076</v>
      </c>
      <c r="T368" s="9">
        <f>(I368/86400)+25569+(-5/24)</f>
        <v>41049.584699074076</v>
      </c>
    </row>
    <row r="369" spans="1:20" ht="43.5" x14ac:dyDescent="0.35">
      <c r="A369">
        <v>367</v>
      </c>
      <c r="B369" s="8" t="s">
        <v>7647</v>
      </c>
      <c r="C369" s="8" t="s">
        <v>7646</v>
      </c>
      <c r="D369">
        <v>10000</v>
      </c>
      <c r="E369">
        <v>10335.01</v>
      </c>
      <c r="F369" t="s">
        <v>51</v>
      </c>
      <c r="G369" t="s">
        <v>55</v>
      </c>
      <c r="H369" t="s">
        <v>82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7541</v>
      </c>
      <c r="O369">
        <f>ROUNDUP(E369/D369,2)*100</f>
        <v>104</v>
      </c>
      <c r="P369">
        <f>IF(L369&gt;0,ROUNDUP((E369/L369),0))</f>
        <v>87</v>
      </c>
      <c r="Q369" t="s">
        <v>31</v>
      </c>
      <c r="R369" t="s">
        <v>7540</v>
      </c>
      <c r="S369" s="10">
        <f>(J369/86400)+25569+(-5/24)</f>
        <v>41355.368958333333</v>
      </c>
      <c r="T369" s="9">
        <f>(I369/86400)+25569+(-5/24)</f>
        <v>41394.999305555553</v>
      </c>
    </row>
    <row r="370" spans="1:20" ht="43.5" x14ac:dyDescent="0.35">
      <c r="A370">
        <v>368</v>
      </c>
      <c r="B370" s="8" t="s">
        <v>7645</v>
      </c>
      <c r="C370" s="8" t="s">
        <v>7644</v>
      </c>
      <c r="D370">
        <v>12500</v>
      </c>
      <c r="E370">
        <v>13014</v>
      </c>
      <c r="F370" t="s">
        <v>51</v>
      </c>
      <c r="G370" t="s">
        <v>55</v>
      </c>
      <c r="H370" t="s">
        <v>82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7541</v>
      </c>
      <c r="O370">
        <f>ROUNDUP(E370/D370,2)*100</f>
        <v>105</v>
      </c>
      <c r="P370">
        <f>IF(L370&gt;0,ROUNDUP((E370/L370),0))</f>
        <v>82</v>
      </c>
      <c r="Q370" t="s">
        <v>31</v>
      </c>
      <c r="R370" t="s">
        <v>7540</v>
      </c>
      <c r="S370" s="10">
        <f>(J370/86400)+25569+(-5/24)</f>
        <v>42043.397245370368</v>
      </c>
      <c r="T370" s="9">
        <f>(I370/86400)+25569+(-5/24)</f>
        <v>42078.355578703697</v>
      </c>
    </row>
    <row r="371" spans="1:20" ht="43.5" x14ac:dyDescent="0.35">
      <c r="A371">
        <v>369</v>
      </c>
      <c r="B371" s="8" t="s">
        <v>7643</v>
      </c>
      <c r="C371" s="8" t="s">
        <v>7642</v>
      </c>
      <c r="D371">
        <v>6500</v>
      </c>
      <c r="E371">
        <v>7160.12</v>
      </c>
      <c r="F371" t="s">
        <v>51</v>
      </c>
      <c r="G371" t="s">
        <v>55</v>
      </c>
      <c r="H371" t="s">
        <v>82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7541</v>
      </c>
      <c r="O371">
        <f>ROUNDUP(E371/D371,2)*100</f>
        <v>111.00000000000001</v>
      </c>
      <c r="P371">
        <f>IF(L371&gt;0,ROUNDUP((E371/L371),0))</f>
        <v>43</v>
      </c>
      <c r="Q371" t="s">
        <v>31</v>
      </c>
      <c r="R371" t="s">
        <v>7540</v>
      </c>
      <c r="S371" s="10">
        <f>(J371/86400)+25569+(-5/24)</f>
        <v>40893.3433912037</v>
      </c>
      <c r="T371" s="9">
        <f>(I371/86400)+25569+(-5/24)</f>
        <v>40923.3433912037</v>
      </c>
    </row>
    <row r="372" spans="1:20" ht="43.5" x14ac:dyDescent="0.35">
      <c r="A372">
        <v>370</v>
      </c>
      <c r="B372" s="8" t="s">
        <v>7641</v>
      </c>
      <c r="C372" s="8" t="s">
        <v>7640</v>
      </c>
      <c r="D372">
        <v>25000</v>
      </c>
      <c r="E372">
        <v>30505</v>
      </c>
      <c r="F372" t="s">
        <v>51</v>
      </c>
      <c r="G372" t="s">
        <v>55</v>
      </c>
      <c r="H372" t="s">
        <v>82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7541</v>
      </c>
      <c r="O372">
        <f>ROUNDUP(E372/D372,2)*100</f>
        <v>123</v>
      </c>
      <c r="P372">
        <f>IF(L372&gt;0,ROUNDUP((E372/L372),0))</f>
        <v>710</v>
      </c>
      <c r="Q372" t="s">
        <v>31</v>
      </c>
      <c r="R372" t="s">
        <v>7540</v>
      </c>
      <c r="S372" s="10">
        <f>(J372/86400)+25569+(-5/24)</f>
        <v>42711.586805555555</v>
      </c>
      <c r="T372" s="9">
        <f>(I372/86400)+25569+(-5/24)</f>
        <v>42741.586805555555</v>
      </c>
    </row>
    <row r="373" spans="1:20" ht="58" x14ac:dyDescent="0.35">
      <c r="A373">
        <v>371</v>
      </c>
      <c r="B373" s="8" t="s">
        <v>7639</v>
      </c>
      <c r="C373" s="8" t="s">
        <v>7638</v>
      </c>
      <c r="D373">
        <v>150000</v>
      </c>
      <c r="E373">
        <v>171253</v>
      </c>
      <c r="F373" t="s">
        <v>51</v>
      </c>
      <c r="G373" t="s">
        <v>55</v>
      </c>
      <c r="H373" t="s">
        <v>82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7541</v>
      </c>
      <c r="O373">
        <f>ROUNDUP(E373/D373,2)*100</f>
        <v>114.99999999999999</v>
      </c>
      <c r="P373">
        <f>IF(L373&gt;0,ROUNDUP((E373/L373),0))</f>
        <v>162</v>
      </c>
      <c r="Q373" t="s">
        <v>31</v>
      </c>
      <c r="R373" t="s">
        <v>7540</v>
      </c>
      <c r="S373" s="10">
        <f>(J373/86400)+25569+(-5/24)</f>
        <v>41261.559479166666</v>
      </c>
      <c r="T373" s="9">
        <f>(I373/86400)+25569+(-5/24)</f>
        <v>41306.559479166666</v>
      </c>
    </row>
    <row r="374" spans="1:20" ht="29" x14ac:dyDescent="0.35">
      <c r="A374">
        <v>372</v>
      </c>
      <c r="B374" s="8" t="s">
        <v>7637</v>
      </c>
      <c r="C374" s="8" t="s">
        <v>7636</v>
      </c>
      <c r="D374">
        <v>300</v>
      </c>
      <c r="E374">
        <v>376</v>
      </c>
      <c r="F374" t="s">
        <v>51</v>
      </c>
      <c r="G374" t="s">
        <v>56</v>
      </c>
      <c r="H374" t="s">
        <v>90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7541</v>
      </c>
      <c r="O374">
        <f>ROUNDUP(E374/D374,2)*100</f>
        <v>126</v>
      </c>
      <c r="P374">
        <f>IF(L374&gt;0,ROUNDUP((E374/L374),0))</f>
        <v>42</v>
      </c>
      <c r="Q374" t="s">
        <v>31</v>
      </c>
      <c r="R374" t="s">
        <v>7540</v>
      </c>
      <c r="S374" s="10">
        <f>(J374/86400)+25569+(-5/24)</f>
        <v>42425.368564814817</v>
      </c>
      <c r="T374" s="9">
        <f>(I374/86400)+25569+(-5/24)</f>
        <v>42465.458333333336</v>
      </c>
    </row>
    <row r="375" spans="1:20" ht="43.5" x14ac:dyDescent="0.35">
      <c r="A375">
        <v>373</v>
      </c>
      <c r="B375" s="8" t="s">
        <v>7635</v>
      </c>
      <c r="C375" s="8" t="s">
        <v>7634</v>
      </c>
      <c r="D375">
        <v>7500</v>
      </c>
      <c r="E375">
        <v>8000</v>
      </c>
      <c r="F375" t="s">
        <v>51</v>
      </c>
      <c r="G375" t="s">
        <v>55</v>
      </c>
      <c r="H375" t="s">
        <v>82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7541</v>
      </c>
      <c r="O375">
        <f>ROUNDUP(E375/D375,2)*100</f>
        <v>107</v>
      </c>
      <c r="P375">
        <f>IF(L375&gt;0,ROUNDUP((E375/L375),0))</f>
        <v>90</v>
      </c>
      <c r="Q375" t="s">
        <v>31</v>
      </c>
      <c r="R375" t="s">
        <v>7540</v>
      </c>
      <c r="S375" s="10">
        <f>(J375/86400)+25569+(-5/24)</f>
        <v>41078.703680555554</v>
      </c>
      <c r="T375" s="9">
        <f>(I375/86400)+25569+(-5/24)</f>
        <v>41108.703680555554</v>
      </c>
    </row>
    <row r="376" spans="1:20" ht="43.5" x14ac:dyDescent="0.35">
      <c r="A376">
        <v>374</v>
      </c>
      <c r="B376" s="8" t="s">
        <v>7633</v>
      </c>
      <c r="C376" s="8" t="s">
        <v>7632</v>
      </c>
      <c r="D376">
        <v>6000</v>
      </c>
      <c r="E376">
        <v>7839</v>
      </c>
      <c r="F376" t="s">
        <v>51</v>
      </c>
      <c r="G376" t="s">
        <v>55</v>
      </c>
      <c r="H376" t="s">
        <v>82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7541</v>
      </c>
      <c r="O376">
        <f>ROUNDUP(E376/D376,2)*100</f>
        <v>131</v>
      </c>
      <c r="P376">
        <f>IF(L376&gt;0,ROUNDUP((E376/L376),0))</f>
        <v>46</v>
      </c>
      <c r="Q376" t="s">
        <v>31</v>
      </c>
      <c r="R376" t="s">
        <v>7540</v>
      </c>
      <c r="S376" s="10">
        <f>(J376/86400)+25569+(-5/24)</f>
        <v>40757.680914351848</v>
      </c>
      <c r="T376" s="9">
        <f>(I376/86400)+25569+(-5/24)</f>
        <v>40802.680914351848</v>
      </c>
    </row>
    <row r="377" spans="1:20" ht="43.5" x14ac:dyDescent="0.35">
      <c r="A377">
        <v>375</v>
      </c>
      <c r="B377" s="8" t="s">
        <v>7631</v>
      </c>
      <c r="C377" s="8" t="s">
        <v>7630</v>
      </c>
      <c r="D377">
        <v>500</v>
      </c>
      <c r="E377">
        <v>600</v>
      </c>
      <c r="F377" t="s">
        <v>51</v>
      </c>
      <c r="G377" t="s">
        <v>55</v>
      </c>
      <c r="H377" t="s">
        <v>82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7541</v>
      </c>
      <c r="O377">
        <f>ROUNDUP(E377/D377,2)*100</f>
        <v>120</v>
      </c>
      <c r="P377">
        <f>IF(L377&gt;0,ROUNDUP((E377/L377),0))</f>
        <v>43</v>
      </c>
      <c r="Q377" t="s">
        <v>31</v>
      </c>
      <c r="R377" t="s">
        <v>7540</v>
      </c>
      <c r="S377" s="10">
        <f>(J377/86400)+25569+(-5/24)</f>
        <v>41657.77674768518</v>
      </c>
      <c r="T377" s="9">
        <f>(I377/86400)+25569+(-5/24)</f>
        <v>41699.512499999997</v>
      </c>
    </row>
    <row r="378" spans="1:20" ht="58" x14ac:dyDescent="0.35">
      <c r="A378">
        <v>376</v>
      </c>
      <c r="B378" s="8" t="s">
        <v>7629</v>
      </c>
      <c r="C378" s="8" t="s">
        <v>7628</v>
      </c>
      <c r="D378">
        <v>2450</v>
      </c>
      <c r="E378">
        <v>2596</v>
      </c>
      <c r="F378" t="s">
        <v>51</v>
      </c>
      <c r="G378" t="s">
        <v>56</v>
      </c>
      <c r="H378" t="s">
        <v>90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7541</v>
      </c>
      <c r="O378">
        <f>ROUNDUP(E378/D378,2)*100</f>
        <v>106</v>
      </c>
      <c r="P378">
        <f>IF(L378&gt;0,ROUNDUP((E378/L378),0))</f>
        <v>55</v>
      </c>
      <c r="Q378" t="s">
        <v>31</v>
      </c>
      <c r="R378" t="s">
        <v>7540</v>
      </c>
      <c r="S378" s="10">
        <f>(J378/86400)+25569+(-5/24)</f>
        <v>42576.244398148141</v>
      </c>
      <c r="T378" s="9">
        <f>(I378/86400)+25569+(-5/24)</f>
        <v>42607.244398148141</v>
      </c>
    </row>
    <row r="379" spans="1:20" ht="43.5" x14ac:dyDescent="0.35">
      <c r="A379">
        <v>377</v>
      </c>
      <c r="B379" s="8" t="s">
        <v>7627</v>
      </c>
      <c r="C379" s="8" t="s">
        <v>7626</v>
      </c>
      <c r="D379">
        <v>12000</v>
      </c>
      <c r="E379">
        <v>13728</v>
      </c>
      <c r="F379" t="s">
        <v>51</v>
      </c>
      <c r="G379" t="s">
        <v>55</v>
      </c>
      <c r="H379" t="s">
        <v>82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7541</v>
      </c>
      <c r="O379">
        <f>ROUNDUP(E379/D379,2)*100</f>
        <v>114.99999999999999</v>
      </c>
      <c r="P379">
        <f>IF(L379&gt;0,ROUNDUP((E379/L379),0))</f>
        <v>104</v>
      </c>
      <c r="Q379" t="s">
        <v>31</v>
      </c>
      <c r="R379" t="s">
        <v>7540</v>
      </c>
      <c r="S379" s="10">
        <f>(J379/86400)+25569+(-5/24)</f>
        <v>42292.042453703696</v>
      </c>
      <c r="T379" s="9">
        <f>(I379/86400)+25569+(-5/24)</f>
        <v>42322.084027777775</v>
      </c>
    </row>
    <row r="380" spans="1:20" ht="58" x14ac:dyDescent="0.35">
      <c r="A380">
        <v>378</v>
      </c>
      <c r="B380" s="8" t="s">
        <v>7625</v>
      </c>
      <c r="C380" s="8" t="s">
        <v>7624</v>
      </c>
      <c r="D380">
        <v>3000</v>
      </c>
      <c r="E380">
        <v>3353</v>
      </c>
      <c r="F380" t="s">
        <v>51</v>
      </c>
      <c r="G380" t="s">
        <v>57</v>
      </c>
      <c r="H380" t="s">
        <v>193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7541</v>
      </c>
      <c r="O380">
        <f>ROUNDUP(E380/D380,2)*100</f>
        <v>112.00000000000001</v>
      </c>
      <c r="P380">
        <f>IF(L380&gt;0,ROUNDUP((E380/L380),0))</f>
        <v>41</v>
      </c>
      <c r="Q380" t="s">
        <v>31</v>
      </c>
      <c r="R380" t="s">
        <v>7540</v>
      </c>
      <c r="S380" s="10">
        <f>(J380/86400)+25569+(-5/24)</f>
        <v>42370.363518518519</v>
      </c>
      <c r="T380" s="9">
        <f>(I380/86400)+25569+(-5/24)</f>
        <v>42394.786111111105</v>
      </c>
    </row>
    <row r="381" spans="1:20" ht="43.5" x14ac:dyDescent="0.35">
      <c r="A381">
        <v>379</v>
      </c>
      <c r="B381" s="8" t="s">
        <v>7623</v>
      </c>
      <c r="C381" s="8" t="s">
        <v>7622</v>
      </c>
      <c r="D381">
        <v>15000</v>
      </c>
      <c r="E381">
        <v>17412</v>
      </c>
      <c r="F381" t="s">
        <v>51</v>
      </c>
      <c r="G381" t="s">
        <v>55</v>
      </c>
      <c r="H381" t="s">
        <v>82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7541</v>
      </c>
      <c r="O381">
        <f>ROUNDUP(E381/D381,2)*100</f>
        <v>117</v>
      </c>
      <c r="P381">
        <f>IF(L381&gt;0,ROUNDUP((E381/L381),0))</f>
        <v>117</v>
      </c>
      <c r="Q381" t="s">
        <v>31</v>
      </c>
      <c r="R381" t="s">
        <v>7540</v>
      </c>
      <c r="S381" s="10">
        <f>(J381/86400)+25569+(-5/24)</f>
        <v>40987.479999999996</v>
      </c>
      <c r="T381" s="9">
        <f>(I381/86400)+25569+(-5/24)</f>
        <v>41032.479999999996</v>
      </c>
    </row>
    <row r="382" spans="1:20" ht="58" x14ac:dyDescent="0.35">
      <c r="A382">
        <v>380</v>
      </c>
      <c r="B382" s="8" t="s">
        <v>7621</v>
      </c>
      <c r="C382" s="8" t="s">
        <v>7620</v>
      </c>
      <c r="D382">
        <v>4000</v>
      </c>
      <c r="E382">
        <v>5660</v>
      </c>
      <c r="F382" t="s">
        <v>51</v>
      </c>
      <c r="G382" t="s">
        <v>55</v>
      </c>
      <c r="H382" t="s">
        <v>82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7541</v>
      </c>
      <c r="O382">
        <f>ROUNDUP(E382/D382,2)*100</f>
        <v>142</v>
      </c>
      <c r="P382">
        <f>IF(L382&gt;0,ROUNDUP((E382/L382),0))</f>
        <v>116</v>
      </c>
      <c r="Q382" t="s">
        <v>31</v>
      </c>
      <c r="R382" t="s">
        <v>7540</v>
      </c>
      <c r="S382" s="10">
        <f>(J382/86400)+25569+(-5/24)</f>
        <v>42367.511481481481</v>
      </c>
      <c r="T382" s="9">
        <f>(I382/86400)+25569+(-5/24)</f>
        <v>42392.511481481481</v>
      </c>
    </row>
    <row r="383" spans="1:20" ht="43.5" x14ac:dyDescent="0.35">
      <c r="A383">
        <v>381</v>
      </c>
      <c r="B383" s="8" t="s">
        <v>7619</v>
      </c>
      <c r="C383" s="8" t="s">
        <v>7618</v>
      </c>
      <c r="D383">
        <v>25000</v>
      </c>
      <c r="E383">
        <v>26182.5</v>
      </c>
      <c r="F383" t="s">
        <v>51</v>
      </c>
      <c r="G383" t="s">
        <v>55</v>
      </c>
      <c r="H383" t="s">
        <v>82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7541</v>
      </c>
      <c r="O383">
        <f>ROUNDUP(E383/D383,2)*100</f>
        <v>105</v>
      </c>
      <c r="P383">
        <f>IF(L383&gt;0,ROUNDUP((E383/L383),0))</f>
        <v>105</v>
      </c>
      <c r="Q383" t="s">
        <v>31</v>
      </c>
      <c r="R383" t="s">
        <v>7540</v>
      </c>
      <c r="S383" s="10">
        <f>(J383/86400)+25569+(-5/24)</f>
        <v>41085.48978009259</v>
      </c>
      <c r="T383" s="9">
        <f>(I383/86400)+25569+(-5/24)</f>
        <v>41120</v>
      </c>
    </row>
    <row r="384" spans="1:20" ht="58" x14ac:dyDescent="0.35">
      <c r="A384">
        <v>382</v>
      </c>
      <c r="B384" s="8" t="s">
        <v>7617</v>
      </c>
      <c r="C384" s="8" t="s">
        <v>7616</v>
      </c>
      <c r="D384">
        <v>600</v>
      </c>
      <c r="E384">
        <v>1535</v>
      </c>
      <c r="F384" t="s">
        <v>51</v>
      </c>
      <c r="G384" t="s">
        <v>55</v>
      </c>
      <c r="H384" t="s">
        <v>82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7541</v>
      </c>
      <c r="O384">
        <f>ROUNDUP(E384/D384,2)*100</f>
        <v>255.99999999999997</v>
      </c>
      <c r="P384">
        <f>IF(L384&gt;0,ROUNDUP((E384/L384),0))</f>
        <v>70</v>
      </c>
      <c r="Q384" t="s">
        <v>31</v>
      </c>
      <c r="R384" t="s">
        <v>7540</v>
      </c>
      <c r="S384" s="10">
        <f>(J384/86400)+25569+(-5/24)</f>
        <v>41144.501157407409</v>
      </c>
      <c r="T384" s="9">
        <f>(I384/86400)+25569+(-5/24)</f>
        <v>41158.501157407409</v>
      </c>
    </row>
    <row r="385" spans="1:20" ht="43.5" x14ac:dyDescent="0.35">
      <c r="A385">
        <v>383</v>
      </c>
      <c r="B385" s="8" t="s">
        <v>7615</v>
      </c>
      <c r="C385" s="8" t="s">
        <v>7614</v>
      </c>
      <c r="D385">
        <v>999</v>
      </c>
      <c r="E385">
        <v>2065</v>
      </c>
      <c r="F385" t="s">
        <v>51</v>
      </c>
      <c r="G385" t="s">
        <v>55</v>
      </c>
      <c r="H385" t="s">
        <v>82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7541</v>
      </c>
      <c r="O385">
        <f>ROUNDUP(E385/D385,2)*100</f>
        <v>206.99999999999997</v>
      </c>
      <c r="P385">
        <f>IF(L385&gt;0,ROUNDUP((E385/L385),0))</f>
        <v>44</v>
      </c>
      <c r="Q385" t="s">
        <v>31</v>
      </c>
      <c r="R385" t="s">
        <v>7540</v>
      </c>
      <c r="S385" s="10">
        <f>(J385/86400)+25569+(-5/24)</f>
        <v>41754.90924768518</v>
      </c>
      <c r="T385" s="9">
        <f>(I385/86400)+25569+(-5/24)</f>
        <v>41777.90924768518</v>
      </c>
    </row>
    <row r="386" spans="1:20" ht="43.5" x14ac:dyDescent="0.35">
      <c r="A386">
        <v>384</v>
      </c>
      <c r="B386" s="8" t="s">
        <v>7613</v>
      </c>
      <c r="C386" s="8" t="s">
        <v>7612</v>
      </c>
      <c r="D386">
        <v>20000</v>
      </c>
      <c r="E386">
        <v>22421</v>
      </c>
      <c r="F386" t="s">
        <v>51</v>
      </c>
      <c r="G386" t="s">
        <v>55</v>
      </c>
      <c r="H386" t="s">
        <v>82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7541</v>
      </c>
      <c r="O386">
        <f>ROUNDUP(E386/D386,2)*100</f>
        <v>113.00000000000001</v>
      </c>
      <c r="P386">
        <f>IF(L386&gt;0,ROUNDUP((E386/L386),0))</f>
        <v>59</v>
      </c>
      <c r="Q386" t="s">
        <v>31</v>
      </c>
      <c r="R386" t="s">
        <v>7540</v>
      </c>
      <c r="S386" s="10">
        <f>(J386/86400)+25569+(-5/24)</f>
        <v>41980.573460648149</v>
      </c>
      <c r="T386" s="9">
        <f>(I386/86400)+25569+(-5/24)</f>
        <v>42010.573460648149</v>
      </c>
    </row>
    <row r="387" spans="1:20" ht="43.5" x14ac:dyDescent="0.35">
      <c r="A387">
        <v>385</v>
      </c>
      <c r="B387" s="8" t="s">
        <v>7611</v>
      </c>
      <c r="C387" s="8" t="s">
        <v>7610</v>
      </c>
      <c r="D387">
        <v>25000</v>
      </c>
      <c r="E387">
        <v>26495.5</v>
      </c>
      <c r="F387" t="s">
        <v>51</v>
      </c>
      <c r="G387" t="s">
        <v>55</v>
      </c>
      <c r="H387" t="s">
        <v>82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7541</v>
      </c>
      <c r="O387">
        <f>ROUNDUP(E387/D387,2)*100</f>
        <v>106</v>
      </c>
      <c r="P387">
        <f>IF(L387&gt;0,ROUNDUP((E387/L387),0))</f>
        <v>112</v>
      </c>
      <c r="Q387" t="s">
        <v>31</v>
      </c>
      <c r="R387" t="s">
        <v>7540</v>
      </c>
      <c r="S387" s="10">
        <f>(J387/86400)+25569+(-5/24)</f>
        <v>41934.376168981478</v>
      </c>
      <c r="T387" s="9">
        <f>(I387/86400)+25569+(-5/24)</f>
        <v>41964.41783564815</v>
      </c>
    </row>
    <row r="388" spans="1:20" ht="43.5" x14ac:dyDescent="0.35">
      <c r="A388">
        <v>386</v>
      </c>
      <c r="B388" s="8" t="s">
        <v>7609</v>
      </c>
      <c r="C388" s="8" t="s">
        <v>7608</v>
      </c>
      <c r="D388">
        <v>600</v>
      </c>
      <c r="E388">
        <v>601</v>
      </c>
      <c r="F388" t="s">
        <v>51</v>
      </c>
      <c r="G388" t="s">
        <v>55</v>
      </c>
      <c r="H388" t="s">
        <v>82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7541</v>
      </c>
      <c r="O388">
        <f>ROUNDUP(E388/D388,2)*100</f>
        <v>101</v>
      </c>
      <c r="P388">
        <f>IF(L388&gt;0,ROUNDUP((E388/L388),0))</f>
        <v>47</v>
      </c>
      <c r="Q388" t="s">
        <v>31</v>
      </c>
      <c r="R388" t="s">
        <v>7540</v>
      </c>
      <c r="S388" s="10">
        <f>(J388/86400)+25569+(-5/24)</f>
        <v>42211.742951388886</v>
      </c>
      <c r="T388" s="9">
        <f>(I388/86400)+25569+(-5/24)</f>
        <v>42226.742951388886</v>
      </c>
    </row>
    <row r="389" spans="1:20" ht="58" x14ac:dyDescent="0.35">
      <c r="A389">
        <v>387</v>
      </c>
      <c r="B389" s="8" t="s">
        <v>7607</v>
      </c>
      <c r="C389" s="8" t="s">
        <v>7606</v>
      </c>
      <c r="D389">
        <v>38000</v>
      </c>
      <c r="E389">
        <v>81316</v>
      </c>
      <c r="F389" t="s">
        <v>51</v>
      </c>
      <c r="G389" t="s">
        <v>55</v>
      </c>
      <c r="H389" t="s">
        <v>82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7541</v>
      </c>
      <c r="O389">
        <f>ROUNDUP(E389/D389,2)*100</f>
        <v>213.99999999999997</v>
      </c>
      <c r="P389">
        <f>IF(L389&gt;0,ROUNDUP((E389/L389),0))</f>
        <v>145</v>
      </c>
      <c r="Q389" t="s">
        <v>31</v>
      </c>
      <c r="R389" t="s">
        <v>7540</v>
      </c>
      <c r="S389" s="10">
        <f>(J389/86400)+25569+(-5/24)</f>
        <v>42200.468263888884</v>
      </c>
      <c r="T389" s="9">
        <f>(I389/86400)+25569+(-5/24)</f>
        <v>42231.041666666664</v>
      </c>
    </row>
    <row r="390" spans="1:20" ht="43.5" x14ac:dyDescent="0.35">
      <c r="A390">
        <v>388</v>
      </c>
      <c r="B390" s="8" t="s">
        <v>7605</v>
      </c>
      <c r="C390" s="8" t="s">
        <v>7604</v>
      </c>
      <c r="D390">
        <v>5000</v>
      </c>
      <c r="E390">
        <v>6308</v>
      </c>
      <c r="F390" t="s">
        <v>51</v>
      </c>
      <c r="G390" t="s">
        <v>55</v>
      </c>
      <c r="H390" t="s">
        <v>82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7541</v>
      </c>
      <c r="O390">
        <f>ROUNDUP(E390/D390,2)*100</f>
        <v>127</v>
      </c>
      <c r="P390">
        <f>IF(L390&gt;0,ROUNDUP((E390/L390),0))</f>
        <v>89</v>
      </c>
      <c r="Q390" t="s">
        <v>31</v>
      </c>
      <c r="R390" t="s">
        <v>7540</v>
      </c>
      <c r="S390" s="10">
        <f>(J390/86400)+25569+(-5/24)</f>
        <v>42548.86782407407</v>
      </c>
      <c r="T390" s="9">
        <f>(I390/86400)+25569+(-5/24)</f>
        <v>42578.86782407407</v>
      </c>
    </row>
    <row r="391" spans="1:20" ht="58" x14ac:dyDescent="0.35">
      <c r="A391">
        <v>389</v>
      </c>
      <c r="B391" s="8" t="s">
        <v>7603</v>
      </c>
      <c r="C391" s="8" t="s">
        <v>7602</v>
      </c>
      <c r="D391">
        <v>68000</v>
      </c>
      <c r="E391">
        <v>123444.12</v>
      </c>
      <c r="F391" t="s">
        <v>51</v>
      </c>
      <c r="G391" t="s">
        <v>55</v>
      </c>
      <c r="H391" t="s">
        <v>82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7541</v>
      </c>
      <c r="O391">
        <f>ROUNDUP(E391/D391,2)*100</f>
        <v>182</v>
      </c>
      <c r="P391">
        <f>IF(L391&gt;0,ROUNDUP((E391/L391),0))</f>
        <v>82</v>
      </c>
      <c r="Q391" t="s">
        <v>31</v>
      </c>
      <c r="R391" t="s">
        <v>7540</v>
      </c>
      <c r="S391" s="10">
        <f>(J391/86400)+25569+(-5/24)</f>
        <v>41673.854745370372</v>
      </c>
      <c r="T391" s="9">
        <f>(I391/86400)+25569+(-5/24)</f>
        <v>41705.749305555553</v>
      </c>
    </row>
    <row r="392" spans="1:20" ht="43.5" x14ac:dyDescent="0.35">
      <c r="A392">
        <v>390</v>
      </c>
      <c r="B392" s="8" t="s">
        <v>7601</v>
      </c>
      <c r="C392" s="8" t="s">
        <v>7600</v>
      </c>
      <c r="D392">
        <v>1000</v>
      </c>
      <c r="E392">
        <v>1000</v>
      </c>
      <c r="F392" t="s">
        <v>51</v>
      </c>
      <c r="G392" t="s">
        <v>55</v>
      </c>
      <c r="H392" t="s">
        <v>82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7541</v>
      </c>
      <c r="O392">
        <f>ROUNDUP(E392/D392,2)*100</f>
        <v>100</v>
      </c>
      <c r="P392">
        <f>IF(L392&gt;0,ROUNDUP((E392/L392),0))</f>
        <v>72</v>
      </c>
      <c r="Q392" t="s">
        <v>31</v>
      </c>
      <c r="R392" t="s">
        <v>7540</v>
      </c>
      <c r="S392" s="10">
        <f>(J392/86400)+25569+(-5/24)</f>
        <v>42111.828379629624</v>
      </c>
      <c r="T392" s="9">
        <f>(I392/86400)+25569+(-5/24)</f>
        <v>42131.828379629624</v>
      </c>
    </row>
    <row r="393" spans="1:20" ht="43.5" x14ac:dyDescent="0.35">
      <c r="A393">
        <v>391</v>
      </c>
      <c r="B393" s="8" t="s">
        <v>7599</v>
      </c>
      <c r="C393" s="8" t="s">
        <v>7598</v>
      </c>
      <c r="D393">
        <v>20000</v>
      </c>
      <c r="E393">
        <v>20122</v>
      </c>
      <c r="F393" t="s">
        <v>51</v>
      </c>
      <c r="G393" t="s">
        <v>55</v>
      </c>
      <c r="H393" t="s">
        <v>82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7541</v>
      </c>
      <c r="O393">
        <f>ROUNDUP(E393/D393,2)*100</f>
        <v>101</v>
      </c>
      <c r="P393">
        <f>IF(L393&gt;0,ROUNDUP((E393/L393),0))</f>
        <v>105</v>
      </c>
      <c r="Q393" t="s">
        <v>31</v>
      </c>
      <c r="R393" t="s">
        <v>7540</v>
      </c>
      <c r="S393" s="10">
        <f>(J393/86400)+25569+(-5/24)</f>
        <v>40864.833923611106</v>
      </c>
      <c r="T393" s="9">
        <f>(I393/86400)+25569+(-5/24)</f>
        <v>40894.832638888889</v>
      </c>
    </row>
    <row r="394" spans="1:20" ht="43.5" x14ac:dyDescent="0.35">
      <c r="A394">
        <v>392</v>
      </c>
      <c r="B394" s="8" t="s">
        <v>7597</v>
      </c>
      <c r="C394" s="8" t="s">
        <v>7596</v>
      </c>
      <c r="D394">
        <v>18500</v>
      </c>
      <c r="E394">
        <v>18667</v>
      </c>
      <c r="F394" t="s">
        <v>51</v>
      </c>
      <c r="G394" t="s">
        <v>55</v>
      </c>
      <c r="H394" t="s">
        <v>82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7541</v>
      </c>
      <c r="O394">
        <f>ROUNDUP(E394/D394,2)*100</f>
        <v>101</v>
      </c>
      <c r="P394">
        <f>IF(L394&gt;0,ROUNDUP((E394/L394),0))</f>
        <v>91</v>
      </c>
      <c r="Q394" t="s">
        <v>31</v>
      </c>
      <c r="R394" t="s">
        <v>7540</v>
      </c>
      <c r="S394" s="10">
        <f>(J394/86400)+25569+(-5/24)</f>
        <v>40763.508923611109</v>
      </c>
      <c r="T394" s="9">
        <f>(I394/86400)+25569+(-5/24)</f>
        <v>40793.916666666664</v>
      </c>
    </row>
    <row r="395" spans="1:20" ht="43.5" x14ac:dyDescent="0.35">
      <c r="A395">
        <v>393</v>
      </c>
      <c r="B395" s="8" t="s">
        <v>7595</v>
      </c>
      <c r="C395" s="8" t="s">
        <v>7594</v>
      </c>
      <c r="D395">
        <v>50000</v>
      </c>
      <c r="E395">
        <v>55223</v>
      </c>
      <c r="F395" t="s">
        <v>51</v>
      </c>
      <c r="G395" t="s">
        <v>55</v>
      </c>
      <c r="H395" t="s">
        <v>82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7541</v>
      </c>
      <c r="O395">
        <f>ROUNDUP(E395/D395,2)*100</f>
        <v>111.00000000000001</v>
      </c>
      <c r="P395">
        <f>IF(L395&gt;0,ROUNDUP((E395/L395),0))</f>
        <v>158</v>
      </c>
      <c r="Q395" t="s">
        <v>31</v>
      </c>
      <c r="R395" t="s">
        <v>7540</v>
      </c>
      <c r="S395" s="10">
        <f>(J395/86400)+25569+(-5/24)</f>
        <v>41526.500601851847</v>
      </c>
      <c r="T395" s="9">
        <f>(I395/86400)+25569+(-5/24)</f>
        <v>41557.500601851847</v>
      </c>
    </row>
    <row r="396" spans="1:20" ht="43.5" x14ac:dyDescent="0.35">
      <c r="A396">
        <v>394</v>
      </c>
      <c r="B396" s="8" t="s">
        <v>7593</v>
      </c>
      <c r="C396" s="8" t="s">
        <v>7592</v>
      </c>
      <c r="D396">
        <v>4700</v>
      </c>
      <c r="E396">
        <v>5259</v>
      </c>
      <c r="F396" t="s">
        <v>51</v>
      </c>
      <c r="G396" t="s">
        <v>63</v>
      </c>
      <c r="H396" t="s">
        <v>85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7541</v>
      </c>
      <c r="O396">
        <f>ROUNDUP(E396/D396,2)*100</f>
        <v>112.00000000000001</v>
      </c>
      <c r="P396">
        <f>IF(L396&gt;0,ROUNDUP((E396/L396),0))</f>
        <v>106</v>
      </c>
      <c r="Q396" t="s">
        <v>31</v>
      </c>
      <c r="R396" t="s">
        <v>7540</v>
      </c>
      <c r="S396" s="10">
        <f>(J396/86400)+25569+(-5/24)</f>
        <v>42417.60974537037</v>
      </c>
      <c r="T396" s="9">
        <f>(I396/86400)+25569+(-5/24)</f>
        <v>42477.568078703705</v>
      </c>
    </row>
    <row r="397" spans="1:20" ht="43.5" x14ac:dyDescent="0.35">
      <c r="A397">
        <v>395</v>
      </c>
      <c r="B397" s="8" t="s">
        <v>7591</v>
      </c>
      <c r="C397" s="8" t="s">
        <v>7590</v>
      </c>
      <c r="D397">
        <v>10000</v>
      </c>
      <c r="E397">
        <v>10804.45</v>
      </c>
      <c r="F397" t="s">
        <v>51</v>
      </c>
      <c r="G397" t="s">
        <v>55</v>
      </c>
      <c r="H397" t="s">
        <v>82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7541</v>
      </c>
      <c r="O397">
        <f>ROUNDUP(E397/D397,2)*100</f>
        <v>109.00000000000001</v>
      </c>
      <c r="P397">
        <f>IF(L397&gt;0,ROUNDUP((E397/L397),0))</f>
        <v>59</v>
      </c>
      <c r="Q397" t="s">
        <v>31</v>
      </c>
      <c r="R397" t="s">
        <v>7540</v>
      </c>
      <c r="S397" s="10">
        <f>(J397/86400)+25569+(-5/24)</f>
        <v>40990.700925925921</v>
      </c>
      <c r="T397" s="9">
        <f>(I397/86400)+25569+(-5/24)</f>
        <v>41026.688888888886</v>
      </c>
    </row>
    <row r="398" spans="1:20" ht="43.5" x14ac:dyDescent="0.35">
      <c r="A398">
        <v>396</v>
      </c>
      <c r="B398" s="8" t="s">
        <v>7589</v>
      </c>
      <c r="C398" s="8" t="s">
        <v>7588</v>
      </c>
      <c r="D398">
        <v>15000</v>
      </c>
      <c r="E398">
        <v>16000</v>
      </c>
      <c r="F398" t="s">
        <v>51</v>
      </c>
      <c r="G398" t="s">
        <v>55</v>
      </c>
      <c r="H398" t="s">
        <v>82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7541</v>
      </c>
      <c r="O398">
        <f>ROUNDUP(E398/D398,2)*100</f>
        <v>107</v>
      </c>
      <c r="P398">
        <f>IF(L398&gt;0,ROUNDUP((E398/L398),0))</f>
        <v>82</v>
      </c>
      <c r="Q398" t="s">
        <v>31</v>
      </c>
      <c r="R398" t="s">
        <v>7540</v>
      </c>
      <c r="S398" s="10">
        <f>(J398/86400)+25569+(-5/24)</f>
        <v>41082.356550925928</v>
      </c>
      <c r="T398" s="9">
        <f>(I398/86400)+25569+(-5/24)</f>
        <v>41097.356550925928</v>
      </c>
    </row>
    <row r="399" spans="1:20" ht="58" x14ac:dyDescent="0.35">
      <c r="A399">
        <v>397</v>
      </c>
      <c r="B399" s="8" t="s">
        <v>7587</v>
      </c>
      <c r="C399" s="8" t="s">
        <v>7586</v>
      </c>
      <c r="D399">
        <v>12444</v>
      </c>
      <c r="E399">
        <v>12929.35</v>
      </c>
      <c r="F399" t="s">
        <v>51</v>
      </c>
      <c r="G399" t="s">
        <v>55</v>
      </c>
      <c r="H399" t="s">
        <v>82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7541</v>
      </c>
      <c r="O399">
        <f>ROUNDUP(E399/D399,2)*100</f>
        <v>104</v>
      </c>
      <c r="P399">
        <f>IF(L399&gt;0,ROUNDUP((E399/L399),0))</f>
        <v>57</v>
      </c>
      <c r="Q399" t="s">
        <v>31</v>
      </c>
      <c r="R399" t="s">
        <v>7540</v>
      </c>
      <c r="S399" s="10">
        <f>(J399/86400)+25569+(-5/24)</f>
        <v>40379.568101851852</v>
      </c>
      <c r="T399" s="9">
        <f>(I399/86400)+25569+(-5/24)</f>
        <v>40421.947222222218</v>
      </c>
    </row>
    <row r="400" spans="1:20" ht="43.5" x14ac:dyDescent="0.35">
      <c r="A400">
        <v>398</v>
      </c>
      <c r="B400" s="8" t="s">
        <v>7585</v>
      </c>
      <c r="C400" s="8" t="s">
        <v>7584</v>
      </c>
      <c r="D400">
        <v>7500</v>
      </c>
      <c r="E400">
        <v>9387</v>
      </c>
      <c r="F400" t="s">
        <v>51</v>
      </c>
      <c r="G400" t="s">
        <v>55</v>
      </c>
      <c r="H400" t="s">
        <v>82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7541</v>
      </c>
      <c r="O400">
        <f>ROUNDUP(E400/D400,2)*100</f>
        <v>126</v>
      </c>
      <c r="P400">
        <f>IF(L400&gt;0,ROUNDUP((E400/L400),0))</f>
        <v>141</v>
      </c>
      <c r="Q400" t="s">
        <v>31</v>
      </c>
      <c r="R400" t="s">
        <v>7540</v>
      </c>
      <c r="S400" s="10">
        <f>(J400/86400)+25569+(-5/24)</f>
        <v>42078.584791666661</v>
      </c>
      <c r="T400" s="9">
        <f>(I400/86400)+25569+(-5/24)</f>
        <v>42123.584791666661</v>
      </c>
    </row>
    <row r="401" spans="1:20" ht="58" x14ac:dyDescent="0.35">
      <c r="A401">
        <v>399</v>
      </c>
      <c r="B401" s="8" t="s">
        <v>7583</v>
      </c>
      <c r="C401" s="8" t="s">
        <v>7582</v>
      </c>
      <c r="D401">
        <v>20000</v>
      </c>
      <c r="E401">
        <v>21361</v>
      </c>
      <c r="F401" t="s">
        <v>51</v>
      </c>
      <c r="G401" t="s">
        <v>56</v>
      </c>
      <c r="H401" t="s">
        <v>90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7541</v>
      </c>
      <c r="O401">
        <f>ROUNDUP(E401/D401,2)*100</f>
        <v>107</v>
      </c>
      <c r="P401">
        <f>IF(L401&gt;0,ROUNDUP((E401/L401),0))</f>
        <v>225</v>
      </c>
      <c r="Q401" t="s">
        <v>31</v>
      </c>
      <c r="R401" t="s">
        <v>7540</v>
      </c>
      <c r="S401" s="10">
        <f>(J401/86400)+25569+(-5/24)</f>
        <v>42687.667442129627</v>
      </c>
      <c r="T401" s="9">
        <f>(I401/86400)+25569+(-5/24)</f>
        <v>42718.291666666664</v>
      </c>
    </row>
    <row r="402" spans="1:20" ht="43.5" x14ac:dyDescent="0.35">
      <c r="A402">
        <v>400</v>
      </c>
      <c r="B402" s="8" t="s">
        <v>7581</v>
      </c>
      <c r="C402" s="8" t="s">
        <v>7580</v>
      </c>
      <c r="D402">
        <v>10000</v>
      </c>
      <c r="E402">
        <v>11230.25</v>
      </c>
      <c r="F402" t="s">
        <v>51</v>
      </c>
      <c r="G402" t="s">
        <v>55</v>
      </c>
      <c r="H402" t="s">
        <v>82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7541</v>
      </c>
      <c r="O402">
        <f>ROUNDUP(E402/D402,2)*100</f>
        <v>113.00000000000001</v>
      </c>
      <c r="P402">
        <f>IF(L402&gt;0,ROUNDUP((E402/L402),0))</f>
        <v>182</v>
      </c>
      <c r="Q402" t="s">
        <v>31</v>
      </c>
      <c r="R402" t="s">
        <v>7540</v>
      </c>
      <c r="S402" s="10">
        <f>(J402/86400)+25569+(-5/24)</f>
        <v>41745.427627314813</v>
      </c>
      <c r="T402" s="9">
        <f>(I402/86400)+25569+(-5/24)</f>
        <v>41775.9375</v>
      </c>
    </row>
    <row r="403" spans="1:20" ht="43.5" x14ac:dyDescent="0.35">
      <c r="A403">
        <v>401</v>
      </c>
      <c r="B403" s="8" t="s">
        <v>7579</v>
      </c>
      <c r="C403" s="8" t="s">
        <v>7578</v>
      </c>
      <c r="D403">
        <v>50000</v>
      </c>
      <c r="E403">
        <v>51906</v>
      </c>
      <c r="F403" t="s">
        <v>51</v>
      </c>
      <c r="G403" t="s">
        <v>55</v>
      </c>
      <c r="H403" t="s">
        <v>82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7541</v>
      </c>
      <c r="O403">
        <f>ROUNDUP(E403/D403,2)*100</f>
        <v>104</v>
      </c>
      <c r="P403">
        <f>IF(L403&gt;0,ROUNDUP((E403/L403),0))</f>
        <v>712</v>
      </c>
      <c r="Q403" t="s">
        <v>31</v>
      </c>
      <c r="R403" t="s">
        <v>7540</v>
      </c>
      <c r="S403" s="10">
        <f>(J403/86400)+25569+(-5/24)</f>
        <v>40732.633912037032</v>
      </c>
      <c r="T403" s="9">
        <f>(I403/86400)+25569+(-5/24)</f>
        <v>40762.633912037032</v>
      </c>
    </row>
    <row r="404" spans="1:20" ht="58" x14ac:dyDescent="0.35">
      <c r="A404">
        <v>402</v>
      </c>
      <c r="B404" s="8" t="s">
        <v>7577</v>
      </c>
      <c r="C404" s="8" t="s">
        <v>7576</v>
      </c>
      <c r="D404">
        <v>2000</v>
      </c>
      <c r="E404">
        <v>2833</v>
      </c>
      <c r="F404" t="s">
        <v>51</v>
      </c>
      <c r="G404" t="s">
        <v>55</v>
      </c>
      <c r="H404" t="s">
        <v>82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7541</v>
      </c>
      <c r="O404">
        <f>ROUNDUP(E404/D404,2)*100</f>
        <v>142</v>
      </c>
      <c r="P404">
        <f>IF(L404&gt;0,ROUNDUP((E404/L404),0))</f>
        <v>66</v>
      </c>
      <c r="Q404" t="s">
        <v>31</v>
      </c>
      <c r="R404" t="s">
        <v>7540</v>
      </c>
      <c r="S404" s="10">
        <f>(J404/86400)+25569+(-5/24)</f>
        <v>42292.331215277773</v>
      </c>
      <c r="T404" s="9">
        <f>(I404/86400)+25569+(-5/24)</f>
        <v>42313.372881944444</v>
      </c>
    </row>
    <row r="405" spans="1:20" ht="43.5" x14ac:dyDescent="0.35">
      <c r="A405">
        <v>403</v>
      </c>
      <c r="B405" s="8" t="s">
        <v>7575</v>
      </c>
      <c r="C405" s="8" t="s">
        <v>7574</v>
      </c>
      <c r="D405">
        <v>5000</v>
      </c>
      <c r="E405">
        <v>5263</v>
      </c>
      <c r="F405" t="s">
        <v>51</v>
      </c>
      <c r="G405" t="s">
        <v>55</v>
      </c>
      <c r="H405" t="s">
        <v>82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7541</v>
      </c>
      <c r="O405">
        <f>ROUNDUP(E405/D405,2)*100</f>
        <v>106</v>
      </c>
      <c r="P405">
        <f>IF(L405&gt;0,ROUNDUP((E405/L405),0))</f>
        <v>76</v>
      </c>
      <c r="Q405" t="s">
        <v>31</v>
      </c>
      <c r="R405" t="s">
        <v>7540</v>
      </c>
      <c r="S405" s="10">
        <f>(J405/86400)+25569+(-5/24)</f>
        <v>40718.102326388886</v>
      </c>
      <c r="T405" s="9">
        <f>(I405/86400)+25569+(-5/24)</f>
        <v>40765.088888888888</v>
      </c>
    </row>
    <row r="406" spans="1:20" ht="43.5" x14ac:dyDescent="0.35">
      <c r="A406">
        <v>404</v>
      </c>
      <c r="B406" s="8" t="s">
        <v>7573</v>
      </c>
      <c r="C406" s="8" t="s">
        <v>7572</v>
      </c>
      <c r="D406">
        <v>35000</v>
      </c>
      <c r="E406">
        <v>36082</v>
      </c>
      <c r="F406" t="s">
        <v>51</v>
      </c>
      <c r="G406" t="s">
        <v>55</v>
      </c>
      <c r="H406" t="s">
        <v>82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7541</v>
      </c>
      <c r="O406">
        <f>ROUNDUP(E406/D406,2)*100</f>
        <v>104</v>
      </c>
      <c r="P406">
        <f>IF(L406&gt;0,ROUNDUP((E406/L406),0))</f>
        <v>134</v>
      </c>
      <c r="Q406" t="s">
        <v>31</v>
      </c>
      <c r="R406" t="s">
        <v>7540</v>
      </c>
      <c r="S406" s="10">
        <f>(J406/86400)+25569+(-5/24)</f>
        <v>41646.419699074067</v>
      </c>
      <c r="T406" s="9">
        <f>(I406/86400)+25569+(-5/24)</f>
        <v>41675.75277777778</v>
      </c>
    </row>
    <row r="407" spans="1:20" ht="43.5" x14ac:dyDescent="0.35">
      <c r="A407">
        <v>405</v>
      </c>
      <c r="B407" s="8" t="s">
        <v>7571</v>
      </c>
      <c r="C407" s="8" t="s">
        <v>7570</v>
      </c>
      <c r="D407">
        <v>2820</v>
      </c>
      <c r="E407">
        <v>3036</v>
      </c>
      <c r="F407" t="s">
        <v>51</v>
      </c>
      <c r="G407" t="s">
        <v>55</v>
      </c>
      <c r="H407" t="s">
        <v>82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7541</v>
      </c>
      <c r="O407">
        <f>ROUNDUP(E407/D407,2)*100</f>
        <v>108</v>
      </c>
      <c r="P407">
        <f>IF(L407&gt;0,ROUNDUP((E407/L407),0))</f>
        <v>56</v>
      </c>
      <c r="Q407" t="s">
        <v>31</v>
      </c>
      <c r="R407" t="s">
        <v>7540</v>
      </c>
      <c r="S407" s="10">
        <f>(J407/86400)+25569+(-5/24)</f>
        <v>41673.876608796294</v>
      </c>
      <c r="T407" s="9">
        <f>(I407/86400)+25569+(-5/24)</f>
        <v>41703.876608796294</v>
      </c>
    </row>
    <row r="408" spans="1:20" ht="43.5" x14ac:dyDescent="0.35">
      <c r="A408">
        <v>406</v>
      </c>
      <c r="B408" s="8" t="s">
        <v>7569</v>
      </c>
      <c r="C408" s="8" t="s">
        <v>7568</v>
      </c>
      <c r="D408">
        <v>2800</v>
      </c>
      <c r="E408">
        <v>3015.73</v>
      </c>
      <c r="F408" t="s">
        <v>51</v>
      </c>
      <c r="G408" t="s">
        <v>55</v>
      </c>
      <c r="H408" t="s">
        <v>82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7541</v>
      </c>
      <c r="O408">
        <f>ROUNDUP(E408/D408,2)*100</f>
        <v>108</v>
      </c>
      <c r="P408">
        <f>IF(L408&gt;0,ROUNDUP((E408/L408),0))</f>
        <v>87</v>
      </c>
      <c r="Q408" t="s">
        <v>31</v>
      </c>
      <c r="R408" t="s">
        <v>7540</v>
      </c>
      <c r="S408" s="10">
        <f>(J408/86400)+25569+(-5/24)</f>
        <v>40637.95413194444</v>
      </c>
      <c r="T408" s="9">
        <f>(I408/86400)+25569+(-5/24)</f>
        <v>40672.040972222218</v>
      </c>
    </row>
    <row r="409" spans="1:20" ht="43.5" x14ac:dyDescent="0.35">
      <c r="A409">
        <v>407</v>
      </c>
      <c r="B409" s="8" t="s">
        <v>7567</v>
      </c>
      <c r="C409" s="8" t="s">
        <v>7566</v>
      </c>
      <c r="D409">
        <v>2000</v>
      </c>
      <c r="E409">
        <v>2031</v>
      </c>
      <c r="F409" t="s">
        <v>51</v>
      </c>
      <c r="G409" t="s">
        <v>55</v>
      </c>
      <c r="H409" t="s">
        <v>82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7541</v>
      </c>
      <c r="O409">
        <f>ROUNDUP(E409/D409,2)*100</f>
        <v>102</v>
      </c>
      <c r="P409">
        <f>IF(L409&gt;0,ROUNDUP((E409/L409),0))</f>
        <v>93</v>
      </c>
      <c r="Q409" t="s">
        <v>31</v>
      </c>
      <c r="R409" t="s">
        <v>7540</v>
      </c>
      <c r="S409" s="10">
        <f>(J409/86400)+25569+(-5/24)</f>
        <v>40806.662615740737</v>
      </c>
      <c r="T409" s="9">
        <f>(I409/86400)+25569+(-5/24)</f>
        <v>40866.704282407409</v>
      </c>
    </row>
    <row r="410" spans="1:20" ht="43.5" x14ac:dyDescent="0.35">
      <c r="A410">
        <v>408</v>
      </c>
      <c r="B410" s="8" t="s">
        <v>7565</v>
      </c>
      <c r="C410" s="8" t="s">
        <v>7564</v>
      </c>
      <c r="D410">
        <v>6000</v>
      </c>
      <c r="E410">
        <v>6086.26</v>
      </c>
      <c r="F410" t="s">
        <v>51</v>
      </c>
      <c r="G410" t="s">
        <v>55</v>
      </c>
      <c r="H410" t="s">
        <v>82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7541</v>
      </c>
      <c r="O410">
        <f>ROUNDUP(E410/D410,2)*100</f>
        <v>102</v>
      </c>
      <c r="P410">
        <f>IF(L410&gt;0,ROUNDUP((E410/L410),0))</f>
        <v>161</v>
      </c>
      <c r="Q410" t="s">
        <v>31</v>
      </c>
      <c r="R410" t="s">
        <v>7540</v>
      </c>
      <c r="S410" s="10">
        <f>(J410/86400)+25569+(-5/24)</f>
        <v>41543.527662037035</v>
      </c>
      <c r="T410" s="9">
        <f>(I410/86400)+25569+(-5/24)</f>
        <v>41583.569328703699</v>
      </c>
    </row>
    <row r="411" spans="1:20" ht="43.5" x14ac:dyDescent="0.35">
      <c r="A411">
        <v>409</v>
      </c>
      <c r="B411" s="8" t="s">
        <v>7563</v>
      </c>
      <c r="C411" s="8" t="s">
        <v>7562</v>
      </c>
      <c r="D411">
        <v>500</v>
      </c>
      <c r="E411">
        <v>684</v>
      </c>
      <c r="F411" t="s">
        <v>51</v>
      </c>
      <c r="G411" t="s">
        <v>56</v>
      </c>
      <c r="H411" t="s">
        <v>90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7541</v>
      </c>
      <c r="O411">
        <f>ROUNDUP(E411/D411,2)*100</f>
        <v>137</v>
      </c>
      <c r="P411">
        <f>IF(L411&gt;0,ROUNDUP((E411/L411),0))</f>
        <v>46</v>
      </c>
      <c r="Q411" t="s">
        <v>31</v>
      </c>
      <c r="R411" t="s">
        <v>7540</v>
      </c>
      <c r="S411" s="10">
        <f>(J411/86400)+25569+(-5/24)</f>
        <v>42543.654444444437</v>
      </c>
      <c r="T411" s="9">
        <f>(I411/86400)+25569+(-5/24)</f>
        <v>42573.654444444437</v>
      </c>
    </row>
    <row r="412" spans="1:20" ht="43.5" x14ac:dyDescent="0.35">
      <c r="A412">
        <v>410</v>
      </c>
      <c r="B412" s="8" t="s">
        <v>7561</v>
      </c>
      <c r="C412" s="8" t="s">
        <v>7560</v>
      </c>
      <c r="D412">
        <v>1000</v>
      </c>
      <c r="E412">
        <v>1283</v>
      </c>
      <c r="F412" t="s">
        <v>51</v>
      </c>
      <c r="G412" t="s">
        <v>57</v>
      </c>
      <c r="H412" t="s">
        <v>193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7541</v>
      </c>
      <c r="O412">
        <f>ROUNDUP(E412/D412,2)*100</f>
        <v>129</v>
      </c>
      <c r="P412">
        <f>IF(L412&gt;0,ROUNDUP((E412/L412),0))</f>
        <v>184</v>
      </c>
      <c r="Q412" t="s">
        <v>31</v>
      </c>
      <c r="R412" t="s">
        <v>7540</v>
      </c>
      <c r="S412" s="10">
        <f>(J412/86400)+25569+(-5/24)</f>
        <v>42113.773113425923</v>
      </c>
      <c r="T412" s="9">
        <f>(I412/86400)+25569+(-5/24)</f>
        <v>42173.773113425923</v>
      </c>
    </row>
    <row r="413" spans="1:20" ht="43.5" x14ac:dyDescent="0.35">
      <c r="A413">
        <v>411</v>
      </c>
      <c r="B413" s="8" t="s">
        <v>7559</v>
      </c>
      <c r="C413" s="8" t="s">
        <v>7558</v>
      </c>
      <c r="D413">
        <v>30000</v>
      </c>
      <c r="E413">
        <v>30315</v>
      </c>
      <c r="F413" t="s">
        <v>51</v>
      </c>
      <c r="G413" t="s">
        <v>55</v>
      </c>
      <c r="H413" t="s">
        <v>82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7541</v>
      </c>
      <c r="O413">
        <f>ROUNDUP(E413/D413,2)*100</f>
        <v>102</v>
      </c>
      <c r="P413">
        <f>IF(L413&gt;0,ROUNDUP((E413/L413),0))</f>
        <v>126</v>
      </c>
      <c r="Q413" t="s">
        <v>31</v>
      </c>
      <c r="R413" t="s">
        <v>7540</v>
      </c>
      <c r="S413" s="10">
        <f>(J413/86400)+25569+(-5/24)</f>
        <v>41597.967638888884</v>
      </c>
      <c r="T413" s="9">
        <f>(I413/86400)+25569+(-5/24)</f>
        <v>41630</v>
      </c>
    </row>
    <row r="414" spans="1:20" ht="58" x14ac:dyDescent="0.35">
      <c r="A414">
        <v>412</v>
      </c>
      <c r="B414" s="8" t="s">
        <v>7557</v>
      </c>
      <c r="C414" s="8" t="s">
        <v>7556</v>
      </c>
      <c r="D414">
        <v>2500</v>
      </c>
      <c r="E414">
        <v>3171</v>
      </c>
      <c r="F414" t="s">
        <v>51</v>
      </c>
      <c r="G414" t="s">
        <v>55</v>
      </c>
      <c r="H414" t="s">
        <v>82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7541</v>
      </c>
      <c r="O414">
        <f>ROUNDUP(E414/D414,2)*100</f>
        <v>127</v>
      </c>
      <c r="P414">
        <f>IF(L414&gt;0,ROUNDUP((E414/L414),0))</f>
        <v>58</v>
      </c>
      <c r="Q414" t="s">
        <v>31</v>
      </c>
      <c r="R414" t="s">
        <v>7540</v>
      </c>
      <c r="S414" s="10">
        <f>(J414/86400)+25569+(-5/24)</f>
        <v>41099.534467592588</v>
      </c>
      <c r="T414" s="9">
        <f>(I414/86400)+25569+(-5/24)</f>
        <v>41115.534467592588</v>
      </c>
    </row>
    <row r="415" spans="1:20" ht="43.5" x14ac:dyDescent="0.35">
      <c r="A415">
        <v>413</v>
      </c>
      <c r="B415" s="8" t="s">
        <v>7555</v>
      </c>
      <c r="C415" s="8" t="s">
        <v>7554</v>
      </c>
      <c r="D415">
        <v>12800</v>
      </c>
      <c r="E415">
        <v>13451</v>
      </c>
      <c r="F415" t="s">
        <v>51</v>
      </c>
      <c r="G415" t="s">
        <v>55</v>
      </c>
      <c r="H415" t="s">
        <v>82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7541</v>
      </c>
      <c r="O415">
        <f>ROUNDUP(E415/D415,2)*100</f>
        <v>106</v>
      </c>
      <c r="P415">
        <f>IF(L415&gt;0,ROUNDUP((E415/L415),0))</f>
        <v>79</v>
      </c>
      <c r="Q415" t="s">
        <v>31</v>
      </c>
      <c r="R415" t="s">
        <v>7540</v>
      </c>
      <c r="S415" s="10">
        <f>(J415/86400)+25569+(-5/24)</f>
        <v>41079.66910879629</v>
      </c>
      <c r="T415" s="9">
        <f>(I415/86400)+25569+(-5/24)</f>
        <v>41109.66910879629</v>
      </c>
    </row>
    <row r="416" spans="1:20" ht="43.5" x14ac:dyDescent="0.35">
      <c r="A416">
        <v>414</v>
      </c>
      <c r="B416" s="8" t="s">
        <v>7553</v>
      </c>
      <c r="C416" s="8" t="s">
        <v>7552</v>
      </c>
      <c r="D416">
        <v>18500</v>
      </c>
      <c r="E416">
        <v>19028</v>
      </c>
      <c r="F416" t="s">
        <v>51</v>
      </c>
      <c r="G416" t="s">
        <v>55</v>
      </c>
      <c r="H416" t="s">
        <v>82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7541</v>
      </c>
      <c r="O416">
        <f>ROUNDUP(E416/D416,2)*100</f>
        <v>103</v>
      </c>
      <c r="P416">
        <f>IF(L416&gt;0,ROUNDUP((E416/L416),0))</f>
        <v>92</v>
      </c>
      <c r="Q416" t="s">
        <v>31</v>
      </c>
      <c r="R416" t="s">
        <v>7540</v>
      </c>
      <c r="S416" s="10">
        <f>(J416/86400)+25569+(-5/24)</f>
        <v>41528.85491898148</v>
      </c>
      <c r="T416" s="9">
        <f>(I416/86400)+25569+(-5/24)</f>
        <v>41558.85491898148</v>
      </c>
    </row>
    <row r="417" spans="1:20" ht="58" x14ac:dyDescent="0.35">
      <c r="A417">
        <v>415</v>
      </c>
      <c r="B417" s="8" t="s">
        <v>7551</v>
      </c>
      <c r="C417" s="8" t="s">
        <v>7550</v>
      </c>
      <c r="D417">
        <v>1400</v>
      </c>
      <c r="E417">
        <v>1430.06</v>
      </c>
      <c r="F417" t="s">
        <v>51</v>
      </c>
      <c r="G417" t="s">
        <v>57</v>
      </c>
      <c r="H417" t="s">
        <v>193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7541</v>
      </c>
      <c r="O417">
        <f>ROUNDUP(E417/D417,2)*100</f>
        <v>103</v>
      </c>
      <c r="P417">
        <f>IF(L417&gt;0,ROUNDUP((E417/L417),0))</f>
        <v>69</v>
      </c>
      <c r="Q417" t="s">
        <v>31</v>
      </c>
      <c r="R417" t="s">
        <v>7540</v>
      </c>
      <c r="S417" s="10">
        <f>(J417/86400)+25569+(-5/24)</f>
        <v>41904.643541666665</v>
      </c>
      <c r="T417" s="9">
        <f>(I417/86400)+25569+(-5/24)</f>
        <v>41929.291666666664</v>
      </c>
    </row>
    <row r="418" spans="1:20" ht="43.5" x14ac:dyDescent="0.35">
      <c r="A418">
        <v>416</v>
      </c>
      <c r="B418" s="8" t="s">
        <v>7549</v>
      </c>
      <c r="C418" s="8" t="s">
        <v>7548</v>
      </c>
      <c r="D418">
        <v>1000</v>
      </c>
      <c r="E418">
        <v>1202.17</v>
      </c>
      <c r="F418" t="s">
        <v>51</v>
      </c>
      <c r="G418" t="s">
        <v>55</v>
      </c>
      <c r="H418" t="s">
        <v>82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7541</v>
      </c>
      <c r="O418">
        <f>ROUNDUP(E418/D418,2)*100</f>
        <v>121</v>
      </c>
      <c r="P418">
        <f>IF(L418&gt;0,ROUNDUP((E418/L418),0))</f>
        <v>49</v>
      </c>
      <c r="Q418" t="s">
        <v>31</v>
      </c>
      <c r="R418" t="s">
        <v>7540</v>
      </c>
      <c r="S418" s="10">
        <f>(J418/86400)+25569+(-5/24)</f>
        <v>41648.187858796293</v>
      </c>
      <c r="T418" s="9">
        <f>(I418/86400)+25569+(-5/24)</f>
        <v>41678.187858796293</v>
      </c>
    </row>
    <row r="419" spans="1:20" ht="43.5" x14ac:dyDescent="0.35">
      <c r="A419">
        <v>417</v>
      </c>
      <c r="B419" s="8" t="s">
        <v>7547</v>
      </c>
      <c r="C419" s="8" t="s">
        <v>7546</v>
      </c>
      <c r="D419">
        <v>10500</v>
      </c>
      <c r="E419">
        <v>10526</v>
      </c>
      <c r="F419" t="s">
        <v>51</v>
      </c>
      <c r="G419" t="s">
        <v>55</v>
      </c>
      <c r="H419" t="s">
        <v>82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7541</v>
      </c>
      <c r="O419">
        <f>ROUNDUP(E419/D419,2)*100</f>
        <v>101</v>
      </c>
      <c r="P419">
        <f>IF(L419&gt;0,ROUNDUP((E419/L419),0))</f>
        <v>203</v>
      </c>
      <c r="Q419" t="s">
        <v>31</v>
      </c>
      <c r="R419" t="s">
        <v>7540</v>
      </c>
      <c r="S419" s="10">
        <f>(J419/86400)+25569+(-5/24)</f>
        <v>41360.762268518512</v>
      </c>
      <c r="T419" s="9">
        <f>(I419/86400)+25569+(-5/24)</f>
        <v>41371.981249999997</v>
      </c>
    </row>
    <row r="420" spans="1:20" ht="43.5" x14ac:dyDescent="0.35">
      <c r="A420">
        <v>418</v>
      </c>
      <c r="B420" s="8" t="s">
        <v>7545</v>
      </c>
      <c r="C420" s="8" t="s">
        <v>7544</v>
      </c>
      <c r="D420">
        <v>22400</v>
      </c>
      <c r="E420">
        <v>22542</v>
      </c>
      <c r="F420" t="s">
        <v>51</v>
      </c>
      <c r="G420" t="s">
        <v>55</v>
      </c>
      <c r="H420" t="s">
        <v>82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7541</v>
      </c>
      <c r="O420">
        <f>ROUNDUP(E420/D420,2)*100</f>
        <v>101</v>
      </c>
      <c r="P420">
        <f>IF(L420&gt;0,ROUNDUP((E420/L420),0))</f>
        <v>217</v>
      </c>
      <c r="Q420" t="s">
        <v>31</v>
      </c>
      <c r="R420" t="s">
        <v>7540</v>
      </c>
      <c r="S420" s="10">
        <f>(J420/86400)+25569+(-5/24)</f>
        <v>42178.07403935185</v>
      </c>
      <c r="T420" s="9">
        <f>(I420/86400)+25569+(-5/24)</f>
        <v>42208.07403935185</v>
      </c>
    </row>
    <row r="421" spans="1:20" ht="43.5" x14ac:dyDescent="0.35">
      <c r="A421">
        <v>419</v>
      </c>
      <c r="B421" s="8" t="s">
        <v>7543</v>
      </c>
      <c r="C421" s="8" t="s">
        <v>7542</v>
      </c>
      <c r="D421">
        <v>8000</v>
      </c>
      <c r="E421">
        <v>8035</v>
      </c>
      <c r="F421" t="s">
        <v>51</v>
      </c>
      <c r="G421" t="s">
        <v>55</v>
      </c>
      <c r="H421" t="s">
        <v>82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7541</v>
      </c>
      <c r="O421">
        <f>ROUNDUP(E421/D421,2)*100</f>
        <v>101</v>
      </c>
      <c r="P421">
        <f>IF(L421&gt;0,ROUNDUP((E421/L421),0))</f>
        <v>111</v>
      </c>
      <c r="Q421" t="s">
        <v>31</v>
      </c>
      <c r="R421" t="s">
        <v>7540</v>
      </c>
      <c r="S421" s="10">
        <f>(J421/86400)+25569+(-5/24)</f>
        <v>41394.634108796294</v>
      </c>
      <c r="T421" s="9">
        <f>(I421/86400)+25569+(-5/24)</f>
        <v>41454.634108796294</v>
      </c>
    </row>
    <row r="422" spans="1:20" ht="43.5" x14ac:dyDescent="0.35">
      <c r="A422">
        <v>420</v>
      </c>
      <c r="B422" s="8" t="s">
        <v>7539</v>
      </c>
      <c r="C422" s="8" t="s">
        <v>7538</v>
      </c>
      <c r="D422">
        <v>3300</v>
      </c>
      <c r="E422">
        <v>14.5</v>
      </c>
      <c r="F422" t="s">
        <v>49</v>
      </c>
      <c r="G422" t="s">
        <v>55</v>
      </c>
      <c r="H422" t="s">
        <v>82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7339</v>
      </c>
      <c r="O422">
        <f>ROUNDUP(E422/D422,2)*100</f>
        <v>1</v>
      </c>
      <c r="P422">
        <f>IF(L422&gt;0,ROUNDUP((E422/L422),0))</f>
        <v>5</v>
      </c>
      <c r="Q422" t="s">
        <v>31</v>
      </c>
      <c r="R422" t="s">
        <v>7338</v>
      </c>
      <c r="S422" s="10">
        <f>(J422/86400)+25569+(-5/24)</f>
        <v>41682.028136574074</v>
      </c>
      <c r="T422" s="9">
        <f>(I422/86400)+25569+(-5/24)</f>
        <v>41711.986469907402</v>
      </c>
    </row>
    <row r="423" spans="1:20" ht="58" x14ac:dyDescent="0.35">
      <c r="A423">
        <v>421</v>
      </c>
      <c r="B423" s="8" t="s">
        <v>7537</v>
      </c>
      <c r="C423" s="8" t="s">
        <v>7536</v>
      </c>
      <c r="D423">
        <v>15000</v>
      </c>
      <c r="E423">
        <v>301</v>
      </c>
      <c r="F423" t="s">
        <v>49</v>
      </c>
      <c r="G423" t="s">
        <v>55</v>
      </c>
      <c r="H423" t="s">
        <v>82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7339</v>
      </c>
      <c r="O423">
        <f>ROUNDUP(E423/D423,2)*100</f>
        <v>3</v>
      </c>
      <c r="P423">
        <f>IF(L423&gt;0,ROUNDUP((E423/L423),0))</f>
        <v>51</v>
      </c>
      <c r="Q423" t="s">
        <v>31</v>
      </c>
      <c r="R423" t="s">
        <v>7338</v>
      </c>
      <c r="S423" s="10">
        <f>(J423/86400)+25569+(-5/24)</f>
        <v>42177.283055555548</v>
      </c>
      <c r="T423" s="9">
        <f>(I423/86400)+25569+(-5/24)</f>
        <v>42237.283055555548</v>
      </c>
    </row>
    <row r="424" spans="1:20" ht="43.5" x14ac:dyDescent="0.35">
      <c r="A424">
        <v>422</v>
      </c>
      <c r="B424" s="8" t="s">
        <v>7535</v>
      </c>
      <c r="C424" s="8" t="s">
        <v>7534</v>
      </c>
      <c r="D424">
        <v>40000</v>
      </c>
      <c r="E424">
        <v>430</v>
      </c>
      <c r="F424" t="s">
        <v>49</v>
      </c>
      <c r="G424" t="s">
        <v>55</v>
      </c>
      <c r="H424" t="s">
        <v>82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7339</v>
      </c>
      <c r="O424">
        <f>ROUNDUP(E424/D424,2)*100</f>
        <v>2</v>
      </c>
      <c r="P424">
        <f>IF(L424&gt;0,ROUNDUP((E424/L424),0))</f>
        <v>36</v>
      </c>
      <c r="Q424" t="s">
        <v>31</v>
      </c>
      <c r="R424" t="s">
        <v>7338</v>
      </c>
      <c r="S424" s="10">
        <f>(J424/86400)+25569+(-5/24)</f>
        <v>41863.052048611113</v>
      </c>
      <c r="T424" s="9">
        <f>(I424/86400)+25569+(-5/24)</f>
        <v>41893.052048611113</v>
      </c>
    </row>
    <row r="425" spans="1:20" ht="43.5" x14ac:dyDescent="0.35">
      <c r="A425">
        <v>423</v>
      </c>
      <c r="B425" s="8" t="s">
        <v>7533</v>
      </c>
      <c r="C425" s="8" t="s">
        <v>7532</v>
      </c>
      <c r="D425">
        <v>20000</v>
      </c>
      <c r="E425">
        <v>153</v>
      </c>
      <c r="F425" t="s">
        <v>49</v>
      </c>
      <c r="G425" t="s">
        <v>55</v>
      </c>
      <c r="H425" t="s">
        <v>82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7339</v>
      </c>
      <c r="O425">
        <f>ROUNDUP(E425/D425,2)*100</f>
        <v>1</v>
      </c>
      <c r="P425">
        <f>IF(L425&gt;0,ROUNDUP((E425/L425),0))</f>
        <v>12</v>
      </c>
      <c r="Q425" t="s">
        <v>31</v>
      </c>
      <c r="R425" t="s">
        <v>7338</v>
      </c>
      <c r="S425" s="10">
        <f>(J425/86400)+25569+(-5/24)</f>
        <v>41400.717939814815</v>
      </c>
      <c r="T425" s="9">
        <f>(I425/86400)+25569+(-5/24)</f>
        <v>41430.717939814815</v>
      </c>
    </row>
    <row r="426" spans="1:20" ht="43.5" x14ac:dyDescent="0.35">
      <c r="A426">
        <v>424</v>
      </c>
      <c r="B426" s="8" t="s">
        <v>7531</v>
      </c>
      <c r="C426" s="8" t="s">
        <v>7530</v>
      </c>
      <c r="D426">
        <v>3000</v>
      </c>
      <c r="E426">
        <v>203.9</v>
      </c>
      <c r="F426" t="s">
        <v>49</v>
      </c>
      <c r="G426" t="s">
        <v>55</v>
      </c>
      <c r="H426" t="s">
        <v>82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7339</v>
      </c>
      <c r="O426">
        <f>ROUNDUP(E426/D426,2)*100</f>
        <v>6.9999999999999991</v>
      </c>
      <c r="P426">
        <f>IF(L426&gt;0,ROUNDUP((E426/L426),0))</f>
        <v>41</v>
      </c>
      <c r="Q426" t="s">
        <v>31</v>
      </c>
      <c r="R426" t="s">
        <v>7338</v>
      </c>
      <c r="S426" s="10">
        <f>(J426/86400)+25569+(-5/24)</f>
        <v>40934.167812499996</v>
      </c>
      <c r="T426" s="9">
        <f>(I426/86400)+25569+(-5/24)</f>
        <v>40994.126145833332</v>
      </c>
    </row>
    <row r="427" spans="1:20" ht="43.5" x14ac:dyDescent="0.35">
      <c r="A427">
        <v>425</v>
      </c>
      <c r="B427" s="8" t="s">
        <v>7529</v>
      </c>
      <c r="C427" s="8" t="s">
        <v>7528</v>
      </c>
      <c r="D427">
        <v>50000</v>
      </c>
      <c r="E427">
        <v>6</v>
      </c>
      <c r="F427" t="s">
        <v>49</v>
      </c>
      <c r="G427" t="s">
        <v>55</v>
      </c>
      <c r="H427" t="s">
        <v>82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7339</v>
      </c>
      <c r="O427">
        <f>ROUNDUP(E427/D427,2)*100</f>
        <v>1</v>
      </c>
      <c r="P427">
        <f>IF(L427&gt;0,ROUNDUP((E427/L427),0))</f>
        <v>3</v>
      </c>
      <c r="Q427" t="s">
        <v>31</v>
      </c>
      <c r="R427" t="s">
        <v>7338</v>
      </c>
      <c r="S427" s="10">
        <f>(J427/86400)+25569+(-5/24)</f>
        <v>42275.652824074066</v>
      </c>
      <c r="T427" s="9">
        <f>(I427/86400)+25569+(-5/24)</f>
        <v>42335.694490740738</v>
      </c>
    </row>
    <row r="428" spans="1:20" ht="43.5" x14ac:dyDescent="0.35">
      <c r="A428">
        <v>426</v>
      </c>
      <c r="B428" s="8" t="s">
        <v>7527</v>
      </c>
      <c r="C428" s="8" t="s">
        <v>7526</v>
      </c>
      <c r="D428">
        <v>10000</v>
      </c>
      <c r="E428">
        <v>133</v>
      </c>
      <c r="F428" t="s">
        <v>49</v>
      </c>
      <c r="G428" t="s">
        <v>55</v>
      </c>
      <c r="H428" t="s">
        <v>82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7339</v>
      </c>
      <c r="O428">
        <f>ROUNDUP(E428/D428,2)*100</f>
        <v>2</v>
      </c>
      <c r="P428">
        <f>IF(L428&gt;0,ROUNDUP((E428/L428),0))</f>
        <v>17</v>
      </c>
      <c r="Q428" t="s">
        <v>31</v>
      </c>
      <c r="R428" t="s">
        <v>7338</v>
      </c>
      <c r="S428" s="10">
        <f>(J428/86400)+25569+(-5/24)</f>
        <v>42400.503634259258</v>
      </c>
      <c r="T428" s="9">
        <f>(I428/86400)+25569+(-5/24)</f>
        <v>42430.503634259258</v>
      </c>
    </row>
    <row r="429" spans="1:20" ht="58" x14ac:dyDescent="0.35">
      <c r="A429">
        <v>427</v>
      </c>
      <c r="B429" s="8" t="s">
        <v>7525</v>
      </c>
      <c r="C429" s="8" t="s">
        <v>7524</v>
      </c>
      <c r="D429">
        <v>6500</v>
      </c>
      <c r="E429">
        <v>0</v>
      </c>
      <c r="F429" t="s">
        <v>49</v>
      </c>
      <c r="G429" t="s">
        <v>55</v>
      </c>
      <c r="H429" t="s">
        <v>82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7339</v>
      </c>
      <c r="O429">
        <f>ROUNDUP(E429/D429,2)*100</f>
        <v>0</v>
      </c>
      <c r="P429" t="b">
        <f>IF(L429&gt;0,ROUNDUP((E429/L429),0))</f>
        <v>0</v>
      </c>
      <c r="Q429" t="s">
        <v>31</v>
      </c>
      <c r="R429" t="s">
        <v>7338</v>
      </c>
      <c r="S429" s="10">
        <f>(J429/86400)+25569+(-5/24)</f>
        <v>42285.700694444444</v>
      </c>
      <c r="T429" s="9">
        <f>(I429/86400)+25569+(-5/24)</f>
        <v>42299.582638888889</v>
      </c>
    </row>
    <row r="430" spans="1:20" ht="29" x14ac:dyDescent="0.35">
      <c r="A430">
        <v>428</v>
      </c>
      <c r="B430" s="8" t="s">
        <v>7523</v>
      </c>
      <c r="C430" s="8" t="s">
        <v>7522</v>
      </c>
      <c r="D430">
        <v>12000</v>
      </c>
      <c r="E430">
        <v>676</v>
      </c>
      <c r="F430" t="s">
        <v>49</v>
      </c>
      <c r="G430" t="s">
        <v>55</v>
      </c>
      <c r="H430" t="s">
        <v>82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7339</v>
      </c>
      <c r="O430">
        <f>ROUNDUP(E430/D430,2)*100</f>
        <v>6.0000000000000009</v>
      </c>
      <c r="P430">
        <f>IF(L430&gt;0,ROUNDUP((E430/L430),0))</f>
        <v>52</v>
      </c>
      <c r="Q430" t="s">
        <v>31</v>
      </c>
      <c r="R430" t="s">
        <v>7338</v>
      </c>
      <c r="S430" s="10">
        <f>(J430/86400)+25569+(-5/24)</f>
        <v>41778.558391203704</v>
      </c>
      <c r="T430" s="9">
        <f>(I430/86400)+25569+(-5/24)</f>
        <v>41806.708333333328</v>
      </c>
    </row>
    <row r="431" spans="1:20" ht="58" x14ac:dyDescent="0.35">
      <c r="A431">
        <v>429</v>
      </c>
      <c r="B431" s="8" t="s">
        <v>7521</v>
      </c>
      <c r="C431" s="8" t="s">
        <v>7520</v>
      </c>
      <c r="D431">
        <v>5000</v>
      </c>
      <c r="E431">
        <v>0</v>
      </c>
      <c r="F431" t="s">
        <v>49</v>
      </c>
      <c r="G431" t="s">
        <v>55</v>
      </c>
      <c r="H431" t="s">
        <v>82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7339</v>
      </c>
      <c r="O431">
        <f>ROUNDUP(E431/D431,2)*100</f>
        <v>0</v>
      </c>
      <c r="P431" t="b">
        <f>IF(L431&gt;0,ROUNDUP((E431/L431),0))</f>
        <v>0</v>
      </c>
      <c r="Q431" t="s">
        <v>31</v>
      </c>
      <c r="R431" t="s">
        <v>7338</v>
      </c>
      <c r="S431" s="10">
        <f>(J431/86400)+25569+(-5/24)</f>
        <v>40070.693078703705</v>
      </c>
      <c r="T431" s="9">
        <f>(I431/86400)+25569+(-5/24)</f>
        <v>40143.999305555553</v>
      </c>
    </row>
    <row r="432" spans="1:20" ht="43.5" x14ac:dyDescent="0.35">
      <c r="A432">
        <v>430</v>
      </c>
      <c r="B432" s="8" t="s">
        <v>7519</v>
      </c>
      <c r="C432" s="8" t="s">
        <v>7518</v>
      </c>
      <c r="D432">
        <v>1000</v>
      </c>
      <c r="E432">
        <v>24</v>
      </c>
      <c r="F432" t="s">
        <v>49</v>
      </c>
      <c r="G432" t="s">
        <v>55</v>
      </c>
      <c r="H432" t="s">
        <v>82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7339</v>
      </c>
      <c r="O432">
        <f>ROUNDUP(E432/D432,2)*100</f>
        <v>3</v>
      </c>
      <c r="P432">
        <f>IF(L432&gt;0,ROUNDUP((E432/L432),0))</f>
        <v>5</v>
      </c>
      <c r="Q432" t="s">
        <v>31</v>
      </c>
      <c r="R432" t="s">
        <v>7338</v>
      </c>
      <c r="S432" s="10">
        <f>(J432/86400)+25569+(-5/24)</f>
        <v>41512.898923611108</v>
      </c>
      <c r="T432" s="9">
        <f>(I432/86400)+25569+(-5/24)</f>
        <v>41527.898923611108</v>
      </c>
    </row>
    <row r="433" spans="1:20" ht="43.5" x14ac:dyDescent="0.35">
      <c r="A433">
        <v>431</v>
      </c>
      <c r="B433" s="8" t="s">
        <v>7517</v>
      </c>
      <c r="C433" s="8" t="s">
        <v>7516</v>
      </c>
      <c r="D433">
        <v>3000</v>
      </c>
      <c r="E433">
        <v>415</v>
      </c>
      <c r="F433" t="s">
        <v>49</v>
      </c>
      <c r="G433" t="s">
        <v>56</v>
      </c>
      <c r="H433" t="s">
        <v>90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7339</v>
      </c>
      <c r="O433">
        <f>ROUNDUP(E433/D433,2)*100</f>
        <v>14.000000000000002</v>
      </c>
      <c r="P433">
        <f>IF(L433&gt;0,ROUNDUP((E433/L433),0))</f>
        <v>52</v>
      </c>
      <c r="Q433" t="s">
        <v>31</v>
      </c>
      <c r="R433" t="s">
        <v>7338</v>
      </c>
      <c r="S433" s="10">
        <f>(J433/86400)+25569+(-5/24)</f>
        <v>42526.662997685184</v>
      </c>
      <c r="T433" s="9">
        <f>(I433/86400)+25569+(-5/24)</f>
        <v>42556.662997685184</v>
      </c>
    </row>
    <row r="434" spans="1:20" ht="58" x14ac:dyDescent="0.35">
      <c r="A434">
        <v>432</v>
      </c>
      <c r="B434" s="8" t="s">
        <v>7515</v>
      </c>
      <c r="C434" s="8" t="s">
        <v>7514</v>
      </c>
      <c r="D434">
        <v>6000</v>
      </c>
      <c r="E434">
        <v>570</v>
      </c>
      <c r="F434" t="s">
        <v>49</v>
      </c>
      <c r="G434" t="s">
        <v>55</v>
      </c>
      <c r="H434" t="s">
        <v>82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7339</v>
      </c>
      <c r="O434">
        <f>ROUNDUP(E434/D434,2)*100</f>
        <v>10</v>
      </c>
      <c r="P434">
        <f>IF(L434&gt;0,ROUNDUP((E434/L434),0))</f>
        <v>72</v>
      </c>
      <c r="Q434" t="s">
        <v>31</v>
      </c>
      <c r="R434" t="s">
        <v>7338</v>
      </c>
      <c r="S434" s="10">
        <f>(J434/86400)+25569+(-5/24)</f>
        <v>42238.51829861111</v>
      </c>
      <c r="T434" s="9">
        <f>(I434/86400)+25569+(-5/24)</f>
        <v>42298.51829861111</v>
      </c>
    </row>
    <row r="435" spans="1:20" ht="58" x14ac:dyDescent="0.35">
      <c r="A435">
        <v>433</v>
      </c>
      <c r="B435" s="8" t="s">
        <v>7513</v>
      </c>
      <c r="C435" s="8" t="s">
        <v>7512</v>
      </c>
      <c r="D435">
        <v>3000</v>
      </c>
      <c r="E435">
        <v>0</v>
      </c>
      <c r="F435" t="s">
        <v>49</v>
      </c>
      <c r="G435" t="s">
        <v>55</v>
      </c>
      <c r="H435" t="s">
        <v>82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7339</v>
      </c>
      <c r="O435">
        <f>ROUNDUP(E435/D435,2)*100</f>
        <v>0</v>
      </c>
      <c r="P435" t="b">
        <f>IF(L435&gt;0,ROUNDUP((E435/L435),0))</f>
        <v>0</v>
      </c>
      <c r="Q435" t="s">
        <v>31</v>
      </c>
      <c r="R435" t="s">
        <v>7338</v>
      </c>
      <c r="S435" s="10">
        <f>(J435/86400)+25569+(-5/24)</f>
        <v>42228.421550925923</v>
      </c>
      <c r="T435" s="9">
        <f>(I435/86400)+25569+(-5/24)</f>
        <v>42288.421550925923</v>
      </c>
    </row>
    <row r="436" spans="1:20" ht="58" x14ac:dyDescent="0.35">
      <c r="A436">
        <v>434</v>
      </c>
      <c r="B436" s="8" t="s">
        <v>7511</v>
      </c>
      <c r="C436" s="8" t="s">
        <v>7510</v>
      </c>
      <c r="D436">
        <v>2500</v>
      </c>
      <c r="E436">
        <v>125</v>
      </c>
      <c r="F436" t="s">
        <v>49</v>
      </c>
      <c r="G436" t="s">
        <v>55</v>
      </c>
      <c r="H436" t="s">
        <v>82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7339</v>
      </c>
      <c r="O436">
        <f>ROUNDUP(E436/D436,2)*100</f>
        <v>5</v>
      </c>
      <c r="P436">
        <f>IF(L436&gt;0,ROUNDUP((E436/L436),0))</f>
        <v>63</v>
      </c>
      <c r="Q436" t="s">
        <v>31</v>
      </c>
      <c r="R436" t="s">
        <v>7338</v>
      </c>
      <c r="S436" s="10">
        <f>(J436/86400)+25569+(-5/24)</f>
        <v>41576.626180555555</v>
      </c>
      <c r="T436" s="9">
        <f>(I436/86400)+25569+(-5/24)</f>
        <v>41609.667847222219</v>
      </c>
    </row>
    <row r="437" spans="1:20" ht="58" x14ac:dyDescent="0.35">
      <c r="A437">
        <v>435</v>
      </c>
      <c r="B437" s="8" t="s">
        <v>7509</v>
      </c>
      <c r="C437" s="8" t="s">
        <v>7508</v>
      </c>
      <c r="D437">
        <v>110000</v>
      </c>
      <c r="E437">
        <v>3</v>
      </c>
      <c r="F437" t="s">
        <v>49</v>
      </c>
      <c r="G437" t="s">
        <v>55</v>
      </c>
      <c r="H437" t="s">
        <v>82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7339</v>
      </c>
      <c r="O437">
        <f>ROUNDUP(E437/D437,2)*100</f>
        <v>1</v>
      </c>
      <c r="P437">
        <f>IF(L437&gt;0,ROUNDUP((E437/L437),0))</f>
        <v>1</v>
      </c>
      <c r="Q437" t="s">
        <v>31</v>
      </c>
      <c r="R437" t="s">
        <v>7338</v>
      </c>
      <c r="S437" s="10">
        <f>(J437/86400)+25569+(-5/24)</f>
        <v>41500.539120370369</v>
      </c>
      <c r="T437" s="9">
        <f>(I437/86400)+25569+(-5/24)</f>
        <v>41530.539120370369</v>
      </c>
    </row>
    <row r="438" spans="1:20" ht="43.5" x14ac:dyDescent="0.35">
      <c r="A438">
        <v>436</v>
      </c>
      <c r="B438" s="8" t="s">
        <v>7507</v>
      </c>
      <c r="C438" s="8" t="s">
        <v>7506</v>
      </c>
      <c r="D438">
        <v>1000</v>
      </c>
      <c r="E438">
        <v>0</v>
      </c>
      <c r="F438" t="s">
        <v>49</v>
      </c>
      <c r="G438" t="s">
        <v>55</v>
      </c>
      <c r="H438" t="s">
        <v>82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7339</v>
      </c>
      <c r="O438">
        <f>ROUNDUP(E438/D438,2)*100</f>
        <v>0</v>
      </c>
      <c r="P438" t="b">
        <f>IF(L438&gt;0,ROUNDUP((E438/L438),0))</f>
        <v>0</v>
      </c>
      <c r="Q438" t="s">
        <v>31</v>
      </c>
      <c r="R438" t="s">
        <v>7338</v>
      </c>
      <c r="S438" s="10">
        <f>(J438/86400)+25569+(-5/24)</f>
        <v>41456.154085648144</v>
      </c>
      <c r="T438" s="9">
        <f>(I438/86400)+25569+(-5/24)</f>
        <v>41486.154085648144</v>
      </c>
    </row>
    <row r="439" spans="1:20" ht="43.5" x14ac:dyDescent="0.35">
      <c r="A439">
        <v>437</v>
      </c>
      <c r="B439" s="8" t="s">
        <v>7505</v>
      </c>
      <c r="C439" s="8" t="s">
        <v>7504</v>
      </c>
      <c r="D439">
        <v>7000</v>
      </c>
      <c r="E439">
        <v>0</v>
      </c>
      <c r="F439" t="s">
        <v>49</v>
      </c>
      <c r="G439" t="s">
        <v>57</v>
      </c>
      <c r="H439" t="s">
        <v>193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7339</v>
      </c>
      <c r="O439">
        <f>ROUNDUP(E439/D439,2)*100</f>
        <v>0</v>
      </c>
      <c r="P439" t="b">
        <f>IF(L439&gt;0,ROUNDUP((E439/L439),0))</f>
        <v>0</v>
      </c>
      <c r="Q439" t="s">
        <v>31</v>
      </c>
      <c r="R439" t="s">
        <v>7338</v>
      </c>
      <c r="S439" s="10">
        <f>(J439/86400)+25569+(-5/24)</f>
        <v>42591.110254629624</v>
      </c>
      <c r="T439" s="9">
        <f>(I439/86400)+25569+(-5/24)</f>
        <v>42651.110254629624</v>
      </c>
    </row>
    <row r="440" spans="1:20" ht="43.5" x14ac:dyDescent="0.35">
      <c r="A440">
        <v>438</v>
      </c>
      <c r="B440" s="8" t="s">
        <v>7503</v>
      </c>
      <c r="C440" s="8" t="s">
        <v>7502</v>
      </c>
      <c r="D440">
        <v>20000</v>
      </c>
      <c r="E440">
        <v>1876</v>
      </c>
      <c r="F440" t="s">
        <v>49</v>
      </c>
      <c r="G440" t="s">
        <v>55</v>
      </c>
      <c r="H440" t="s">
        <v>82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7339</v>
      </c>
      <c r="O440">
        <f>ROUNDUP(E440/D440,2)*100</f>
        <v>10</v>
      </c>
      <c r="P440">
        <f>IF(L440&gt;0,ROUNDUP((E440/L440),0))</f>
        <v>171</v>
      </c>
      <c r="Q440" t="s">
        <v>31</v>
      </c>
      <c r="R440" t="s">
        <v>7338</v>
      </c>
      <c r="S440" s="10">
        <f>(J440/86400)+25569+(-5/24)</f>
        <v>42296.052754629629</v>
      </c>
      <c r="T440" s="9">
        <f>(I440/86400)+25569+(-5/24)</f>
        <v>42326.094421296293</v>
      </c>
    </row>
    <row r="441" spans="1:20" ht="43.5" x14ac:dyDescent="0.35">
      <c r="A441">
        <v>439</v>
      </c>
      <c r="B441" s="8" t="s">
        <v>7501</v>
      </c>
      <c r="C441" s="8" t="s">
        <v>7500</v>
      </c>
      <c r="D441">
        <v>450</v>
      </c>
      <c r="E441">
        <v>0</v>
      </c>
      <c r="F441" t="s">
        <v>49</v>
      </c>
      <c r="G441" t="s">
        <v>55</v>
      </c>
      <c r="H441" t="s">
        <v>82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7339</v>
      </c>
      <c r="O441">
        <f>ROUNDUP(E441/D441,2)*100</f>
        <v>0</v>
      </c>
      <c r="P441" t="b">
        <f>IF(L441&gt;0,ROUNDUP((E441/L441),0))</f>
        <v>0</v>
      </c>
      <c r="Q441" t="s">
        <v>31</v>
      </c>
      <c r="R441" t="s">
        <v>7338</v>
      </c>
      <c r="S441" s="10">
        <f>(J441/86400)+25569+(-5/24)</f>
        <v>41919.553449074076</v>
      </c>
      <c r="T441" s="9">
        <f>(I441/86400)+25569+(-5/24)</f>
        <v>41929.553449074076</v>
      </c>
    </row>
    <row r="442" spans="1:20" ht="43.5" x14ac:dyDescent="0.35">
      <c r="A442">
        <v>440</v>
      </c>
      <c r="B442" s="8" t="s">
        <v>7499</v>
      </c>
      <c r="C442" s="8" t="s">
        <v>7498</v>
      </c>
      <c r="D442">
        <v>5000</v>
      </c>
      <c r="E442">
        <v>5</v>
      </c>
      <c r="F442" t="s">
        <v>49</v>
      </c>
      <c r="G442" t="s">
        <v>55</v>
      </c>
      <c r="H442" t="s">
        <v>82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7339</v>
      </c>
      <c r="O442">
        <f>ROUNDUP(E442/D442,2)*100</f>
        <v>1</v>
      </c>
      <c r="P442">
        <f>IF(L442&gt;0,ROUNDUP((E442/L442),0))</f>
        <v>5</v>
      </c>
      <c r="Q442" t="s">
        <v>31</v>
      </c>
      <c r="R442" t="s">
        <v>7338</v>
      </c>
      <c r="S442" s="10">
        <f>(J442/86400)+25569+(-5/24)</f>
        <v>42423.777233796289</v>
      </c>
      <c r="T442" s="9">
        <f>(I442/86400)+25569+(-5/24)</f>
        <v>42453.735567129632</v>
      </c>
    </row>
    <row r="443" spans="1:20" ht="43.5" x14ac:dyDescent="0.35">
      <c r="A443">
        <v>441</v>
      </c>
      <c r="B443" s="8" t="s">
        <v>7497</v>
      </c>
      <c r="C443" s="8" t="s">
        <v>7496</v>
      </c>
      <c r="D443">
        <v>400</v>
      </c>
      <c r="E443">
        <v>0</v>
      </c>
      <c r="F443" t="s">
        <v>49</v>
      </c>
      <c r="G443" t="s">
        <v>56</v>
      </c>
      <c r="H443" t="s">
        <v>90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7339</v>
      </c>
      <c r="O443">
        <f>ROUNDUP(E443/D443,2)*100</f>
        <v>0</v>
      </c>
      <c r="P443" t="b">
        <f>IF(L443&gt;0,ROUNDUP((E443/L443),0))</f>
        <v>0</v>
      </c>
      <c r="Q443" t="s">
        <v>31</v>
      </c>
      <c r="R443" t="s">
        <v>7338</v>
      </c>
      <c r="S443" s="10">
        <f>(J443/86400)+25569+(-5/24)</f>
        <v>41550.585601851846</v>
      </c>
      <c r="T443" s="9">
        <f>(I443/86400)+25569+(-5/24)</f>
        <v>41580.585601851846</v>
      </c>
    </row>
    <row r="444" spans="1:20" x14ac:dyDescent="0.35">
      <c r="A444">
        <v>442</v>
      </c>
      <c r="B444" s="8" t="s">
        <v>7495</v>
      </c>
      <c r="C444" s="8" t="s">
        <v>7494</v>
      </c>
      <c r="D444">
        <v>17000</v>
      </c>
      <c r="E444">
        <v>6691</v>
      </c>
      <c r="F444" t="s">
        <v>49</v>
      </c>
      <c r="G444" t="s">
        <v>55</v>
      </c>
      <c r="H444" t="s">
        <v>82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7339</v>
      </c>
      <c r="O444">
        <f>ROUNDUP(E444/D444,2)*100</f>
        <v>40</v>
      </c>
      <c r="P444">
        <f>IF(L444&gt;0,ROUNDUP((E444/L444),0))</f>
        <v>394</v>
      </c>
      <c r="Q444" t="s">
        <v>31</v>
      </c>
      <c r="R444" t="s">
        <v>7338</v>
      </c>
      <c r="S444" s="10">
        <f>(J444/86400)+25569+(-5/24)</f>
        <v>42024.680358796293</v>
      </c>
      <c r="T444" s="9">
        <f>(I444/86400)+25569+(-5/24)</f>
        <v>42054.680358796293</v>
      </c>
    </row>
    <row r="445" spans="1:20" ht="43.5" x14ac:dyDescent="0.35">
      <c r="A445">
        <v>443</v>
      </c>
      <c r="B445" s="8" t="s">
        <v>7493</v>
      </c>
      <c r="C445" s="8" t="s">
        <v>7492</v>
      </c>
      <c r="D445">
        <v>10000</v>
      </c>
      <c r="E445">
        <v>10</v>
      </c>
      <c r="F445" t="s">
        <v>49</v>
      </c>
      <c r="G445" t="s">
        <v>57</v>
      </c>
      <c r="H445" t="s">
        <v>193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7339</v>
      </c>
      <c r="O445">
        <f>ROUNDUP(E445/D445,2)*100</f>
        <v>1</v>
      </c>
      <c r="P445">
        <f>IF(L445&gt;0,ROUNDUP((E445/L445),0))</f>
        <v>5</v>
      </c>
      <c r="Q445" t="s">
        <v>31</v>
      </c>
      <c r="R445" t="s">
        <v>7338</v>
      </c>
      <c r="S445" s="10">
        <f>(J445/86400)+25569+(-5/24)</f>
        <v>41649.806724537033</v>
      </c>
      <c r="T445" s="9">
        <f>(I445/86400)+25569+(-5/24)</f>
        <v>41679.806724537033</v>
      </c>
    </row>
    <row r="446" spans="1:20" ht="43.5" x14ac:dyDescent="0.35">
      <c r="A446">
        <v>444</v>
      </c>
      <c r="B446" s="8" t="s">
        <v>7491</v>
      </c>
      <c r="C446" s="8" t="s">
        <v>7490</v>
      </c>
      <c r="D446">
        <v>1000</v>
      </c>
      <c r="E446">
        <v>50</v>
      </c>
      <c r="F446" t="s">
        <v>49</v>
      </c>
      <c r="G446" t="s">
        <v>55</v>
      </c>
      <c r="H446" t="s">
        <v>82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7339</v>
      </c>
      <c r="O446">
        <f>ROUNDUP(E446/D446,2)*100</f>
        <v>5</v>
      </c>
      <c r="P446">
        <f>IF(L446&gt;0,ROUNDUP((E446/L446),0))</f>
        <v>50</v>
      </c>
      <c r="Q446" t="s">
        <v>31</v>
      </c>
      <c r="R446" t="s">
        <v>7338</v>
      </c>
      <c r="S446" s="10">
        <f>(J446/86400)+25569+(-5/24)</f>
        <v>40894.69862268518</v>
      </c>
      <c r="T446" s="9">
        <f>(I446/86400)+25569+(-5/24)</f>
        <v>40954.69862268518</v>
      </c>
    </row>
    <row r="447" spans="1:20" ht="43.5" x14ac:dyDescent="0.35">
      <c r="A447">
        <v>445</v>
      </c>
      <c r="B447" s="8" t="s">
        <v>7489</v>
      </c>
      <c r="C447" s="8" t="s">
        <v>7488</v>
      </c>
      <c r="D447">
        <v>60000</v>
      </c>
      <c r="E447">
        <v>2</v>
      </c>
      <c r="F447" t="s">
        <v>49</v>
      </c>
      <c r="G447" t="s">
        <v>55</v>
      </c>
      <c r="H447" t="s">
        <v>82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7339</v>
      </c>
      <c r="O447">
        <f>ROUNDUP(E447/D447,2)*100</f>
        <v>1</v>
      </c>
      <c r="P447">
        <f>IF(L447&gt;0,ROUNDUP((E447/L447),0))</f>
        <v>1</v>
      </c>
      <c r="Q447" t="s">
        <v>31</v>
      </c>
      <c r="R447" t="s">
        <v>7338</v>
      </c>
      <c r="S447" s="10">
        <f>(J447/86400)+25569+(-5/24)</f>
        <v>42130.127025462956</v>
      </c>
      <c r="T447" s="9">
        <f>(I447/86400)+25569+(-5/24)</f>
        <v>42145.127025462956</v>
      </c>
    </row>
    <row r="448" spans="1:20" ht="43.5" x14ac:dyDescent="0.35">
      <c r="A448">
        <v>446</v>
      </c>
      <c r="B448" s="8" t="s">
        <v>7487</v>
      </c>
      <c r="C448" s="8" t="s">
        <v>7486</v>
      </c>
      <c r="D448">
        <v>10500</v>
      </c>
      <c r="E448">
        <v>766</v>
      </c>
      <c r="F448" t="s">
        <v>49</v>
      </c>
      <c r="G448" t="s">
        <v>55</v>
      </c>
      <c r="H448" t="s">
        <v>82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7339</v>
      </c>
      <c r="O448">
        <f>ROUNDUP(E448/D448,2)*100</f>
        <v>8</v>
      </c>
      <c r="P448">
        <f>IF(L448&gt;0,ROUNDUP((E448/L448),0))</f>
        <v>48</v>
      </c>
      <c r="Q448" t="s">
        <v>31</v>
      </c>
      <c r="R448" t="s">
        <v>7338</v>
      </c>
      <c r="S448" s="10">
        <f>(J448/86400)+25569+(-5/24)</f>
        <v>42036.875231481477</v>
      </c>
      <c r="T448" s="9">
        <f>(I448/86400)+25569+(-5/24)</f>
        <v>42066.875231481477</v>
      </c>
    </row>
    <row r="449" spans="1:20" ht="58" x14ac:dyDescent="0.35">
      <c r="A449">
        <v>447</v>
      </c>
      <c r="B449" s="8" t="s">
        <v>7485</v>
      </c>
      <c r="C449" s="8" t="s">
        <v>7484</v>
      </c>
      <c r="D449">
        <v>30000</v>
      </c>
      <c r="E449">
        <v>5</v>
      </c>
      <c r="F449" t="s">
        <v>49</v>
      </c>
      <c r="G449" t="s">
        <v>56</v>
      </c>
      <c r="H449" t="s">
        <v>90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7339</v>
      </c>
      <c r="O449">
        <f>ROUNDUP(E449/D449,2)*100</f>
        <v>1</v>
      </c>
      <c r="P449">
        <f>IF(L449&gt;0,ROUNDUP((E449/L449),0))</f>
        <v>5</v>
      </c>
      <c r="Q449" t="s">
        <v>31</v>
      </c>
      <c r="R449" t="s">
        <v>7338</v>
      </c>
      <c r="S449" s="10">
        <f>(J449/86400)+25569+(-5/24)</f>
        <v>41331.34679398148</v>
      </c>
      <c r="T449" s="9">
        <f>(I449/86400)+25569+(-5/24)</f>
        <v>41356.305127314808</v>
      </c>
    </row>
    <row r="450" spans="1:20" ht="43.5" x14ac:dyDescent="0.35">
      <c r="A450">
        <v>448</v>
      </c>
      <c r="B450" s="8" t="s">
        <v>7483</v>
      </c>
      <c r="C450" s="8" t="s">
        <v>7482</v>
      </c>
      <c r="D450">
        <v>2500</v>
      </c>
      <c r="E450">
        <v>82.01</v>
      </c>
      <c r="F450" t="s">
        <v>49</v>
      </c>
      <c r="G450" t="s">
        <v>55</v>
      </c>
      <c r="H450" t="s">
        <v>82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7339</v>
      </c>
      <c r="O450">
        <f>ROUNDUP(E450/D450,2)*100</f>
        <v>4</v>
      </c>
      <c r="P450">
        <f>IF(L450&gt;0,ROUNDUP((E450/L450),0))</f>
        <v>21</v>
      </c>
      <c r="Q450" t="s">
        <v>31</v>
      </c>
      <c r="R450" t="s">
        <v>7338</v>
      </c>
      <c r="S450" s="10">
        <f>(J450/86400)+25569+(-5/24)</f>
        <v>41753.549710648142</v>
      </c>
      <c r="T450" s="9">
        <f>(I450/86400)+25569+(-5/24)</f>
        <v>41773.549710648142</v>
      </c>
    </row>
    <row r="451" spans="1:20" ht="43.5" x14ac:dyDescent="0.35">
      <c r="A451">
        <v>449</v>
      </c>
      <c r="B451" s="8" t="s">
        <v>7481</v>
      </c>
      <c r="C451" s="8" t="s">
        <v>7480</v>
      </c>
      <c r="D451">
        <v>2000</v>
      </c>
      <c r="E451">
        <v>45</v>
      </c>
      <c r="F451" t="s">
        <v>49</v>
      </c>
      <c r="G451" t="s">
        <v>56</v>
      </c>
      <c r="H451" t="s">
        <v>90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7339</v>
      </c>
      <c r="O451">
        <f>ROUNDUP(E451/D451,2)*100</f>
        <v>3</v>
      </c>
      <c r="P451">
        <f>IF(L451&gt;0,ROUNDUP((E451/L451),0))</f>
        <v>9</v>
      </c>
      <c r="Q451" t="s">
        <v>31</v>
      </c>
      <c r="R451" t="s">
        <v>7338</v>
      </c>
      <c r="S451" s="10">
        <f>(J451/86400)+25569+(-5/24)</f>
        <v>41534.359780092593</v>
      </c>
      <c r="T451" s="9">
        <f>(I451/86400)+25569+(-5/24)</f>
        <v>41564.359780092593</v>
      </c>
    </row>
    <row r="452" spans="1:20" ht="43.5" x14ac:dyDescent="0.35">
      <c r="A452">
        <v>450</v>
      </c>
      <c r="B452" s="8" t="s">
        <v>7479</v>
      </c>
      <c r="C452" s="8" t="s">
        <v>7478</v>
      </c>
      <c r="D452">
        <v>50000</v>
      </c>
      <c r="E452">
        <v>396</v>
      </c>
      <c r="F452" t="s">
        <v>49</v>
      </c>
      <c r="G452" t="s">
        <v>55</v>
      </c>
      <c r="H452" t="s">
        <v>82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7339</v>
      </c>
      <c r="O452">
        <f>ROUNDUP(E452/D452,2)*100</f>
        <v>1</v>
      </c>
      <c r="P452">
        <f>IF(L452&gt;0,ROUNDUP((E452/L452),0))</f>
        <v>57</v>
      </c>
      <c r="Q452" t="s">
        <v>31</v>
      </c>
      <c r="R452" t="s">
        <v>7338</v>
      </c>
      <c r="S452" s="10">
        <f>(J452/86400)+25569+(-5/24)</f>
        <v>41654.73842592592</v>
      </c>
      <c r="T452" s="9">
        <f>(I452/86400)+25569+(-5/24)</f>
        <v>41684.73842592592</v>
      </c>
    </row>
    <row r="453" spans="1:20" ht="43.5" x14ac:dyDescent="0.35">
      <c r="A453">
        <v>451</v>
      </c>
      <c r="B453" s="8" t="s">
        <v>7477</v>
      </c>
      <c r="C453" s="8" t="s">
        <v>7476</v>
      </c>
      <c r="D453">
        <v>20000</v>
      </c>
      <c r="E453">
        <v>0</v>
      </c>
      <c r="F453" t="s">
        <v>49</v>
      </c>
      <c r="G453" t="s">
        <v>55</v>
      </c>
      <c r="H453" t="s">
        <v>82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7339</v>
      </c>
      <c r="O453">
        <f>ROUNDUP(E453/D453,2)*100</f>
        <v>0</v>
      </c>
      <c r="P453" t="b">
        <f>IF(L453&gt;0,ROUNDUP((E453/L453),0))</f>
        <v>0</v>
      </c>
      <c r="Q453" t="s">
        <v>31</v>
      </c>
      <c r="R453" t="s">
        <v>7338</v>
      </c>
      <c r="S453" s="10">
        <f>(J453/86400)+25569+(-5/24)</f>
        <v>41634.506840277776</v>
      </c>
      <c r="T453" s="9">
        <f>(I453/86400)+25569+(-5/24)</f>
        <v>41664.506840277776</v>
      </c>
    </row>
    <row r="454" spans="1:20" ht="29" x14ac:dyDescent="0.35">
      <c r="A454">
        <v>452</v>
      </c>
      <c r="B454" s="8" t="s">
        <v>7475</v>
      </c>
      <c r="C454" s="8" t="s">
        <v>7474</v>
      </c>
      <c r="D454">
        <v>750</v>
      </c>
      <c r="E454">
        <v>480</v>
      </c>
      <c r="F454" t="s">
        <v>49</v>
      </c>
      <c r="G454" t="s">
        <v>55</v>
      </c>
      <c r="H454" t="s">
        <v>82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7339</v>
      </c>
      <c r="O454">
        <f>ROUNDUP(E454/D454,2)*100</f>
        <v>64</v>
      </c>
      <c r="P454">
        <f>IF(L454&gt;0,ROUNDUP((E454/L454),0))</f>
        <v>40</v>
      </c>
      <c r="Q454" t="s">
        <v>31</v>
      </c>
      <c r="R454" t="s">
        <v>7338</v>
      </c>
      <c r="S454" s="10">
        <f>(J454/86400)+25569+(-5/24)</f>
        <v>42107.49554398148</v>
      </c>
      <c r="T454" s="9">
        <f>(I454/86400)+25569+(-5/24)</f>
        <v>42137.49554398148</v>
      </c>
    </row>
    <row r="455" spans="1:20" ht="43.5" x14ac:dyDescent="0.35">
      <c r="A455">
        <v>453</v>
      </c>
      <c r="B455" s="8" t="s">
        <v>7473</v>
      </c>
      <c r="C455" s="8" t="s">
        <v>7472</v>
      </c>
      <c r="D455">
        <v>94875</v>
      </c>
      <c r="E455">
        <v>26</v>
      </c>
      <c r="F455" t="s">
        <v>49</v>
      </c>
      <c r="G455" t="s">
        <v>55</v>
      </c>
      <c r="H455" t="s">
        <v>82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7339</v>
      </c>
      <c r="O455">
        <f>ROUNDUP(E455/D455,2)*100</f>
        <v>1</v>
      </c>
      <c r="P455">
        <f>IF(L455&gt;0,ROUNDUP((E455/L455),0))</f>
        <v>13</v>
      </c>
      <c r="Q455" t="s">
        <v>31</v>
      </c>
      <c r="R455" t="s">
        <v>7338</v>
      </c>
      <c r="S455" s="10">
        <f>(J455/86400)+25569+(-5/24)</f>
        <v>42038.616655092592</v>
      </c>
      <c r="T455" s="9">
        <f>(I455/86400)+25569+(-5/24)</f>
        <v>42054.616655092592</v>
      </c>
    </row>
    <row r="456" spans="1:20" ht="43.5" x14ac:dyDescent="0.35">
      <c r="A456">
        <v>454</v>
      </c>
      <c r="B456" s="8" t="s">
        <v>7471</v>
      </c>
      <c r="C456" s="8" t="s">
        <v>7470</v>
      </c>
      <c r="D456">
        <v>10000</v>
      </c>
      <c r="E456">
        <v>82</v>
      </c>
      <c r="F456" t="s">
        <v>49</v>
      </c>
      <c r="G456" t="s">
        <v>55</v>
      </c>
      <c r="H456" t="s">
        <v>82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7339</v>
      </c>
      <c r="O456">
        <f>ROUNDUP(E456/D456,2)*100</f>
        <v>1</v>
      </c>
      <c r="P456">
        <f>IF(L456&gt;0,ROUNDUP((E456/L456),0))</f>
        <v>17</v>
      </c>
      <c r="Q456" t="s">
        <v>31</v>
      </c>
      <c r="R456" t="s">
        <v>7338</v>
      </c>
      <c r="S456" s="10">
        <f>(J456/86400)+25569+(-5/24)</f>
        <v>41938.508923611109</v>
      </c>
      <c r="T456" s="9">
        <f>(I456/86400)+25569+(-5/24)</f>
        <v>41969.343055555553</v>
      </c>
    </row>
    <row r="457" spans="1:20" ht="43.5" x14ac:dyDescent="0.35">
      <c r="A457">
        <v>455</v>
      </c>
      <c r="B457" s="8" t="s">
        <v>7469</v>
      </c>
      <c r="C457" s="8" t="s">
        <v>7468</v>
      </c>
      <c r="D457">
        <v>65000</v>
      </c>
      <c r="E457">
        <v>45</v>
      </c>
      <c r="F457" t="s">
        <v>49</v>
      </c>
      <c r="G457" t="s">
        <v>55</v>
      </c>
      <c r="H457" t="s">
        <v>82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7339</v>
      </c>
      <c r="O457">
        <f>ROUNDUP(E457/D457,2)*100</f>
        <v>1</v>
      </c>
      <c r="P457">
        <f>IF(L457&gt;0,ROUNDUP((E457/L457),0))</f>
        <v>23</v>
      </c>
      <c r="Q457" t="s">
        <v>31</v>
      </c>
      <c r="R457" t="s">
        <v>7338</v>
      </c>
      <c r="S457" s="10">
        <f>(J457/86400)+25569+(-5/24)</f>
        <v>40970.794236111113</v>
      </c>
      <c r="T457" s="9">
        <f>(I457/86400)+25569+(-5/24)</f>
        <v>41015.813194444439</v>
      </c>
    </row>
    <row r="458" spans="1:20" ht="58" x14ac:dyDescent="0.35">
      <c r="A458">
        <v>456</v>
      </c>
      <c r="B458" s="8" t="s">
        <v>7467</v>
      </c>
      <c r="C458" s="8" t="s">
        <v>7466</v>
      </c>
      <c r="D458">
        <v>8888</v>
      </c>
      <c r="E458">
        <v>61</v>
      </c>
      <c r="F458" t="s">
        <v>49</v>
      </c>
      <c r="G458" t="s">
        <v>55</v>
      </c>
      <c r="H458" t="s">
        <v>82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7339</v>
      </c>
      <c r="O458">
        <f>ROUNDUP(E458/D458,2)*100</f>
        <v>1</v>
      </c>
      <c r="P458">
        <f>IF(L458&gt;0,ROUNDUP((E458/L458),0))</f>
        <v>21</v>
      </c>
      <c r="Q458" t="s">
        <v>31</v>
      </c>
      <c r="R458" t="s">
        <v>7338</v>
      </c>
      <c r="S458" s="10">
        <f>(J458/86400)+25569+(-5/24)</f>
        <v>41547.486122685186</v>
      </c>
      <c r="T458" s="9">
        <f>(I458/86400)+25569+(-5/24)</f>
        <v>41568.957638888889</v>
      </c>
    </row>
    <row r="459" spans="1:20" ht="43.5" x14ac:dyDescent="0.35">
      <c r="A459">
        <v>457</v>
      </c>
      <c r="B459" s="8" t="s">
        <v>7465</v>
      </c>
      <c r="C459" s="8" t="s">
        <v>7464</v>
      </c>
      <c r="D459">
        <v>20000</v>
      </c>
      <c r="E459">
        <v>0</v>
      </c>
      <c r="F459" t="s">
        <v>49</v>
      </c>
      <c r="G459" t="s">
        <v>57</v>
      </c>
      <c r="H459" t="s">
        <v>193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7339</v>
      </c>
      <c r="O459">
        <f>ROUNDUP(E459/D459,2)*100</f>
        <v>0</v>
      </c>
      <c r="P459" t="b">
        <f>IF(L459&gt;0,ROUNDUP((E459/L459),0))</f>
        <v>0</v>
      </c>
      <c r="Q459" t="s">
        <v>31</v>
      </c>
      <c r="R459" t="s">
        <v>7338</v>
      </c>
      <c r="S459" s="10">
        <f>(J459/86400)+25569+(-5/24)</f>
        <v>41837.559166666666</v>
      </c>
      <c r="T459" s="9">
        <f>(I459/86400)+25569+(-5/24)</f>
        <v>41867.559166666666</v>
      </c>
    </row>
    <row r="460" spans="1:20" ht="43.5" x14ac:dyDescent="0.35">
      <c r="A460">
        <v>458</v>
      </c>
      <c r="B460" s="8" t="s">
        <v>7463</v>
      </c>
      <c r="C460" s="8" t="s">
        <v>7462</v>
      </c>
      <c r="D460">
        <v>10000</v>
      </c>
      <c r="E460">
        <v>821</v>
      </c>
      <c r="F460" t="s">
        <v>49</v>
      </c>
      <c r="G460" t="s">
        <v>56</v>
      </c>
      <c r="H460" t="s">
        <v>90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7339</v>
      </c>
      <c r="O460">
        <f>ROUNDUP(E460/D460,2)*100</f>
        <v>9</v>
      </c>
      <c r="P460">
        <f>IF(L460&gt;0,ROUNDUP((E460/L460),0))</f>
        <v>17</v>
      </c>
      <c r="Q460" t="s">
        <v>31</v>
      </c>
      <c r="R460" t="s">
        <v>7338</v>
      </c>
      <c r="S460" s="10">
        <f>(J460/86400)+25569+(-5/24)</f>
        <v>41378.491435185184</v>
      </c>
      <c r="T460" s="9">
        <f>(I460/86400)+25569+(-5/24)</f>
        <v>41408.491435185184</v>
      </c>
    </row>
    <row r="461" spans="1:20" ht="43.5" x14ac:dyDescent="0.35">
      <c r="A461">
        <v>459</v>
      </c>
      <c r="B461" s="8" t="s">
        <v>7461</v>
      </c>
      <c r="C461" s="8" t="s">
        <v>7460</v>
      </c>
      <c r="D461">
        <v>39000</v>
      </c>
      <c r="E461">
        <v>25</v>
      </c>
      <c r="F461" t="s">
        <v>49</v>
      </c>
      <c r="G461" t="s">
        <v>55</v>
      </c>
      <c r="H461" t="s">
        <v>82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7339</v>
      </c>
      <c r="O461">
        <f>ROUNDUP(E461/D461,2)*100</f>
        <v>1</v>
      </c>
      <c r="P461">
        <f>IF(L461&gt;0,ROUNDUP((E461/L461),0))</f>
        <v>25</v>
      </c>
      <c r="Q461" t="s">
        <v>31</v>
      </c>
      <c r="R461" t="s">
        <v>7338</v>
      </c>
      <c r="S461" s="10">
        <f>(J461/86400)+25569+(-5/24)</f>
        <v>40800.432025462964</v>
      </c>
      <c r="T461" s="9">
        <f>(I461/86400)+25569+(-5/24)</f>
        <v>40860.473692129628</v>
      </c>
    </row>
    <row r="462" spans="1:20" ht="29" x14ac:dyDescent="0.35">
      <c r="A462">
        <v>460</v>
      </c>
      <c r="B462" s="8" t="s">
        <v>7459</v>
      </c>
      <c r="C462" s="8" t="s">
        <v>7458</v>
      </c>
      <c r="D462">
        <v>8500</v>
      </c>
      <c r="E462">
        <v>25</v>
      </c>
      <c r="F462" t="s">
        <v>49</v>
      </c>
      <c r="G462" t="s">
        <v>55</v>
      </c>
      <c r="H462" t="s">
        <v>82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7339</v>
      </c>
      <c r="O462">
        <f>ROUNDUP(E462/D462,2)*100</f>
        <v>1</v>
      </c>
      <c r="P462">
        <f>IF(L462&gt;0,ROUNDUP((E462/L462),0))</f>
        <v>13</v>
      </c>
      <c r="Q462" t="s">
        <v>31</v>
      </c>
      <c r="R462" t="s">
        <v>7338</v>
      </c>
      <c r="S462" s="10">
        <f>(J462/86400)+25569+(-5/24)</f>
        <v>41759.334201388883</v>
      </c>
      <c r="T462" s="9">
        <f>(I462/86400)+25569+(-5/24)</f>
        <v>41790.958333333328</v>
      </c>
    </row>
    <row r="463" spans="1:20" ht="43.5" x14ac:dyDescent="0.35">
      <c r="A463">
        <v>461</v>
      </c>
      <c r="B463" s="8" t="s">
        <v>7457</v>
      </c>
      <c r="C463" s="8" t="s">
        <v>7456</v>
      </c>
      <c r="D463">
        <v>550</v>
      </c>
      <c r="E463">
        <v>0</v>
      </c>
      <c r="F463" t="s">
        <v>49</v>
      </c>
      <c r="G463" t="s">
        <v>56</v>
      </c>
      <c r="H463" t="s">
        <v>90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7339</v>
      </c>
      <c r="O463">
        <f>ROUNDUP(E463/D463,2)*100</f>
        <v>0</v>
      </c>
      <c r="P463" t="b">
        <f>IF(L463&gt;0,ROUNDUP((E463/L463),0))</f>
        <v>0</v>
      </c>
      <c r="Q463" t="s">
        <v>31</v>
      </c>
      <c r="R463" t="s">
        <v>7338</v>
      </c>
      <c r="S463" s="10">
        <f>(J463/86400)+25569+(-5/24)</f>
        <v>41407.638506944444</v>
      </c>
      <c r="T463" s="9">
        <f>(I463/86400)+25569+(-5/24)</f>
        <v>41427.638506944444</v>
      </c>
    </row>
    <row r="464" spans="1:20" ht="58" x14ac:dyDescent="0.35">
      <c r="A464">
        <v>462</v>
      </c>
      <c r="B464" s="8" t="s">
        <v>7455</v>
      </c>
      <c r="C464" s="8" t="s">
        <v>7454</v>
      </c>
      <c r="D464">
        <v>100000</v>
      </c>
      <c r="E464">
        <v>0</v>
      </c>
      <c r="F464" t="s">
        <v>49</v>
      </c>
      <c r="G464" t="s">
        <v>55</v>
      </c>
      <c r="H464" t="s">
        <v>82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7339</v>
      </c>
      <c r="O464">
        <f>ROUNDUP(E464/D464,2)*100</f>
        <v>0</v>
      </c>
      <c r="P464" t="b">
        <f>IF(L464&gt;0,ROUNDUP((E464/L464),0))</f>
        <v>0</v>
      </c>
      <c r="Q464" t="s">
        <v>31</v>
      </c>
      <c r="R464" t="s">
        <v>7338</v>
      </c>
      <c r="S464" s="10">
        <f>(J464/86400)+25569+(-5/24)</f>
        <v>40704.918298611105</v>
      </c>
      <c r="T464" s="9">
        <f>(I464/86400)+25569+(-5/24)</f>
        <v>40764.918298611105</v>
      </c>
    </row>
    <row r="465" spans="1:20" ht="43.5" x14ac:dyDescent="0.35">
      <c r="A465">
        <v>463</v>
      </c>
      <c r="B465" s="8" t="s">
        <v>7453</v>
      </c>
      <c r="C465" s="8" t="s">
        <v>7452</v>
      </c>
      <c r="D465">
        <v>55000</v>
      </c>
      <c r="E465">
        <v>1250</v>
      </c>
      <c r="F465" t="s">
        <v>49</v>
      </c>
      <c r="G465" t="s">
        <v>55</v>
      </c>
      <c r="H465" t="s">
        <v>82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7339</v>
      </c>
      <c r="O465">
        <f>ROUNDUP(E465/D465,2)*100</f>
        <v>3</v>
      </c>
      <c r="P465">
        <f>IF(L465&gt;0,ROUNDUP((E465/L465),0))</f>
        <v>114</v>
      </c>
      <c r="Q465" t="s">
        <v>31</v>
      </c>
      <c r="R465" t="s">
        <v>7338</v>
      </c>
      <c r="S465" s="10">
        <f>(J465/86400)+25569+(-5/24)</f>
        <v>40750.501770833333</v>
      </c>
      <c r="T465" s="9">
        <f>(I465/86400)+25569+(-5/24)</f>
        <v>40810.501770833333</v>
      </c>
    </row>
    <row r="466" spans="1:20" ht="29" x14ac:dyDescent="0.35">
      <c r="A466">
        <v>464</v>
      </c>
      <c r="B466" s="8" t="s">
        <v>7451</v>
      </c>
      <c r="C466" s="8" t="s">
        <v>7450</v>
      </c>
      <c r="D466">
        <v>1010</v>
      </c>
      <c r="E466">
        <v>1</v>
      </c>
      <c r="F466" t="s">
        <v>49</v>
      </c>
      <c r="G466" t="s">
        <v>59</v>
      </c>
      <c r="H466" t="s">
        <v>85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7339</v>
      </c>
      <c r="O466">
        <f>ROUNDUP(E466/D466,2)*100</f>
        <v>1</v>
      </c>
      <c r="P466">
        <f>IF(L466&gt;0,ROUNDUP((E466/L466),0))</f>
        <v>1</v>
      </c>
      <c r="Q466" t="s">
        <v>31</v>
      </c>
      <c r="R466" t="s">
        <v>7338</v>
      </c>
      <c r="S466" s="10">
        <f>(J466/86400)+25569+(-5/24)</f>
        <v>42488.640451388885</v>
      </c>
      <c r="T466" s="9">
        <f>(I466/86400)+25569+(-5/24)</f>
        <v>42508.640451388885</v>
      </c>
    </row>
    <row r="467" spans="1:20" ht="29" x14ac:dyDescent="0.35">
      <c r="A467">
        <v>465</v>
      </c>
      <c r="B467" s="8" t="s">
        <v>7449</v>
      </c>
      <c r="C467" s="8" t="s">
        <v>7448</v>
      </c>
      <c r="D467">
        <v>512</v>
      </c>
      <c r="E467">
        <v>138</v>
      </c>
      <c r="F467" t="s">
        <v>49</v>
      </c>
      <c r="G467" t="s">
        <v>55</v>
      </c>
      <c r="H467" t="s">
        <v>82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7339</v>
      </c>
      <c r="O467">
        <f>ROUNDUP(E467/D467,2)*100</f>
        <v>27</v>
      </c>
      <c r="P467">
        <f>IF(L467&gt;0,ROUNDUP((E467/L467),0))</f>
        <v>18</v>
      </c>
      <c r="Q467" t="s">
        <v>31</v>
      </c>
      <c r="R467" t="s">
        <v>7338</v>
      </c>
      <c r="S467" s="10">
        <f>(J467/86400)+25569+(-5/24)</f>
        <v>41800.911736111106</v>
      </c>
      <c r="T467" s="9">
        <f>(I467/86400)+25569+(-5/24)</f>
        <v>41816.911736111106</v>
      </c>
    </row>
    <row r="468" spans="1:20" ht="43.5" x14ac:dyDescent="0.35">
      <c r="A468">
        <v>466</v>
      </c>
      <c r="B468" s="8" t="s">
        <v>7447</v>
      </c>
      <c r="C468" s="8" t="s">
        <v>7446</v>
      </c>
      <c r="D468">
        <v>10000</v>
      </c>
      <c r="E468">
        <v>76</v>
      </c>
      <c r="F468" t="s">
        <v>49</v>
      </c>
      <c r="G468" t="s">
        <v>55</v>
      </c>
      <c r="H468" t="s">
        <v>82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7339</v>
      </c>
      <c r="O468">
        <f>ROUNDUP(E468/D468,2)*100</f>
        <v>1</v>
      </c>
      <c r="P468">
        <f>IF(L468&gt;0,ROUNDUP((E468/L468),0))</f>
        <v>16</v>
      </c>
      <c r="Q468" t="s">
        <v>31</v>
      </c>
      <c r="R468" t="s">
        <v>7338</v>
      </c>
      <c r="S468" s="10">
        <f>(J468/86400)+25569+(-5/24)</f>
        <v>41129.734537037039</v>
      </c>
      <c r="T468" s="9">
        <f>(I468/86400)+25569+(-5/24)</f>
        <v>41159.734537037039</v>
      </c>
    </row>
    <row r="469" spans="1:20" ht="58" x14ac:dyDescent="0.35">
      <c r="A469">
        <v>467</v>
      </c>
      <c r="B469" s="8" t="s">
        <v>7445</v>
      </c>
      <c r="C469" s="8" t="s">
        <v>7444</v>
      </c>
      <c r="D469">
        <v>20000</v>
      </c>
      <c r="E469">
        <v>4315</v>
      </c>
      <c r="F469" t="s">
        <v>49</v>
      </c>
      <c r="G469" t="s">
        <v>55</v>
      </c>
      <c r="H469" t="s">
        <v>82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7339</v>
      </c>
      <c r="O469">
        <f>ROUNDUP(E469/D469,2)*100</f>
        <v>22</v>
      </c>
      <c r="P469">
        <f>IF(L469&gt;0,ROUNDUP((E469/L469),0))</f>
        <v>111</v>
      </c>
      <c r="Q469" t="s">
        <v>31</v>
      </c>
      <c r="R469" t="s">
        <v>7338</v>
      </c>
      <c r="S469" s="10">
        <f>(J469/86400)+25569+(-5/24)</f>
        <v>41135.471458333333</v>
      </c>
      <c r="T469" s="9">
        <f>(I469/86400)+25569+(-5/24)</f>
        <v>41180.471458333333</v>
      </c>
    </row>
    <row r="470" spans="1:20" ht="43.5" x14ac:dyDescent="0.35">
      <c r="A470">
        <v>468</v>
      </c>
      <c r="B470" s="8" t="s">
        <v>7443</v>
      </c>
      <c r="C470" s="8" t="s">
        <v>7442</v>
      </c>
      <c r="D470">
        <v>7500</v>
      </c>
      <c r="E470">
        <v>0</v>
      </c>
      <c r="F470" t="s">
        <v>49</v>
      </c>
      <c r="G470" t="s">
        <v>55</v>
      </c>
      <c r="H470" t="s">
        <v>82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7339</v>
      </c>
      <c r="O470">
        <f>ROUNDUP(E470/D470,2)*100</f>
        <v>0</v>
      </c>
      <c r="P470" t="b">
        <f>IF(L470&gt;0,ROUNDUP((E470/L470),0))</f>
        <v>0</v>
      </c>
      <c r="Q470" t="s">
        <v>31</v>
      </c>
      <c r="R470" t="s">
        <v>7338</v>
      </c>
      <c r="S470" s="10">
        <f>(J470/86400)+25569+(-5/24)</f>
        <v>41040.959293981483</v>
      </c>
      <c r="T470" s="9">
        <f>(I470/86400)+25569+(-5/24)</f>
        <v>41100.952141203699</v>
      </c>
    </row>
    <row r="471" spans="1:20" ht="29" x14ac:dyDescent="0.35">
      <c r="A471">
        <v>469</v>
      </c>
      <c r="B471" s="8" t="s">
        <v>7441</v>
      </c>
      <c r="C471" s="8" t="s">
        <v>7440</v>
      </c>
      <c r="D471">
        <v>6000</v>
      </c>
      <c r="E471">
        <v>0</v>
      </c>
      <c r="F471" t="s">
        <v>49</v>
      </c>
      <c r="G471" t="s">
        <v>56</v>
      </c>
      <c r="H471" t="s">
        <v>90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7339</v>
      </c>
      <c r="O471">
        <f>ROUNDUP(E471/D471,2)*100</f>
        <v>0</v>
      </c>
      <c r="P471" t="b">
        <f>IF(L471&gt;0,ROUNDUP((E471/L471),0))</f>
        <v>0</v>
      </c>
      <c r="Q471" t="s">
        <v>31</v>
      </c>
      <c r="R471" t="s">
        <v>7338</v>
      </c>
      <c r="S471" s="10">
        <f>(J471/86400)+25569+(-5/24)</f>
        <v>41827.781527777777</v>
      </c>
      <c r="T471" s="9">
        <f>(I471/86400)+25569+(-5/24)</f>
        <v>41887.781527777777</v>
      </c>
    </row>
    <row r="472" spans="1:20" ht="43.5" x14ac:dyDescent="0.35">
      <c r="A472">
        <v>470</v>
      </c>
      <c r="B472" s="8" t="s">
        <v>7439</v>
      </c>
      <c r="C472" s="8" t="s">
        <v>7438</v>
      </c>
      <c r="D472">
        <v>5000</v>
      </c>
      <c r="E472">
        <v>51</v>
      </c>
      <c r="F472" t="s">
        <v>49</v>
      </c>
      <c r="G472" t="s">
        <v>55</v>
      </c>
      <c r="H472" t="s">
        <v>82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7339</v>
      </c>
      <c r="O472">
        <f>ROUNDUP(E472/D472,2)*100</f>
        <v>2</v>
      </c>
      <c r="P472">
        <f>IF(L472&gt;0,ROUNDUP((E472/L472),0))</f>
        <v>26</v>
      </c>
      <c r="Q472" t="s">
        <v>31</v>
      </c>
      <c r="R472" t="s">
        <v>7338</v>
      </c>
      <c r="S472" s="10">
        <f>(J472/86400)+25569+(-5/24)</f>
        <v>41604.959363425922</v>
      </c>
      <c r="T472" s="9">
        <f>(I472/86400)+25569+(-5/24)</f>
        <v>41654.958333333328</v>
      </c>
    </row>
    <row r="473" spans="1:20" ht="58" x14ac:dyDescent="0.35">
      <c r="A473">
        <v>471</v>
      </c>
      <c r="B473" s="8" t="s">
        <v>7437</v>
      </c>
      <c r="C473" s="8" t="s">
        <v>7436</v>
      </c>
      <c r="D473">
        <v>55000</v>
      </c>
      <c r="E473">
        <v>6541</v>
      </c>
      <c r="F473" t="s">
        <v>49</v>
      </c>
      <c r="G473" t="s">
        <v>55</v>
      </c>
      <c r="H473" t="s">
        <v>82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7339</v>
      </c>
      <c r="O473">
        <f>ROUNDUP(E473/D473,2)*100</f>
        <v>12</v>
      </c>
      <c r="P473">
        <f>IF(L473&gt;0,ROUNDUP((E473/L473),0))</f>
        <v>39</v>
      </c>
      <c r="Q473" t="s">
        <v>31</v>
      </c>
      <c r="R473" t="s">
        <v>7338</v>
      </c>
      <c r="S473" s="10">
        <f>(J473/86400)+25569+(-5/24)</f>
        <v>41703.513645833329</v>
      </c>
      <c r="T473" s="9">
        <f>(I473/86400)+25569+(-5/24)</f>
        <v>41748.471979166665</v>
      </c>
    </row>
    <row r="474" spans="1:20" ht="43.5" x14ac:dyDescent="0.35">
      <c r="A474">
        <v>472</v>
      </c>
      <c r="B474" s="8" t="s">
        <v>7435</v>
      </c>
      <c r="C474" s="8" t="s">
        <v>7434</v>
      </c>
      <c r="D474">
        <v>800</v>
      </c>
      <c r="E474">
        <v>141</v>
      </c>
      <c r="F474" t="s">
        <v>49</v>
      </c>
      <c r="G474" t="s">
        <v>55</v>
      </c>
      <c r="H474" t="s">
        <v>82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7339</v>
      </c>
      <c r="O474">
        <f>ROUNDUP(E474/D474,2)*100</f>
        <v>18.000000000000004</v>
      </c>
      <c r="P474">
        <f>IF(L474&gt;0,ROUNDUP((E474/L474),0))</f>
        <v>29</v>
      </c>
      <c r="Q474" t="s">
        <v>31</v>
      </c>
      <c r="R474" t="s">
        <v>7338</v>
      </c>
      <c r="S474" s="10">
        <f>(J474/86400)+25569+(-5/24)</f>
        <v>41844.714328703703</v>
      </c>
      <c r="T474" s="9">
        <f>(I474/86400)+25569+(-5/24)</f>
        <v>41874.714328703703</v>
      </c>
    </row>
    <row r="475" spans="1:20" ht="43.5" x14ac:dyDescent="0.35">
      <c r="A475">
        <v>473</v>
      </c>
      <c r="B475" s="8" t="s">
        <v>7433</v>
      </c>
      <c r="C475" s="8" t="s">
        <v>7432</v>
      </c>
      <c r="D475">
        <v>30000</v>
      </c>
      <c r="E475">
        <v>861</v>
      </c>
      <c r="F475" t="s">
        <v>49</v>
      </c>
      <c r="G475" t="s">
        <v>55</v>
      </c>
      <c r="H475" t="s">
        <v>82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7339</v>
      </c>
      <c r="O475">
        <f>ROUNDUP(E475/D475,2)*100</f>
        <v>3</v>
      </c>
      <c r="P475">
        <f>IF(L475&gt;0,ROUNDUP((E475/L475),0))</f>
        <v>62</v>
      </c>
      <c r="Q475" t="s">
        <v>31</v>
      </c>
      <c r="R475" t="s">
        <v>7338</v>
      </c>
      <c r="S475" s="10">
        <f>(J475/86400)+25569+(-5/24)</f>
        <v>41869.489803240736</v>
      </c>
      <c r="T475" s="9">
        <f>(I475/86400)+25569+(-5/24)</f>
        <v>41899.489803240736</v>
      </c>
    </row>
    <row r="476" spans="1:20" ht="43.5" x14ac:dyDescent="0.35">
      <c r="A476">
        <v>474</v>
      </c>
      <c r="B476" s="8" t="s">
        <v>7431</v>
      </c>
      <c r="C476" s="8" t="s">
        <v>7430</v>
      </c>
      <c r="D476">
        <v>3300</v>
      </c>
      <c r="E476">
        <v>1</v>
      </c>
      <c r="F476" t="s">
        <v>49</v>
      </c>
      <c r="G476" t="s">
        <v>55</v>
      </c>
      <c r="H476" t="s">
        <v>82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7339</v>
      </c>
      <c r="O476">
        <f>ROUNDUP(E476/D476,2)*100</f>
        <v>1</v>
      </c>
      <c r="P476">
        <f>IF(L476&gt;0,ROUNDUP((E476/L476),0))</f>
        <v>1</v>
      </c>
      <c r="Q476" t="s">
        <v>31</v>
      </c>
      <c r="R476" t="s">
        <v>7338</v>
      </c>
      <c r="S476" s="10">
        <f>(J476/86400)+25569+(-5/24)</f>
        <v>42753.120706018519</v>
      </c>
      <c r="T476" s="9">
        <f>(I476/86400)+25569+(-5/24)</f>
        <v>42783.120706018519</v>
      </c>
    </row>
    <row r="477" spans="1:20" ht="58" x14ac:dyDescent="0.35">
      <c r="A477">
        <v>475</v>
      </c>
      <c r="B477" s="8" t="s">
        <v>7429</v>
      </c>
      <c r="C477" s="8" t="s">
        <v>7428</v>
      </c>
      <c r="D477">
        <v>2000</v>
      </c>
      <c r="E477">
        <v>0</v>
      </c>
      <c r="F477" t="s">
        <v>49</v>
      </c>
      <c r="G477" t="s">
        <v>55</v>
      </c>
      <c r="H477" t="s">
        <v>82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7339</v>
      </c>
      <c r="O477">
        <f>ROUNDUP(E477/D477,2)*100</f>
        <v>0</v>
      </c>
      <c r="P477" t="b">
        <f>IF(L477&gt;0,ROUNDUP((E477/L477),0))</f>
        <v>0</v>
      </c>
      <c r="Q477" t="s">
        <v>31</v>
      </c>
      <c r="R477" t="s">
        <v>7338</v>
      </c>
      <c r="S477" s="10">
        <f>(J477/86400)+25569+(-5/24)</f>
        <v>42099.877812500003</v>
      </c>
      <c r="T477" s="9">
        <f>(I477/86400)+25569+(-5/24)</f>
        <v>42129.877812500003</v>
      </c>
    </row>
    <row r="478" spans="1:20" ht="29" x14ac:dyDescent="0.35">
      <c r="A478">
        <v>476</v>
      </c>
      <c r="B478" s="8" t="s">
        <v>7427</v>
      </c>
      <c r="C478" s="8" t="s">
        <v>7426</v>
      </c>
      <c r="D478">
        <v>220000</v>
      </c>
      <c r="E478">
        <v>4906.59</v>
      </c>
      <c r="F478" t="s">
        <v>49</v>
      </c>
      <c r="G478" t="s">
        <v>55</v>
      </c>
      <c r="H478" t="s">
        <v>82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7339</v>
      </c>
      <c r="O478">
        <f>ROUNDUP(E478/D478,2)*100</f>
        <v>3</v>
      </c>
      <c r="P478">
        <f>IF(L478&gt;0,ROUNDUP((E478/L478),0))</f>
        <v>40</v>
      </c>
      <c r="Q478" t="s">
        <v>31</v>
      </c>
      <c r="R478" t="s">
        <v>7338</v>
      </c>
      <c r="S478" s="10">
        <f>(J478/86400)+25569+(-5/24)</f>
        <v>41757.76667824074</v>
      </c>
      <c r="T478" s="9">
        <f>(I478/86400)+25569+(-5/24)</f>
        <v>41792.957638888889</v>
      </c>
    </row>
    <row r="479" spans="1:20" ht="58" x14ac:dyDescent="0.35">
      <c r="A479">
        <v>477</v>
      </c>
      <c r="B479" s="8" t="s">
        <v>7425</v>
      </c>
      <c r="C479" s="8" t="s">
        <v>7424</v>
      </c>
      <c r="D479">
        <v>1500</v>
      </c>
      <c r="E479">
        <v>0</v>
      </c>
      <c r="F479" t="s">
        <v>49</v>
      </c>
      <c r="G479" t="s">
        <v>55</v>
      </c>
      <c r="H479" t="s">
        <v>82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7339</v>
      </c>
      <c r="O479">
        <f>ROUNDUP(E479/D479,2)*100</f>
        <v>0</v>
      </c>
      <c r="P479" t="b">
        <f>IF(L479&gt;0,ROUNDUP((E479/L479),0))</f>
        <v>0</v>
      </c>
      <c r="Q479" t="s">
        <v>31</v>
      </c>
      <c r="R479" t="s">
        <v>7338</v>
      </c>
      <c r="S479" s="10">
        <f>(J479/86400)+25569+(-5/24)</f>
        <v>40987.626550925925</v>
      </c>
      <c r="T479" s="9">
        <f>(I479/86400)+25569+(-5/24)</f>
        <v>41047.626550925925</v>
      </c>
    </row>
    <row r="480" spans="1:20" ht="43.5" x14ac:dyDescent="0.35">
      <c r="A480">
        <v>478</v>
      </c>
      <c r="B480" s="8" t="s">
        <v>7423</v>
      </c>
      <c r="C480" s="8" t="s">
        <v>7422</v>
      </c>
      <c r="D480">
        <v>10000</v>
      </c>
      <c r="E480">
        <v>0</v>
      </c>
      <c r="F480" t="s">
        <v>49</v>
      </c>
      <c r="G480" t="s">
        <v>55</v>
      </c>
      <c r="H480" t="s">
        <v>82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7339</v>
      </c>
      <c r="O480">
        <f>ROUNDUP(E480/D480,2)*100</f>
        <v>0</v>
      </c>
      <c r="P480" t="b">
        <f>IF(L480&gt;0,ROUNDUP((E480/L480),0))</f>
        <v>0</v>
      </c>
      <c r="Q480" t="s">
        <v>31</v>
      </c>
      <c r="R480" t="s">
        <v>7338</v>
      </c>
      <c r="S480" s="10">
        <f>(J480/86400)+25569+(-5/24)</f>
        <v>42065.702650462961</v>
      </c>
      <c r="T480" s="9">
        <f>(I480/86400)+25569+(-5/24)</f>
        <v>42095.660983796297</v>
      </c>
    </row>
    <row r="481" spans="1:20" ht="43.5" x14ac:dyDescent="0.35">
      <c r="A481">
        <v>479</v>
      </c>
      <c r="B481" s="8" t="s">
        <v>7421</v>
      </c>
      <c r="C481" s="8" t="s">
        <v>7420</v>
      </c>
      <c r="D481">
        <v>15000</v>
      </c>
      <c r="E481">
        <v>4884</v>
      </c>
      <c r="F481" t="s">
        <v>49</v>
      </c>
      <c r="G481" t="s">
        <v>55</v>
      </c>
      <c r="H481" t="s">
        <v>82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7339</v>
      </c>
      <c r="O481">
        <f>ROUNDUP(E481/D481,2)*100</f>
        <v>33</v>
      </c>
      <c r="P481">
        <f>IF(L481&gt;0,ROUNDUP((E481/L481),0))</f>
        <v>89</v>
      </c>
      <c r="Q481" t="s">
        <v>31</v>
      </c>
      <c r="R481" t="s">
        <v>7338</v>
      </c>
      <c r="S481" s="10">
        <f>(J481/86400)+25569+(-5/24)</f>
        <v>41904.199479166666</v>
      </c>
      <c r="T481" s="9">
        <f>(I481/86400)+25569+(-5/24)</f>
        <v>41964.24114583333</v>
      </c>
    </row>
    <row r="482" spans="1:20" ht="43.5" x14ac:dyDescent="0.35">
      <c r="A482">
        <v>480</v>
      </c>
      <c r="B482" s="8" t="s">
        <v>7419</v>
      </c>
      <c r="C482" s="8" t="s">
        <v>7418</v>
      </c>
      <c r="D482">
        <v>40000</v>
      </c>
      <c r="E482">
        <v>7764</v>
      </c>
      <c r="F482" t="s">
        <v>49</v>
      </c>
      <c r="G482" t="s">
        <v>55</v>
      </c>
      <c r="H482" t="s">
        <v>82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7339</v>
      </c>
      <c r="O482">
        <f>ROUNDUP(E482/D482,2)*100</f>
        <v>20</v>
      </c>
      <c r="P482">
        <f>IF(L482&gt;0,ROUNDUP((E482/L482),0))</f>
        <v>56</v>
      </c>
      <c r="Q482" t="s">
        <v>31</v>
      </c>
      <c r="R482" t="s">
        <v>7338</v>
      </c>
      <c r="S482" s="10">
        <f>(J482/86400)+25569+(-5/24)</f>
        <v>41465.29184027778</v>
      </c>
      <c r="T482" s="9">
        <f>(I482/86400)+25569+(-5/24)</f>
        <v>41495.29184027778</v>
      </c>
    </row>
    <row r="483" spans="1:20" ht="43.5" x14ac:dyDescent="0.35">
      <c r="A483">
        <v>481</v>
      </c>
      <c r="B483" s="8" t="s">
        <v>7417</v>
      </c>
      <c r="C483" s="8" t="s">
        <v>7416</v>
      </c>
      <c r="D483">
        <v>30000</v>
      </c>
      <c r="E483">
        <v>1830</v>
      </c>
      <c r="F483" t="s">
        <v>49</v>
      </c>
      <c r="G483" t="s">
        <v>55</v>
      </c>
      <c r="H483" t="s">
        <v>82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7339</v>
      </c>
      <c r="O483">
        <f>ROUNDUP(E483/D483,2)*100</f>
        <v>6.9999999999999991</v>
      </c>
      <c r="P483">
        <f>IF(L483&gt;0,ROUNDUP((E483/L483),0))</f>
        <v>88</v>
      </c>
      <c r="Q483" t="s">
        <v>31</v>
      </c>
      <c r="R483" t="s">
        <v>7338</v>
      </c>
      <c r="S483" s="10">
        <f>(J483/86400)+25569+(-5/24)</f>
        <v>41162.46399305555</v>
      </c>
      <c r="T483" s="9">
        <f>(I483/86400)+25569+(-5/24)</f>
        <v>41192.46399305555</v>
      </c>
    </row>
    <row r="484" spans="1:20" ht="43.5" x14ac:dyDescent="0.35">
      <c r="A484">
        <v>482</v>
      </c>
      <c r="B484" s="8" t="s">
        <v>7415</v>
      </c>
      <c r="C484" s="8" t="s">
        <v>7414</v>
      </c>
      <c r="D484">
        <v>10000</v>
      </c>
      <c r="E484">
        <v>10</v>
      </c>
      <c r="F484" t="s">
        <v>49</v>
      </c>
      <c r="G484" t="s">
        <v>55</v>
      </c>
      <c r="H484" t="s">
        <v>82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7339</v>
      </c>
      <c r="O484">
        <f>ROUNDUP(E484/D484,2)*100</f>
        <v>1</v>
      </c>
      <c r="P484">
        <f>IF(L484&gt;0,ROUNDUP((E484/L484),0))</f>
        <v>10</v>
      </c>
      <c r="Q484" t="s">
        <v>31</v>
      </c>
      <c r="R484" t="s">
        <v>7338</v>
      </c>
      <c r="S484" s="10">
        <f>(J484/86400)+25569+(-5/24)</f>
        <v>42447.688541666663</v>
      </c>
      <c r="T484" s="9">
        <f>(I484/86400)+25569+(-5/24)</f>
        <v>42474.398611111108</v>
      </c>
    </row>
    <row r="485" spans="1:20" ht="58" x14ac:dyDescent="0.35">
      <c r="A485">
        <v>483</v>
      </c>
      <c r="B485" s="8" t="s">
        <v>7413</v>
      </c>
      <c r="C485" s="8" t="s">
        <v>7412</v>
      </c>
      <c r="D485">
        <v>15000</v>
      </c>
      <c r="E485">
        <v>7530</v>
      </c>
      <c r="F485" t="s">
        <v>49</v>
      </c>
      <c r="G485" t="s">
        <v>56</v>
      </c>
      <c r="H485" t="s">
        <v>90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7339</v>
      </c>
      <c r="O485">
        <f>ROUNDUP(E485/D485,2)*100</f>
        <v>51</v>
      </c>
      <c r="P485">
        <f>IF(L485&gt;0,ROUNDUP((E485/L485),0))</f>
        <v>52</v>
      </c>
      <c r="Q485" t="s">
        <v>31</v>
      </c>
      <c r="R485" t="s">
        <v>7338</v>
      </c>
      <c r="S485" s="10">
        <f>(J485/86400)+25569+(-5/24)</f>
        <v>41242.989259259259</v>
      </c>
      <c r="T485" s="9">
        <f>(I485/86400)+25569+(-5/24)</f>
        <v>41302.989259259259</v>
      </c>
    </row>
    <row r="486" spans="1:20" ht="58" x14ac:dyDescent="0.35">
      <c r="A486">
        <v>484</v>
      </c>
      <c r="B486" s="8" t="s">
        <v>7411</v>
      </c>
      <c r="C486" s="8" t="s">
        <v>7410</v>
      </c>
      <c r="D486">
        <v>80000</v>
      </c>
      <c r="E486">
        <v>149</v>
      </c>
      <c r="F486" t="s">
        <v>49</v>
      </c>
      <c r="G486" t="s">
        <v>56</v>
      </c>
      <c r="H486" t="s">
        <v>90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7339</v>
      </c>
      <c r="O486">
        <f>ROUNDUP(E486/D486,2)*100</f>
        <v>1</v>
      </c>
      <c r="P486">
        <f>IF(L486&gt;0,ROUNDUP((E486/L486),0))</f>
        <v>14</v>
      </c>
      <c r="Q486" t="s">
        <v>31</v>
      </c>
      <c r="R486" t="s">
        <v>7338</v>
      </c>
      <c r="S486" s="10">
        <f>(J486/86400)+25569+(-5/24)</f>
        <v>42272.731157407405</v>
      </c>
      <c r="T486" s="9">
        <f>(I486/86400)+25569+(-5/24)</f>
        <v>42313.772824074076</v>
      </c>
    </row>
    <row r="487" spans="1:20" ht="43.5" x14ac:dyDescent="0.35">
      <c r="A487">
        <v>485</v>
      </c>
      <c r="B487" s="8" t="s">
        <v>7409</v>
      </c>
      <c r="C487" s="8" t="s">
        <v>7408</v>
      </c>
      <c r="D487">
        <v>37956</v>
      </c>
      <c r="E487">
        <v>8315.01</v>
      </c>
      <c r="F487" t="s">
        <v>49</v>
      </c>
      <c r="G487" t="s">
        <v>56</v>
      </c>
      <c r="H487" t="s">
        <v>90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7339</v>
      </c>
      <c r="O487">
        <f>ROUNDUP(E487/D487,2)*100</f>
        <v>22</v>
      </c>
      <c r="P487">
        <f>IF(L487&gt;0,ROUNDUP((E487/L487),0))</f>
        <v>67</v>
      </c>
      <c r="Q487" t="s">
        <v>31</v>
      </c>
      <c r="R487" t="s">
        <v>7338</v>
      </c>
      <c r="S487" s="10">
        <f>(J487/86400)+25569+(-5/24)</f>
        <v>41381.297442129631</v>
      </c>
      <c r="T487" s="9">
        <f>(I487/86400)+25569+(-5/24)</f>
        <v>41411.297442129631</v>
      </c>
    </row>
    <row r="488" spans="1:20" ht="43.5" x14ac:dyDescent="0.35">
      <c r="A488">
        <v>486</v>
      </c>
      <c r="B488" s="8" t="s">
        <v>7407</v>
      </c>
      <c r="C488" s="8" t="s">
        <v>7406</v>
      </c>
      <c r="D488">
        <v>550000</v>
      </c>
      <c r="E488">
        <v>50</v>
      </c>
      <c r="F488" t="s">
        <v>49</v>
      </c>
      <c r="G488" t="s">
        <v>58</v>
      </c>
      <c r="H488" t="s">
        <v>104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7339</v>
      </c>
      <c r="O488">
        <f>ROUNDUP(E488/D488,2)*100</f>
        <v>1</v>
      </c>
      <c r="P488">
        <f>IF(L488&gt;0,ROUNDUP((E488/L488),0))</f>
        <v>50</v>
      </c>
      <c r="Q488" t="s">
        <v>31</v>
      </c>
      <c r="R488" t="s">
        <v>7338</v>
      </c>
      <c r="S488" s="10">
        <f>(J488/86400)+25569+(-5/24)</f>
        <v>41761.734247685185</v>
      </c>
      <c r="T488" s="9">
        <f>(I488/86400)+25569+(-5/24)</f>
        <v>41791.734247685185</v>
      </c>
    </row>
    <row r="489" spans="1:20" ht="43.5" x14ac:dyDescent="0.35">
      <c r="A489">
        <v>487</v>
      </c>
      <c r="B489" s="8" t="s">
        <v>7405</v>
      </c>
      <c r="C489" s="8" t="s">
        <v>7404</v>
      </c>
      <c r="D489">
        <v>50000</v>
      </c>
      <c r="E489">
        <v>0</v>
      </c>
      <c r="F489" t="s">
        <v>49</v>
      </c>
      <c r="G489" t="s">
        <v>57</v>
      </c>
      <c r="H489" t="s">
        <v>193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7339</v>
      </c>
      <c r="O489">
        <f>ROUNDUP(E489/D489,2)*100</f>
        <v>0</v>
      </c>
      <c r="P489" t="b">
        <f>IF(L489&gt;0,ROUNDUP((E489/L489),0))</f>
        <v>0</v>
      </c>
      <c r="Q489" t="s">
        <v>31</v>
      </c>
      <c r="R489" t="s">
        <v>7338</v>
      </c>
      <c r="S489" s="10">
        <f>(J489/86400)+25569+(-5/24)</f>
        <v>42669.386504629627</v>
      </c>
      <c r="T489" s="9">
        <f>(I489/86400)+25569+(-5/24)</f>
        <v>42729.428171296291</v>
      </c>
    </row>
    <row r="490" spans="1:20" ht="43.5" x14ac:dyDescent="0.35">
      <c r="A490">
        <v>488</v>
      </c>
      <c r="B490" s="8" t="s">
        <v>7403</v>
      </c>
      <c r="C490" s="8" t="s">
        <v>7402</v>
      </c>
      <c r="D490">
        <v>12000</v>
      </c>
      <c r="E490">
        <v>0</v>
      </c>
      <c r="F490" t="s">
        <v>49</v>
      </c>
      <c r="G490" t="s">
        <v>55</v>
      </c>
      <c r="H490" t="s">
        <v>82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7339</v>
      </c>
      <c r="O490">
        <f>ROUNDUP(E490/D490,2)*100</f>
        <v>0</v>
      </c>
      <c r="P490" t="b">
        <f>IF(L490&gt;0,ROUNDUP((E490/L490),0))</f>
        <v>0</v>
      </c>
      <c r="Q490" t="s">
        <v>31</v>
      </c>
      <c r="R490" t="s">
        <v>7338</v>
      </c>
      <c r="S490" s="10">
        <f>(J490/86400)+25569+(-5/24)</f>
        <v>42713.84606481481</v>
      </c>
      <c r="T490" s="9">
        <f>(I490/86400)+25569+(-5/24)</f>
        <v>42743.84606481481</v>
      </c>
    </row>
    <row r="491" spans="1:20" ht="43.5" x14ac:dyDescent="0.35">
      <c r="A491">
        <v>489</v>
      </c>
      <c r="B491" s="8" t="s">
        <v>7401</v>
      </c>
      <c r="C491" s="8" t="s">
        <v>7400</v>
      </c>
      <c r="D491">
        <v>74997</v>
      </c>
      <c r="E491">
        <v>215</v>
      </c>
      <c r="F491" t="s">
        <v>49</v>
      </c>
      <c r="G491" t="s">
        <v>55</v>
      </c>
      <c r="H491" t="s">
        <v>82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7339</v>
      </c>
      <c r="O491">
        <f>ROUNDUP(E491/D491,2)*100</f>
        <v>1</v>
      </c>
      <c r="P491">
        <f>IF(L491&gt;0,ROUNDUP((E491/L491),0))</f>
        <v>72</v>
      </c>
      <c r="Q491" t="s">
        <v>31</v>
      </c>
      <c r="R491" t="s">
        <v>7338</v>
      </c>
      <c r="S491" s="10">
        <f>(J491/86400)+25569+(-5/24)</f>
        <v>40882.273333333331</v>
      </c>
      <c r="T491" s="9">
        <f>(I491/86400)+25569+(-5/24)</f>
        <v>40913.272916666661</v>
      </c>
    </row>
    <row r="492" spans="1:20" x14ac:dyDescent="0.35">
      <c r="A492">
        <v>490</v>
      </c>
      <c r="B492" s="8" t="s">
        <v>7399</v>
      </c>
      <c r="C492" s="8" t="s">
        <v>7398</v>
      </c>
      <c r="D492">
        <v>1000</v>
      </c>
      <c r="E492">
        <v>0</v>
      </c>
      <c r="F492" t="s">
        <v>49</v>
      </c>
      <c r="G492" t="s">
        <v>55</v>
      </c>
      <c r="H492" t="s">
        <v>82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7339</v>
      </c>
      <c r="O492">
        <f>ROUNDUP(E492/D492,2)*100</f>
        <v>0</v>
      </c>
      <c r="P492" t="b">
        <f>IF(L492&gt;0,ROUNDUP((E492/L492),0))</f>
        <v>0</v>
      </c>
      <c r="Q492" t="s">
        <v>31</v>
      </c>
      <c r="R492" t="s">
        <v>7338</v>
      </c>
      <c r="S492" s="10">
        <f>(J492/86400)+25569+(-5/24)</f>
        <v>41113.760243055549</v>
      </c>
      <c r="T492" s="9">
        <f>(I492/86400)+25569+(-5/24)</f>
        <v>41143.760243055549</v>
      </c>
    </row>
    <row r="493" spans="1:20" ht="43.5" x14ac:dyDescent="0.35">
      <c r="A493">
        <v>491</v>
      </c>
      <c r="B493" s="8" t="s">
        <v>7397</v>
      </c>
      <c r="C493" s="8" t="s">
        <v>7396</v>
      </c>
      <c r="D493">
        <v>10000</v>
      </c>
      <c r="E493">
        <v>0</v>
      </c>
      <c r="F493" t="s">
        <v>49</v>
      </c>
      <c r="G493" t="s">
        <v>55</v>
      </c>
      <c r="H493" t="s">
        <v>82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7339</v>
      </c>
      <c r="O493">
        <f>ROUNDUP(E493/D493,2)*100</f>
        <v>0</v>
      </c>
      <c r="P493" t="b">
        <f>IF(L493&gt;0,ROUNDUP((E493/L493),0))</f>
        <v>0</v>
      </c>
      <c r="Q493" t="s">
        <v>31</v>
      </c>
      <c r="R493" t="s">
        <v>7338</v>
      </c>
      <c r="S493" s="10">
        <f>(J493/86400)+25569+(-5/24)</f>
        <v>42366.774293981478</v>
      </c>
      <c r="T493" s="9">
        <f>(I493/86400)+25569+(-5/24)</f>
        <v>42396.774293981478</v>
      </c>
    </row>
    <row r="494" spans="1:20" ht="43.5" x14ac:dyDescent="0.35">
      <c r="A494">
        <v>492</v>
      </c>
      <c r="B494" s="8" t="s">
        <v>7395</v>
      </c>
      <c r="C494" s="8" t="s">
        <v>7394</v>
      </c>
      <c r="D494">
        <v>10000000</v>
      </c>
      <c r="E494">
        <v>0</v>
      </c>
      <c r="F494" t="s">
        <v>49</v>
      </c>
      <c r="G494" t="s">
        <v>64</v>
      </c>
      <c r="H494" t="s">
        <v>638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7339</v>
      </c>
      <c r="O494">
        <f>ROUNDUP(E494/D494,2)*100</f>
        <v>0</v>
      </c>
      <c r="P494" t="b">
        <f>IF(L494&gt;0,ROUNDUP((E494/L494),0))</f>
        <v>0</v>
      </c>
      <c r="Q494" t="s">
        <v>31</v>
      </c>
      <c r="R494" t="s">
        <v>7338</v>
      </c>
      <c r="S494" s="10">
        <f>(J494/86400)+25569+(-5/24)</f>
        <v>42595.826736111114</v>
      </c>
      <c r="T494" s="9">
        <f>(I494/86400)+25569+(-5/24)</f>
        <v>42655.826736111114</v>
      </c>
    </row>
    <row r="495" spans="1:20" ht="43.5" x14ac:dyDescent="0.35">
      <c r="A495">
        <v>493</v>
      </c>
      <c r="B495" s="8" t="s">
        <v>7393</v>
      </c>
      <c r="C495" s="8" t="s">
        <v>7392</v>
      </c>
      <c r="D495">
        <v>30000</v>
      </c>
      <c r="E495">
        <v>0</v>
      </c>
      <c r="F495" t="s">
        <v>49</v>
      </c>
      <c r="G495" t="s">
        <v>56</v>
      </c>
      <c r="H495" t="s">
        <v>90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7339</v>
      </c>
      <c r="O495">
        <f>ROUNDUP(E495/D495,2)*100</f>
        <v>0</v>
      </c>
      <c r="P495" t="b">
        <f>IF(L495&gt;0,ROUNDUP((E495/L495),0))</f>
        <v>0</v>
      </c>
      <c r="Q495" t="s">
        <v>31</v>
      </c>
      <c r="R495" t="s">
        <v>7338</v>
      </c>
      <c r="S495" s="10">
        <f>(J495/86400)+25569+(-5/24)</f>
        <v>42114.517800925925</v>
      </c>
      <c r="T495" s="9">
        <f>(I495/86400)+25569+(-5/24)</f>
        <v>42144.517800925925</v>
      </c>
    </row>
    <row r="496" spans="1:20" ht="58" x14ac:dyDescent="0.35">
      <c r="A496">
        <v>494</v>
      </c>
      <c r="B496" s="8" t="s">
        <v>7391</v>
      </c>
      <c r="C496" s="8" t="s">
        <v>7390</v>
      </c>
      <c r="D496">
        <v>20000</v>
      </c>
      <c r="E496">
        <v>31</v>
      </c>
      <c r="F496" t="s">
        <v>49</v>
      </c>
      <c r="G496" t="s">
        <v>55</v>
      </c>
      <c r="H496" t="s">
        <v>82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7339</v>
      </c>
      <c r="O496">
        <f>ROUNDUP(E496/D496,2)*100</f>
        <v>1</v>
      </c>
      <c r="P496">
        <f>IF(L496&gt;0,ROUNDUP((E496/L496),0))</f>
        <v>11</v>
      </c>
      <c r="Q496" t="s">
        <v>31</v>
      </c>
      <c r="R496" t="s">
        <v>7338</v>
      </c>
      <c r="S496" s="10">
        <f>(J496/86400)+25569+(-5/24)</f>
        <v>41799.62228009259</v>
      </c>
      <c r="T496" s="9">
        <f>(I496/86400)+25569+(-5/24)</f>
        <v>41822.916666666664</v>
      </c>
    </row>
    <row r="497" spans="1:20" ht="43.5" x14ac:dyDescent="0.35">
      <c r="A497">
        <v>495</v>
      </c>
      <c r="B497" s="8" t="s">
        <v>7389</v>
      </c>
      <c r="C497" s="8" t="s">
        <v>7388</v>
      </c>
      <c r="D497">
        <v>7000</v>
      </c>
      <c r="E497">
        <v>0</v>
      </c>
      <c r="F497" t="s">
        <v>49</v>
      </c>
      <c r="G497" t="s">
        <v>55</v>
      </c>
      <c r="H497" t="s">
        <v>82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7339</v>
      </c>
      <c r="O497">
        <f>ROUNDUP(E497/D497,2)*100</f>
        <v>0</v>
      </c>
      <c r="P497" t="b">
        <f>IF(L497&gt;0,ROUNDUP((E497/L497),0))</f>
        <v>0</v>
      </c>
      <c r="Q497" t="s">
        <v>31</v>
      </c>
      <c r="R497" t="s">
        <v>7338</v>
      </c>
      <c r="S497" s="10">
        <f>(J497/86400)+25569+(-5/24)</f>
        <v>42171.619270833333</v>
      </c>
      <c r="T497" s="9">
        <f>(I497/86400)+25569+(-5/24)</f>
        <v>42201.619270833333</v>
      </c>
    </row>
    <row r="498" spans="1:20" ht="29" x14ac:dyDescent="0.35">
      <c r="A498">
        <v>496</v>
      </c>
      <c r="B498" s="8" t="s">
        <v>7387</v>
      </c>
      <c r="C498" s="8" t="s">
        <v>7386</v>
      </c>
      <c r="D498">
        <v>60000</v>
      </c>
      <c r="E498">
        <v>1</v>
      </c>
      <c r="F498" t="s">
        <v>49</v>
      </c>
      <c r="G498" t="s">
        <v>55</v>
      </c>
      <c r="H498" t="s">
        <v>82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7339</v>
      </c>
      <c r="O498">
        <f>ROUNDUP(E498/D498,2)*100</f>
        <v>1</v>
      </c>
      <c r="P498">
        <f>IF(L498&gt;0,ROUNDUP((E498/L498),0))</f>
        <v>1</v>
      </c>
      <c r="Q498" t="s">
        <v>31</v>
      </c>
      <c r="R498" t="s">
        <v>7338</v>
      </c>
      <c r="S498" s="10">
        <f>(J498/86400)+25569+(-5/24)</f>
        <v>41620.723078703704</v>
      </c>
      <c r="T498" s="9">
        <f>(I498/86400)+25569+(-5/24)</f>
        <v>41680.723078703704</v>
      </c>
    </row>
    <row r="499" spans="1:20" x14ac:dyDescent="0.35">
      <c r="A499">
        <v>497</v>
      </c>
      <c r="B499" s="8" t="s">
        <v>7385</v>
      </c>
      <c r="C499" s="8" t="s">
        <v>7384</v>
      </c>
      <c r="D499">
        <v>4480</v>
      </c>
      <c r="E499">
        <v>30</v>
      </c>
      <c r="F499" t="s">
        <v>49</v>
      </c>
      <c r="G499" t="s">
        <v>55</v>
      </c>
      <c r="H499" t="s">
        <v>82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7339</v>
      </c>
      <c r="O499">
        <f>ROUNDUP(E499/D499,2)*100</f>
        <v>1</v>
      </c>
      <c r="P499">
        <f>IF(L499&gt;0,ROUNDUP((E499/L499),0))</f>
        <v>10</v>
      </c>
      <c r="Q499" t="s">
        <v>31</v>
      </c>
      <c r="R499" t="s">
        <v>7338</v>
      </c>
      <c r="S499" s="10">
        <f>(J499/86400)+25569+(-5/24)</f>
        <v>41944.829456018517</v>
      </c>
      <c r="T499" s="9">
        <f>(I499/86400)+25569+(-5/24)</f>
        <v>41997.999999999993</v>
      </c>
    </row>
    <row r="500" spans="1:20" ht="43.5" x14ac:dyDescent="0.35">
      <c r="A500">
        <v>498</v>
      </c>
      <c r="B500" s="8" t="s">
        <v>7383</v>
      </c>
      <c r="C500" s="8" t="s">
        <v>7382</v>
      </c>
      <c r="D500">
        <v>65108</v>
      </c>
      <c r="E500">
        <v>2994</v>
      </c>
      <c r="F500" t="s">
        <v>49</v>
      </c>
      <c r="G500" t="s">
        <v>55</v>
      </c>
      <c r="H500" t="s">
        <v>82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7339</v>
      </c>
      <c r="O500">
        <f>ROUNDUP(E500/D500,2)*100</f>
        <v>5</v>
      </c>
      <c r="P500">
        <f>IF(L500&gt;0,ROUNDUP((E500/L500),0))</f>
        <v>137</v>
      </c>
      <c r="Q500" t="s">
        <v>31</v>
      </c>
      <c r="R500" t="s">
        <v>7338</v>
      </c>
      <c r="S500" s="10">
        <f>(J500/86400)+25569+(-5/24)</f>
        <v>40858.553807870368</v>
      </c>
      <c r="T500" s="9">
        <f>(I500/86400)+25569+(-5/24)</f>
        <v>40900.553807870368</v>
      </c>
    </row>
    <row r="501" spans="1:20" ht="58" x14ac:dyDescent="0.35">
      <c r="A501">
        <v>499</v>
      </c>
      <c r="B501" s="8" t="s">
        <v>7381</v>
      </c>
      <c r="C501" s="8" t="s">
        <v>7380</v>
      </c>
      <c r="D501">
        <v>20000</v>
      </c>
      <c r="E501">
        <v>1910</v>
      </c>
      <c r="F501" t="s">
        <v>49</v>
      </c>
      <c r="G501" t="s">
        <v>55</v>
      </c>
      <c r="H501" t="s">
        <v>82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7339</v>
      </c>
      <c r="O501">
        <f>ROUNDUP(E501/D501,2)*100</f>
        <v>10</v>
      </c>
      <c r="P501">
        <f>IF(L501&gt;0,ROUNDUP((E501/L501),0))</f>
        <v>74</v>
      </c>
      <c r="Q501" t="s">
        <v>31</v>
      </c>
      <c r="R501" t="s">
        <v>7338</v>
      </c>
      <c r="S501" s="10">
        <f>(J501/86400)+25569+(-5/24)</f>
        <v>40043.687129629623</v>
      </c>
      <c r="T501" s="9">
        <f>(I501/86400)+25569+(-5/24)</f>
        <v>40098.665972222218</v>
      </c>
    </row>
    <row r="502" spans="1:20" ht="58" x14ac:dyDescent="0.35">
      <c r="A502">
        <v>500</v>
      </c>
      <c r="B502" s="8" t="s">
        <v>7379</v>
      </c>
      <c r="C502" s="8" t="s">
        <v>7378</v>
      </c>
      <c r="D502">
        <v>6500</v>
      </c>
      <c r="E502">
        <v>215</v>
      </c>
      <c r="F502" t="s">
        <v>49</v>
      </c>
      <c r="G502" t="s">
        <v>55</v>
      </c>
      <c r="H502" t="s">
        <v>82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7339</v>
      </c>
      <c r="O502">
        <f>ROUNDUP(E502/D502,2)*100</f>
        <v>4</v>
      </c>
      <c r="P502">
        <f>IF(L502&gt;0,ROUNDUP((E502/L502),0))</f>
        <v>54</v>
      </c>
      <c r="Q502" t="s">
        <v>31</v>
      </c>
      <c r="R502" t="s">
        <v>7338</v>
      </c>
      <c r="S502" s="10">
        <f>(J502/86400)+25569+(-5/24)</f>
        <v>40247.677673611106</v>
      </c>
      <c r="T502" s="9">
        <f>(I502/86400)+25569+(-5/24)</f>
        <v>40306.719444444439</v>
      </c>
    </row>
    <row r="503" spans="1:20" ht="43.5" x14ac:dyDescent="0.35">
      <c r="A503">
        <v>501</v>
      </c>
      <c r="B503" s="8" t="s">
        <v>7377</v>
      </c>
      <c r="C503" s="8" t="s">
        <v>7376</v>
      </c>
      <c r="D503">
        <v>10000</v>
      </c>
      <c r="E503">
        <v>0</v>
      </c>
      <c r="F503" t="s">
        <v>49</v>
      </c>
      <c r="G503" t="s">
        <v>55</v>
      </c>
      <c r="H503" t="s">
        <v>82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7339</v>
      </c>
      <c r="O503">
        <f>ROUNDUP(E503/D503,2)*100</f>
        <v>0</v>
      </c>
      <c r="P503" t="b">
        <f>IF(L503&gt;0,ROUNDUP((E503/L503),0))</f>
        <v>0</v>
      </c>
      <c r="Q503" t="s">
        <v>31</v>
      </c>
      <c r="R503" t="s">
        <v>7338</v>
      </c>
      <c r="S503" s="10">
        <f>(J503/86400)+25569+(-5/24)</f>
        <v>40703.026053240741</v>
      </c>
      <c r="T503" s="9">
        <f>(I503/86400)+25569+(-5/24)</f>
        <v>40733.026053240741</v>
      </c>
    </row>
    <row r="504" spans="1:20" ht="58" x14ac:dyDescent="0.35">
      <c r="A504">
        <v>502</v>
      </c>
      <c r="B504" s="8" t="s">
        <v>7375</v>
      </c>
      <c r="C504" s="8" t="s">
        <v>7374</v>
      </c>
      <c r="D504">
        <v>20000</v>
      </c>
      <c r="E504">
        <v>230</v>
      </c>
      <c r="F504" t="s">
        <v>49</v>
      </c>
      <c r="G504" t="s">
        <v>55</v>
      </c>
      <c r="H504" t="s">
        <v>82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7339</v>
      </c>
      <c r="O504">
        <f>ROUNDUP(E504/D504,2)*100</f>
        <v>2</v>
      </c>
      <c r="P504">
        <f>IF(L504&gt;0,ROUNDUP((E504/L504),0))</f>
        <v>58</v>
      </c>
      <c r="Q504" t="s">
        <v>31</v>
      </c>
      <c r="R504" t="s">
        <v>7338</v>
      </c>
      <c r="S504" s="10">
        <f>(J504/86400)+25569+(-5/24)</f>
        <v>40956.345196759255</v>
      </c>
      <c r="T504" s="9">
        <f>(I504/86400)+25569+(-5/24)</f>
        <v>40986.303530092591</v>
      </c>
    </row>
    <row r="505" spans="1:20" ht="43.5" x14ac:dyDescent="0.35">
      <c r="A505">
        <v>503</v>
      </c>
      <c r="B505" s="8" t="s">
        <v>7373</v>
      </c>
      <c r="C505" s="8" t="s">
        <v>7372</v>
      </c>
      <c r="D505">
        <v>6500</v>
      </c>
      <c r="E505">
        <v>114</v>
      </c>
      <c r="F505" t="s">
        <v>49</v>
      </c>
      <c r="G505" t="s">
        <v>56</v>
      </c>
      <c r="H505" t="s">
        <v>90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7339</v>
      </c>
      <c r="O505">
        <f>ROUNDUP(E505/D505,2)*100</f>
        <v>2</v>
      </c>
      <c r="P505">
        <f>IF(L505&gt;0,ROUNDUP((E505/L505),0))</f>
        <v>13</v>
      </c>
      <c r="Q505" t="s">
        <v>31</v>
      </c>
      <c r="R505" t="s">
        <v>7338</v>
      </c>
      <c r="S505" s="10">
        <f>(J505/86400)+25569+(-5/24)</f>
        <v>41991.318321759252</v>
      </c>
      <c r="T505" s="9">
        <f>(I505/86400)+25569+(-5/24)</f>
        <v>42021.318321759252</v>
      </c>
    </row>
    <row r="506" spans="1:20" ht="43.5" x14ac:dyDescent="0.35">
      <c r="A506">
        <v>504</v>
      </c>
      <c r="B506" s="8" t="s">
        <v>7371</v>
      </c>
      <c r="C506" s="8" t="s">
        <v>7370</v>
      </c>
      <c r="D506">
        <v>24500</v>
      </c>
      <c r="E506">
        <v>335</v>
      </c>
      <c r="F506" t="s">
        <v>49</v>
      </c>
      <c r="G506" t="s">
        <v>55</v>
      </c>
      <c r="H506" t="s">
        <v>82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7339</v>
      </c>
      <c r="O506">
        <f>ROUNDUP(E506/D506,2)*100</f>
        <v>2</v>
      </c>
      <c r="P506">
        <f>IF(L506&gt;0,ROUNDUP((E506/L506),0))</f>
        <v>67</v>
      </c>
      <c r="Q506" t="s">
        <v>31</v>
      </c>
      <c r="R506" t="s">
        <v>7338</v>
      </c>
      <c r="S506" s="10">
        <f>(J506/86400)+25569+(-5/24)</f>
        <v>40949.775312499994</v>
      </c>
      <c r="T506" s="9">
        <f>(I506/86400)+25569+(-5/24)</f>
        <v>41009.73364583333</v>
      </c>
    </row>
    <row r="507" spans="1:20" ht="43.5" x14ac:dyDescent="0.35">
      <c r="A507">
        <v>505</v>
      </c>
      <c r="B507" s="8" t="s">
        <v>7369</v>
      </c>
      <c r="C507" s="8" t="s">
        <v>7368</v>
      </c>
      <c r="D507">
        <v>12000</v>
      </c>
      <c r="E507">
        <v>52</v>
      </c>
      <c r="F507" t="s">
        <v>49</v>
      </c>
      <c r="G507" t="s">
        <v>55</v>
      </c>
      <c r="H507" t="s">
        <v>82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7339</v>
      </c>
      <c r="O507">
        <f>ROUNDUP(E507/D507,2)*100</f>
        <v>1</v>
      </c>
      <c r="P507">
        <f>IF(L507&gt;0,ROUNDUP((E507/L507),0))</f>
        <v>4</v>
      </c>
      <c r="Q507" t="s">
        <v>31</v>
      </c>
      <c r="R507" t="s">
        <v>7338</v>
      </c>
      <c r="S507" s="10">
        <f>(J507/86400)+25569+(-5/24)</f>
        <v>42317.889884259253</v>
      </c>
      <c r="T507" s="9">
        <f>(I507/86400)+25569+(-5/24)</f>
        <v>42362.889884259253</v>
      </c>
    </row>
    <row r="508" spans="1:20" ht="43.5" x14ac:dyDescent="0.35">
      <c r="A508">
        <v>506</v>
      </c>
      <c r="B508" s="8" t="s">
        <v>7367</v>
      </c>
      <c r="C508" s="8" t="s">
        <v>7366</v>
      </c>
      <c r="D508">
        <v>200000</v>
      </c>
      <c r="E508">
        <v>250</v>
      </c>
      <c r="F508" t="s">
        <v>49</v>
      </c>
      <c r="G508" t="s">
        <v>55</v>
      </c>
      <c r="H508" t="s">
        <v>82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7339</v>
      </c>
      <c r="O508">
        <f>ROUNDUP(E508/D508,2)*100</f>
        <v>1</v>
      </c>
      <c r="P508">
        <f>IF(L508&gt;0,ROUNDUP((E508/L508),0))</f>
        <v>250</v>
      </c>
      <c r="Q508" t="s">
        <v>31</v>
      </c>
      <c r="R508" t="s">
        <v>7338</v>
      </c>
      <c r="S508" s="10">
        <f>(J508/86400)+25569+(-5/24)</f>
        <v>41466.343981481477</v>
      </c>
      <c r="T508" s="9">
        <f>(I508/86400)+25569+(-5/24)</f>
        <v>41496.343981481477</v>
      </c>
    </row>
    <row r="509" spans="1:20" ht="43.5" x14ac:dyDescent="0.35">
      <c r="A509">
        <v>507</v>
      </c>
      <c r="B509" s="8" t="s">
        <v>7365</v>
      </c>
      <c r="C509" s="8" t="s">
        <v>7364</v>
      </c>
      <c r="D509">
        <v>20000</v>
      </c>
      <c r="E509">
        <v>640</v>
      </c>
      <c r="F509" t="s">
        <v>49</v>
      </c>
      <c r="G509" t="s">
        <v>55</v>
      </c>
      <c r="H509" t="s">
        <v>82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7339</v>
      </c>
      <c r="O509">
        <f>ROUNDUP(E509/D509,2)*100</f>
        <v>4</v>
      </c>
      <c r="P509">
        <f>IF(L509&gt;0,ROUNDUP((E509/L509),0))</f>
        <v>64</v>
      </c>
      <c r="Q509" t="s">
        <v>31</v>
      </c>
      <c r="R509" t="s">
        <v>7338</v>
      </c>
      <c r="S509" s="10">
        <f>(J509/86400)+25569+(-5/24)</f>
        <v>41156.750659722216</v>
      </c>
      <c r="T509" s="9">
        <f>(I509/86400)+25569+(-5/24)</f>
        <v>41201.750659722216</v>
      </c>
    </row>
    <row r="510" spans="1:20" ht="58" x14ac:dyDescent="0.35">
      <c r="A510">
        <v>508</v>
      </c>
      <c r="B510" s="8" t="s">
        <v>7363</v>
      </c>
      <c r="C510" s="8" t="s">
        <v>7362</v>
      </c>
      <c r="D510">
        <v>50000</v>
      </c>
      <c r="E510">
        <v>400</v>
      </c>
      <c r="F510" t="s">
        <v>49</v>
      </c>
      <c r="G510" t="s">
        <v>55</v>
      </c>
      <c r="H510" t="s">
        <v>82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7339</v>
      </c>
      <c r="O510">
        <f>ROUNDUP(E510/D510,2)*100</f>
        <v>1</v>
      </c>
      <c r="P510">
        <f>IF(L510&gt;0,ROUNDUP((E510/L510),0))</f>
        <v>134</v>
      </c>
      <c r="Q510" t="s">
        <v>31</v>
      </c>
      <c r="R510" t="s">
        <v>7338</v>
      </c>
      <c r="S510" s="10">
        <f>(J510/86400)+25569+(-5/24)</f>
        <v>40994.815983796296</v>
      </c>
      <c r="T510" s="9">
        <f>(I510/86400)+25569+(-5/24)</f>
        <v>41054.384722222218</v>
      </c>
    </row>
    <row r="511" spans="1:20" ht="43.5" x14ac:dyDescent="0.35">
      <c r="A511">
        <v>509</v>
      </c>
      <c r="B511" s="8" t="s">
        <v>7361</v>
      </c>
      <c r="C511" s="8" t="s">
        <v>7360</v>
      </c>
      <c r="D511">
        <v>5000</v>
      </c>
      <c r="E511">
        <v>10</v>
      </c>
      <c r="F511" t="s">
        <v>49</v>
      </c>
      <c r="G511" t="s">
        <v>56</v>
      </c>
      <c r="H511" t="s">
        <v>90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7339</v>
      </c>
      <c r="O511">
        <f>ROUNDUP(E511/D511,2)*100</f>
        <v>1</v>
      </c>
      <c r="P511">
        <f>IF(L511&gt;0,ROUNDUP((E511/L511),0))</f>
        <v>10</v>
      </c>
      <c r="Q511" t="s">
        <v>31</v>
      </c>
      <c r="R511" t="s">
        <v>7338</v>
      </c>
      <c r="S511" s="10">
        <f>(J511/86400)+25569+(-5/24)</f>
        <v>42153.423263888886</v>
      </c>
      <c r="T511" s="9">
        <f>(I511/86400)+25569+(-5/24)</f>
        <v>42183.423263888886</v>
      </c>
    </row>
    <row r="512" spans="1:20" ht="43.5" x14ac:dyDescent="0.35">
      <c r="A512">
        <v>510</v>
      </c>
      <c r="B512" s="8" t="s">
        <v>7359</v>
      </c>
      <c r="C512" s="8" t="s">
        <v>7358</v>
      </c>
      <c r="D512">
        <v>14000</v>
      </c>
      <c r="E512">
        <v>0</v>
      </c>
      <c r="F512" t="s">
        <v>49</v>
      </c>
      <c r="G512" t="s">
        <v>55</v>
      </c>
      <c r="H512" t="s">
        <v>82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7339</v>
      </c>
      <c r="O512">
        <f>ROUNDUP(E512/D512,2)*100</f>
        <v>0</v>
      </c>
      <c r="P512" t="b">
        <f>IF(L512&gt;0,ROUNDUP((E512/L512),0))</f>
        <v>0</v>
      </c>
      <c r="Q512" t="s">
        <v>31</v>
      </c>
      <c r="R512" t="s">
        <v>7338</v>
      </c>
      <c r="S512" s="10">
        <f>(J512/86400)+25569+(-5/24)</f>
        <v>42399.968043981477</v>
      </c>
      <c r="T512" s="9">
        <f>(I512/86400)+25569+(-5/24)</f>
        <v>42429.968043981477</v>
      </c>
    </row>
    <row r="513" spans="1:20" ht="43.5" x14ac:dyDescent="0.35">
      <c r="A513">
        <v>511</v>
      </c>
      <c r="B513" s="8" t="s">
        <v>7357</v>
      </c>
      <c r="C513" s="8" t="s">
        <v>7356</v>
      </c>
      <c r="D513">
        <v>5000</v>
      </c>
      <c r="E513">
        <v>150</v>
      </c>
      <c r="F513" t="s">
        <v>49</v>
      </c>
      <c r="G513" t="s">
        <v>55</v>
      </c>
      <c r="H513" t="s">
        <v>82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7339</v>
      </c>
      <c r="O513">
        <f>ROUNDUP(E513/D513,2)*100</f>
        <v>3</v>
      </c>
      <c r="P513">
        <f>IF(L513&gt;0,ROUNDUP((E513/L513),0))</f>
        <v>30</v>
      </c>
      <c r="Q513" t="s">
        <v>31</v>
      </c>
      <c r="R513" t="s">
        <v>7338</v>
      </c>
      <c r="S513" s="10">
        <f>(J513/86400)+25569+(-5/24)</f>
        <v>41340.09469907407</v>
      </c>
      <c r="T513" s="9">
        <f>(I513/86400)+25569+(-5/24)</f>
        <v>41370.053032407406</v>
      </c>
    </row>
    <row r="514" spans="1:20" ht="43.5" x14ac:dyDescent="0.35">
      <c r="A514">
        <v>512</v>
      </c>
      <c r="B514" s="8" t="s">
        <v>7355</v>
      </c>
      <c r="C514" s="8" t="s">
        <v>7354</v>
      </c>
      <c r="D514">
        <v>8000</v>
      </c>
      <c r="E514">
        <v>11</v>
      </c>
      <c r="F514" t="s">
        <v>49</v>
      </c>
      <c r="G514" t="s">
        <v>55</v>
      </c>
      <c r="H514" t="s">
        <v>82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7339</v>
      </c>
      <c r="O514">
        <f>ROUNDUP(E514/D514,2)*100</f>
        <v>1</v>
      </c>
      <c r="P514">
        <f>IF(L514&gt;0,ROUNDUP((E514/L514),0))</f>
        <v>6</v>
      </c>
      <c r="Q514" t="s">
        <v>31</v>
      </c>
      <c r="R514" t="s">
        <v>7338</v>
      </c>
      <c r="S514" s="10">
        <f>(J514/86400)+25569+(-5/24)</f>
        <v>42649.533877314818</v>
      </c>
      <c r="T514" s="9">
        <f>(I514/86400)+25569+(-5/24)</f>
        <v>42694.575543981475</v>
      </c>
    </row>
    <row r="515" spans="1:20" ht="29" x14ac:dyDescent="0.35">
      <c r="A515">
        <v>513</v>
      </c>
      <c r="B515" s="8" t="s">
        <v>7353</v>
      </c>
      <c r="C515" s="8" t="s">
        <v>7352</v>
      </c>
      <c r="D515">
        <v>50000</v>
      </c>
      <c r="E515">
        <v>6962</v>
      </c>
      <c r="F515" t="s">
        <v>49</v>
      </c>
      <c r="G515" t="s">
        <v>55</v>
      </c>
      <c r="H515" t="s">
        <v>82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7339</v>
      </c>
      <c r="O515">
        <f>ROUNDUP(E515/D515,2)*100</f>
        <v>14.000000000000002</v>
      </c>
      <c r="P515">
        <f>IF(L515&gt;0,ROUNDUP((E515/L515),0))</f>
        <v>103</v>
      </c>
      <c r="Q515" t="s">
        <v>31</v>
      </c>
      <c r="R515" t="s">
        <v>7338</v>
      </c>
      <c r="S515" s="10">
        <f>(J515/86400)+25569+(-5/24)</f>
        <v>42552.445659722223</v>
      </c>
      <c r="T515" s="9">
        <f>(I515/86400)+25569+(-5/24)</f>
        <v>42597.083333333336</v>
      </c>
    </row>
    <row r="516" spans="1:20" ht="43.5" x14ac:dyDescent="0.35">
      <c r="A516">
        <v>514</v>
      </c>
      <c r="B516" s="8" t="s">
        <v>7351</v>
      </c>
      <c r="C516" s="8" t="s">
        <v>7350</v>
      </c>
      <c r="D516">
        <v>1500</v>
      </c>
      <c r="E516">
        <v>50</v>
      </c>
      <c r="F516" t="s">
        <v>49</v>
      </c>
      <c r="G516" t="s">
        <v>57</v>
      </c>
      <c r="H516" t="s">
        <v>193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7339</v>
      </c>
      <c r="O516">
        <f>ROUNDUP(E516/D516,2)*100</f>
        <v>4</v>
      </c>
      <c r="P516">
        <f>IF(L516&gt;0,ROUNDUP((E516/L516),0))</f>
        <v>17</v>
      </c>
      <c r="Q516" t="s">
        <v>31</v>
      </c>
      <c r="R516" t="s">
        <v>7338</v>
      </c>
      <c r="S516" s="10">
        <f>(J516/86400)+25569+(-5/24)</f>
        <v>41830.405636574069</v>
      </c>
      <c r="T516" s="9">
        <f>(I516/86400)+25569+(-5/24)</f>
        <v>41860.405636574069</v>
      </c>
    </row>
    <row r="517" spans="1:20" ht="43.5" x14ac:dyDescent="0.35">
      <c r="A517">
        <v>515</v>
      </c>
      <c r="B517" s="8" t="s">
        <v>7349</v>
      </c>
      <c r="C517" s="8" t="s">
        <v>7348</v>
      </c>
      <c r="D517">
        <v>97000</v>
      </c>
      <c r="E517">
        <v>24651</v>
      </c>
      <c r="F517" t="s">
        <v>49</v>
      </c>
      <c r="G517" t="s">
        <v>55</v>
      </c>
      <c r="H517" t="s">
        <v>82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7339</v>
      </c>
      <c r="O517">
        <f>ROUNDUP(E517/D517,2)*100</f>
        <v>26</v>
      </c>
      <c r="P517">
        <f>IF(L517&gt;0,ROUNDUP((E517/L517),0))</f>
        <v>726</v>
      </c>
      <c r="Q517" t="s">
        <v>31</v>
      </c>
      <c r="R517" t="s">
        <v>7338</v>
      </c>
      <c r="S517" s="10">
        <f>(J517/86400)+25569+(-5/24)</f>
        <v>42327.282418981478</v>
      </c>
      <c r="T517" s="9">
        <f>(I517/86400)+25569+(-5/24)</f>
        <v>42367.282418981478</v>
      </c>
    </row>
    <row r="518" spans="1:20" ht="29" x14ac:dyDescent="0.35">
      <c r="A518">
        <v>516</v>
      </c>
      <c r="B518" s="8" t="s">
        <v>7347</v>
      </c>
      <c r="C518" s="8" t="s">
        <v>7346</v>
      </c>
      <c r="D518">
        <v>5000</v>
      </c>
      <c r="E518">
        <v>0</v>
      </c>
      <c r="F518" t="s">
        <v>49</v>
      </c>
      <c r="G518" t="s">
        <v>56</v>
      </c>
      <c r="H518" t="s">
        <v>90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7339</v>
      </c>
      <c r="O518">
        <f>ROUNDUP(E518/D518,2)*100</f>
        <v>0</v>
      </c>
      <c r="P518" t="b">
        <f>IF(L518&gt;0,ROUNDUP((E518/L518),0))</f>
        <v>0</v>
      </c>
      <c r="Q518" t="s">
        <v>31</v>
      </c>
      <c r="R518" t="s">
        <v>7338</v>
      </c>
      <c r="S518" s="10">
        <f>(J518/86400)+25569+(-5/24)</f>
        <v>42091.570370370369</v>
      </c>
      <c r="T518" s="9">
        <f>(I518/86400)+25569+(-5/24)</f>
        <v>42151.570370370369</v>
      </c>
    </row>
    <row r="519" spans="1:20" ht="43.5" x14ac:dyDescent="0.35">
      <c r="A519">
        <v>517</v>
      </c>
      <c r="B519" s="8" t="s">
        <v>7345</v>
      </c>
      <c r="C519" s="8" t="s">
        <v>7344</v>
      </c>
      <c r="D519">
        <v>15000</v>
      </c>
      <c r="E519">
        <v>205</v>
      </c>
      <c r="F519" t="s">
        <v>49</v>
      </c>
      <c r="G519" t="s">
        <v>55</v>
      </c>
      <c r="H519" t="s">
        <v>82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7339</v>
      </c>
      <c r="O519">
        <f>ROUNDUP(E519/D519,2)*100</f>
        <v>2</v>
      </c>
      <c r="P519">
        <f>IF(L519&gt;0,ROUNDUP((E519/L519),0))</f>
        <v>69</v>
      </c>
      <c r="Q519" t="s">
        <v>31</v>
      </c>
      <c r="R519" t="s">
        <v>7338</v>
      </c>
      <c r="S519" s="10">
        <f>(J519/86400)+25569+(-5/24)</f>
        <v>42738.406956018516</v>
      </c>
      <c r="T519" s="9">
        <f>(I519/86400)+25569+(-5/24)</f>
        <v>42768.406956018516</v>
      </c>
    </row>
    <row r="520" spans="1:20" ht="58" x14ac:dyDescent="0.35">
      <c r="A520">
        <v>518</v>
      </c>
      <c r="B520" s="8" t="s">
        <v>7343</v>
      </c>
      <c r="C520" s="8" t="s">
        <v>7342</v>
      </c>
      <c r="D520">
        <v>7175</v>
      </c>
      <c r="E520">
        <v>0</v>
      </c>
      <c r="F520" t="s">
        <v>49</v>
      </c>
      <c r="G520" t="s">
        <v>55</v>
      </c>
      <c r="H520" t="s">
        <v>82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7339</v>
      </c>
      <c r="O520">
        <f>ROUNDUP(E520/D520,2)*100</f>
        <v>0</v>
      </c>
      <c r="P520" t="b">
        <f>IF(L520&gt;0,ROUNDUP((E520/L520),0))</f>
        <v>0</v>
      </c>
      <c r="Q520" t="s">
        <v>31</v>
      </c>
      <c r="R520" t="s">
        <v>7338</v>
      </c>
      <c r="S520" s="10">
        <f>(J520/86400)+25569+(-5/24)</f>
        <v>42223.407685185179</v>
      </c>
      <c r="T520" s="9">
        <f>(I520/86400)+25569+(-5/24)</f>
        <v>42253.406944444439</v>
      </c>
    </row>
    <row r="521" spans="1:20" ht="43.5" x14ac:dyDescent="0.35">
      <c r="A521">
        <v>519</v>
      </c>
      <c r="B521" s="8" t="s">
        <v>7341</v>
      </c>
      <c r="C521" s="8" t="s">
        <v>7340</v>
      </c>
      <c r="D521">
        <v>12001</v>
      </c>
      <c r="E521">
        <v>2746</v>
      </c>
      <c r="F521" t="s">
        <v>49</v>
      </c>
      <c r="G521" t="s">
        <v>55</v>
      </c>
      <c r="H521" t="s">
        <v>82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7339</v>
      </c>
      <c r="O521">
        <f>ROUNDUP(E521/D521,2)*100</f>
        <v>23</v>
      </c>
      <c r="P521">
        <f>IF(L521&gt;0,ROUNDUP((E521/L521),0))</f>
        <v>40</v>
      </c>
      <c r="Q521" t="s">
        <v>31</v>
      </c>
      <c r="R521" t="s">
        <v>7338</v>
      </c>
      <c r="S521" s="10">
        <f>(J521/86400)+25569+(-5/24)</f>
        <v>41218.183113425919</v>
      </c>
      <c r="T521" s="9">
        <f>(I521/86400)+25569+(-5/24)</f>
        <v>41248.183113425919</v>
      </c>
    </row>
    <row r="522" spans="1:20" ht="43.5" x14ac:dyDescent="0.35">
      <c r="A522">
        <v>520</v>
      </c>
      <c r="B522" s="8" t="s">
        <v>7337</v>
      </c>
      <c r="C522" s="8" t="s">
        <v>7336</v>
      </c>
      <c r="D522">
        <v>5000</v>
      </c>
      <c r="E522">
        <v>5105</v>
      </c>
      <c r="F522" t="s">
        <v>51</v>
      </c>
      <c r="G522" t="s">
        <v>56</v>
      </c>
      <c r="H522" t="s">
        <v>90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81</v>
      </c>
      <c r="O522">
        <f>ROUNDUP(E522/D522,2)*100</f>
        <v>103</v>
      </c>
      <c r="P522">
        <f>IF(L522&gt;0,ROUNDUP((E522/L522),0))</f>
        <v>151</v>
      </c>
      <c r="Q522" t="s">
        <v>34</v>
      </c>
      <c r="R522" t="s">
        <v>80</v>
      </c>
      <c r="S522" s="10">
        <f>(J522/86400)+25569+(-5/24)</f>
        <v>42318.493761574071</v>
      </c>
      <c r="T522" s="9">
        <f>(I522/86400)+25569+(-5/24)</f>
        <v>42348.493761574071</v>
      </c>
    </row>
    <row r="523" spans="1:20" ht="58" x14ac:dyDescent="0.35">
      <c r="A523">
        <v>521</v>
      </c>
      <c r="B523" s="8" t="s">
        <v>7335</v>
      </c>
      <c r="C523" s="8" t="s">
        <v>7334</v>
      </c>
      <c r="D523">
        <v>5000</v>
      </c>
      <c r="E523">
        <v>5232</v>
      </c>
      <c r="F523" t="s">
        <v>51</v>
      </c>
      <c r="G523" t="s">
        <v>55</v>
      </c>
      <c r="H523" t="s">
        <v>82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81</v>
      </c>
      <c r="O523">
        <f>ROUNDUP(E523/D523,2)*100</f>
        <v>105</v>
      </c>
      <c r="P523">
        <f>IF(L523&gt;0,ROUNDUP((E523/L523),0))</f>
        <v>94</v>
      </c>
      <c r="Q523" t="s">
        <v>34</v>
      </c>
      <c r="R523" t="s">
        <v>80</v>
      </c>
      <c r="S523" s="10">
        <f>(J523/86400)+25569+(-5/24)</f>
        <v>42645.884479166663</v>
      </c>
      <c r="T523" s="9">
        <f>(I523/86400)+25569+(-5/24)</f>
        <v>42674.999305555553</v>
      </c>
    </row>
    <row r="524" spans="1:20" ht="43.5" x14ac:dyDescent="0.35">
      <c r="A524">
        <v>522</v>
      </c>
      <c r="B524" s="8" t="s">
        <v>7333</v>
      </c>
      <c r="C524" s="8" t="s">
        <v>7332</v>
      </c>
      <c r="D524">
        <v>3000</v>
      </c>
      <c r="E524">
        <v>3440</v>
      </c>
      <c r="F524" t="s">
        <v>51</v>
      </c>
      <c r="G524" t="s">
        <v>55</v>
      </c>
      <c r="H524" t="s">
        <v>82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81</v>
      </c>
      <c r="O524">
        <f>ROUNDUP(E524/D524,2)*100</f>
        <v>114.99999999999999</v>
      </c>
      <c r="P524">
        <f>IF(L524&gt;0,ROUNDUP((E524/L524),0))</f>
        <v>111</v>
      </c>
      <c r="Q524" t="s">
        <v>34</v>
      </c>
      <c r="R524" t="s">
        <v>80</v>
      </c>
      <c r="S524" s="10">
        <f>(J524/86400)+25569+(-5/24)</f>
        <v>42429.832465277774</v>
      </c>
      <c r="T524" s="9">
        <f>(I524/86400)+25569+(-5/24)</f>
        <v>42449.790798611109</v>
      </c>
    </row>
    <row r="525" spans="1:20" ht="43.5" x14ac:dyDescent="0.35">
      <c r="A525">
        <v>523</v>
      </c>
      <c r="B525" s="8" t="s">
        <v>7331</v>
      </c>
      <c r="C525" s="8" t="s">
        <v>7330</v>
      </c>
      <c r="D525">
        <v>5000</v>
      </c>
      <c r="E525">
        <v>6030</v>
      </c>
      <c r="F525" t="s">
        <v>51</v>
      </c>
      <c r="G525" t="s">
        <v>55</v>
      </c>
      <c r="H525" t="s">
        <v>82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81</v>
      </c>
      <c r="O525">
        <f>ROUNDUP(E525/D525,2)*100</f>
        <v>121</v>
      </c>
      <c r="P525">
        <f>IF(L525&gt;0,ROUNDUP((E525/L525),0))</f>
        <v>72</v>
      </c>
      <c r="Q525" t="s">
        <v>34</v>
      </c>
      <c r="R525" t="s">
        <v>80</v>
      </c>
      <c r="S525" s="10">
        <f>(J525/86400)+25569+(-5/24)</f>
        <v>42237.924490740734</v>
      </c>
      <c r="T525" s="9">
        <f>(I525/86400)+25569+(-5/24)</f>
        <v>42267.924490740734</v>
      </c>
    </row>
    <row r="526" spans="1:20" ht="43.5" x14ac:dyDescent="0.35">
      <c r="A526">
        <v>524</v>
      </c>
      <c r="B526" s="8" t="s">
        <v>7329</v>
      </c>
      <c r="C526" s="8" t="s">
        <v>7328</v>
      </c>
      <c r="D526">
        <v>3500</v>
      </c>
      <c r="E526">
        <v>3803.55</v>
      </c>
      <c r="F526" t="s">
        <v>51</v>
      </c>
      <c r="G526" t="s">
        <v>56</v>
      </c>
      <c r="H526" t="s">
        <v>90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81</v>
      </c>
      <c r="O526">
        <f>ROUNDUP(E526/D526,2)*100</f>
        <v>109.00000000000001</v>
      </c>
      <c r="P526">
        <f>IF(L526&gt;0,ROUNDUP((E526/L526),0))</f>
        <v>30</v>
      </c>
      <c r="Q526" t="s">
        <v>34</v>
      </c>
      <c r="R526" t="s">
        <v>80</v>
      </c>
      <c r="S526" s="10">
        <f>(J526/86400)+25569+(-5/24)</f>
        <v>42492.508900462963</v>
      </c>
      <c r="T526" s="9">
        <f>(I526/86400)+25569+(-5/24)</f>
        <v>42522.508900462963</v>
      </c>
    </row>
    <row r="527" spans="1:20" ht="58" x14ac:dyDescent="0.35">
      <c r="A527">
        <v>525</v>
      </c>
      <c r="B527" s="8" t="s">
        <v>7327</v>
      </c>
      <c r="C527" s="8" t="s">
        <v>7326</v>
      </c>
      <c r="D527">
        <v>12000</v>
      </c>
      <c r="E527">
        <v>12000</v>
      </c>
      <c r="F527" t="s">
        <v>51</v>
      </c>
      <c r="G527" t="s">
        <v>55</v>
      </c>
      <c r="H527" t="s">
        <v>82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81</v>
      </c>
      <c r="O527">
        <f>ROUNDUP(E527/D527,2)*100</f>
        <v>100</v>
      </c>
      <c r="P527">
        <f>IF(L527&gt;0,ROUNDUP((E527/L527),0))</f>
        <v>1000</v>
      </c>
      <c r="Q527" t="s">
        <v>34</v>
      </c>
      <c r="R527" t="s">
        <v>80</v>
      </c>
      <c r="S527" s="10">
        <f>(J527/86400)+25569+(-5/24)</f>
        <v>41850.192604166667</v>
      </c>
      <c r="T527" s="9">
        <f>(I527/86400)+25569+(-5/24)</f>
        <v>41895.192604166667</v>
      </c>
    </row>
    <row r="528" spans="1:20" ht="43.5" x14ac:dyDescent="0.35">
      <c r="A528">
        <v>526</v>
      </c>
      <c r="B528" s="8" t="s">
        <v>7325</v>
      </c>
      <c r="C528" s="8" t="s">
        <v>7324</v>
      </c>
      <c r="D528">
        <v>1500</v>
      </c>
      <c r="E528">
        <v>1710</v>
      </c>
      <c r="F528" t="s">
        <v>51</v>
      </c>
      <c r="G528" t="s">
        <v>56</v>
      </c>
      <c r="H528" t="s">
        <v>90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81</v>
      </c>
      <c r="O528">
        <f>ROUNDUP(E528/D528,2)*100</f>
        <v>113.99999999999999</v>
      </c>
      <c r="P528">
        <f>IF(L528&gt;0,ROUNDUP((E528/L528),0))</f>
        <v>75</v>
      </c>
      <c r="Q528" t="s">
        <v>34</v>
      </c>
      <c r="R528" t="s">
        <v>80</v>
      </c>
      <c r="S528" s="10">
        <f>(J528/86400)+25569+(-5/24)</f>
        <v>42192.383611111109</v>
      </c>
      <c r="T528" s="9">
        <f>(I528/86400)+25569+(-5/24)</f>
        <v>42223.499999999993</v>
      </c>
    </row>
    <row r="529" spans="1:20" ht="58" x14ac:dyDescent="0.35">
      <c r="A529">
        <v>527</v>
      </c>
      <c r="B529" s="8" t="s">
        <v>7323</v>
      </c>
      <c r="C529" s="8" t="s">
        <v>7322</v>
      </c>
      <c r="D529">
        <v>10000</v>
      </c>
      <c r="E529">
        <v>10085</v>
      </c>
      <c r="F529" t="s">
        <v>51</v>
      </c>
      <c r="G529" t="s">
        <v>55</v>
      </c>
      <c r="H529" t="s">
        <v>82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81</v>
      </c>
      <c r="O529">
        <f>ROUNDUP(E529/D529,2)*100</f>
        <v>101</v>
      </c>
      <c r="P529">
        <f>IF(L529&gt;0,ROUNDUP((E529/L529),0))</f>
        <v>64</v>
      </c>
      <c r="Q529" t="s">
        <v>34</v>
      </c>
      <c r="R529" t="s">
        <v>80</v>
      </c>
      <c r="S529" s="10">
        <f>(J529/86400)+25569+(-5/24)</f>
        <v>42752.997291666667</v>
      </c>
      <c r="T529" s="9">
        <f>(I529/86400)+25569+(-5/24)</f>
        <v>42783.461805555555</v>
      </c>
    </row>
    <row r="530" spans="1:20" ht="29" x14ac:dyDescent="0.35">
      <c r="A530">
        <v>528</v>
      </c>
      <c r="B530" s="8" t="s">
        <v>7321</v>
      </c>
      <c r="C530" s="8" t="s">
        <v>7320</v>
      </c>
      <c r="D530">
        <v>1150</v>
      </c>
      <c r="E530">
        <v>1330</v>
      </c>
      <c r="F530" t="s">
        <v>51</v>
      </c>
      <c r="G530" t="s">
        <v>55</v>
      </c>
      <c r="H530" t="s">
        <v>82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81</v>
      </c>
      <c r="O530">
        <f>ROUNDUP(E530/D530,2)*100</f>
        <v>115.99999999999999</v>
      </c>
      <c r="P530">
        <f>IF(L530&gt;0,ROUNDUP((E530/L530),0))</f>
        <v>45</v>
      </c>
      <c r="Q530" t="s">
        <v>34</v>
      </c>
      <c r="R530" t="s">
        <v>80</v>
      </c>
      <c r="S530" s="10">
        <f>(J530/86400)+25569+(-5/24)</f>
        <v>42155.71188657407</v>
      </c>
      <c r="T530" s="9">
        <f>(I530/86400)+25569+(-5/24)</f>
        <v>42176.680555555555</v>
      </c>
    </row>
    <row r="531" spans="1:20" ht="43.5" x14ac:dyDescent="0.35">
      <c r="A531">
        <v>529</v>
      </c>
      <c r="B531" s="8" t="s">
        <v>7319</v>
      </c>
      <c r="C531" s="8" t="s">
        <v>7318</v>
      </c>
      <c r="D531">
        <v>1200</v>
      </c>
      <c r="E531">
        <v>1565</v>
      </c>
      <c r="F531" t="s">
        <v>51</v>
      </c>
      <c r="G531" t="s">
        <v>57</v>
      </c>
      <c r="H531" t="s">
        <v>193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81</v>
      </c>
      <c r="O531">
        <f>ROUNDUP(E531/D531,2)*100</f>
        <v>131</v>
      </c>
      <c r="P531">
        <f>IF(L531&gt;0,ROUNDUP((E531/L531),0))</f>
        <v>87</v>
      </c>
      <c r="Q531" t="s">
        <v>34</v>
      </c>
      <c r="R531" t="s">
        <v>80</v>
      </c>
      <c r="S531" s="10">
        <f>(J531/86400)+25569+(-5/24)</f>
        <v>42724.822847222218</v>
      </c>
      <c r="T531" s="9">
        <f>(I531/86400)+25569+(-5/24)</f>
        <v>42745.999999999993</v>
      </c>
    </row>
    <row r="532" spans="1:20" ht="43.5" x14ac:dyDescent="0.35">
      <c r="A532">
        <v>530</v>
      </c>
      <c r="B532" s="8" t="s">
        <v>7317</v>
      </c>
      <c r="C532" s="8" t="s">
        <v>7316</v>
      </c>
      <c r="D532">
        <v>3405</v>
      </c>
      <c r="E532">
        <v>3670</v>
      </c>
      <c r="F532" t="s">
        <v>51</v>
      </c>
      <c r="G532" t="s">
        <v>55</v>
      </c>
      <c r="H532" t="s">
        <v>82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81</v>
      </c>
      <c r="O532">
        <f>ROUNDUP(E532/D532,2)*100</f>
        <v>108</v>
      </c>
      <c r="P532">
        <f>IF(L532&gt;0,ROUNDUP((E532/L532),0))</f>
        <v>127</v>
      </c>
      <c r="Q532" t="s">
        <v>34</v>
      </c>
      <c r="R532" t="s">
        <v>80</v>
      </c>
      <c r="S532" s="10">
        <f>(J532/86400)+25569+(-5/24)</f>
        <v>42157.382731481477</v>
      </c>
      <c r="T532" s="9">
        <f>(I532/86400)+25569+(-5/24)</f>
        <v>42178.874999999993</v>
      </c>
    </row>
    <row r="533" spans="1:20" ht="43.5" x14ac:dyDescent="0.35">
      <c r="A533">
        <v>531</v>
      </c>
      <c r="B533" s="8" t="s">
        <v>7315</v>
      </c>
      <c r="C533" s="8" t="s">
        <v>7314</v>
      </c>
      <c r="D533">
        <v>4000</v>
      </c>
      <c r="E533">
        <v>4000</v>
      </c>
      <c r="F533" t="s">
        <v>51</v>
      </c>
      <c r="G533" t="s">
        <v>55</v>
      </c>
      <c r="H533" t="s">
        <v>82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81</v>
      </c>
      <c r="O533">
        <f>ROUNDUP(E533/D533,2)*100</f>
        <v>100</v>
      </c>
      <c r="P533">
        <f>IF(L533&gt;0,ROUNDUP((E533/L533),0))</f>
        <v>130</v>
      </c>
      <c r="Q533" t="s">
        <v>34</v>
      </c>
      <c r="R533" t="s">
        <v>80</v>
      </c>
      <c r="S533" s="10">
        <f>(J533/86400)+25569+(-5/24)</f>
        <v>42675.856817129628</v>
      </c>
      <c r="T533" s="9">
        <f>(I533/86400)+25569+(-5/24)</f>
        <v>42721.082638888889</v>
      </c>
    </row>
    <row r="534" spans="1:20" ht="43.5" x14ac:dyDescent="0.35">
      <c r="A534">
        <v>532</v>
      </c>
      <c r="B534" s="8" t="s">
        <v>7313</v>
      </c>
      <c r="C534" s="8" t="s">
        <v>7312</v>
      </c>
      <c r="D534">
        <v>10000</v>
      </c>
      <c r="E534">
        <v>12325</v>
      </c>
      <c r="F534" t="s">
        <v>51</v>
      </c>
      <c r="G534" t="s">
        <v>55</v>
      </c>
      <c r="H534" t="s">
        <v>82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81</v>
      </c>
      <c r="O534">
        <f>ROUNDUP(E534/D534,2)*100</f>
        <v>124</v>
      </c>
      <c r="P534">
        <f>IF(L534&gt;0,ROUNDUP((E534/L534),0))</f>
        <v>72</v>
      </c>
      <c r="Q534" t="s">
        <v>34</v>
      </c>
      <c r="R534" t="s">
        <v>80</v>
      </c>
      <c r="S534" s="10">
        <f>(J534/86400)+25569+(-5/24)</f>
        <v>42472.798703703702</v>
      </c>
      <c r="T534" s="9">
        <f>(I534/86400)+25569+(-5/24)</f>
        <v>42502.798703703702</v>
      </c>
    </row>
    <row r="535" spans="1:20" ht="43.5" x14ac:dyDescent="0.35">
      <c r="A535">
        <v>533</v>
      </c>
      <c r="B535" s="8" t="s">
        <v>7311</v>
      </c>
      <c r="C535" s="8" t="s">
        <v>7310</v>
      </c>
      <c r="D535">
        <v>2000</v>
      </c>
      <c r="E535">
        <v>2004</v>
      </c>
      <c r="F535" t="s">
        <v>51</v>
      </c>
      <c r="G535" t="s">
        <v>56</v>
      </c>
      <c r="H535" t="s">
        <v>90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81</v>
      </c>
      <c r="O535">
        <f>ROUNDUP(E535/D535,2)*100</f>
        <v>101</v>
      </c>
      <c r="P535">
        <f>IF(L535&gt;0,ROUNDUP((E535/L535),0))</f>
        <v>118</v>
      </c>
      <c r="Q535" t="s">
        <v>34</v>
      </c>
      <c r="R535" t="s">
        <v>80</v>
      </c>
      <c r="S535" s="10">
        <f>(J535/86400)+25569+(-5/24)</f>
        <v>42482.226446759254</v>
      </c>
      <c r="T535" s="9">
        <f>(I535/86400)+25569+(-5/24)</f>
        <v>42506.226446759254</v>
      </c>
    </row>
    <row r="536" spans="1:20" ht="43.5" x14ac:dyDescent="0.35">
      <c r="A536">
        <v>534</v>
      </c>
      <c r="B536" s="8" t="s">
        <v>7309</v>
      </c>
      <c r="C536" s="8" t="s">
        <v>7308</v>
      </c>
      <c r="D536">
        <v>15000</v>
      </c>
      <c r="E536">
        <v>15700</v>
      </c>
      <c r="F536" t="s">
        <v>51</v>
      </c>
      <c r="G536" t="s">
        <v>69</v>
      </c>
      <c r="H536" t="s">
        <v>1917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81</v>
      </c>
      <c r="O536">
        <f>ROUNDUP(E536/D536,2)*100</f>
        <v>105</v>
      </c>
      <c r="P536">
        <f>IF(L536&gt;0,ROUNDUP((E536/L536),0))</f>
        <v>328</v>
      </c>
      <c r="Q536" t="s">
        <v>34</v>
      </c>
      <c r="R536" t="s">
        <v>80</v>
      </c>
      <c r="S536" s="10">
        <f>(J536/86400)+25569+(-5/24)</f>
        <v>42270.602662037032</v>
      </c>
      <c r="T536" s="9">
        <f>(I536/86400)+25569+(-5/24)</f>
        <v>42309.749999999993</v>
      </c>
    </row>
    <row r="537" spans="1:20" ht="43.5" x14ac:dyDescent="0.35">
      <c r="A537">
        <v>535</v>
      </c>
      <c r="B537" s="8" t="s">
        <v>7307</v>
      </c>
      <c r="C537" s="8" t="s">
        <v>7306</v>
      </c>
      <c r="D537">
        <v>2000</v>
      </c>
      <c r="E537">
        <v>2050</v>
      </c>
      <c r="F537" t="s">
        <v>51</v>
      </c>
      <c r="G537" t="s">
        <v>56</v>
      </c>
      <c r="H537" t="s">
        <v>90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81</v>
      </c>
      <c r="O537">
        <f>ROUNDUP(E537/D537,2)*100</f>
        <v>103</v>
      </c>
      <c r="P537">
        <f>IF(L537&gt;0,ROUNDUP((E537/L537),0))</f>
        <v>35</v>
      </c>
      <c r="Q537" t="s">
        <v>34</v>
      </c>
      <c r="R537" t="s">
        <v>80</v>
      </c>
      <c r="S537" s="10">
        <f>(J537/86400)+25569+(-5/24)</f>
        <v>42711.336863425924</v>
      </c>
      <c r="T537" s="9">
        <f>(I537/86400)+25569+(-5/24)</f>
        <v>42741.336863425924</v>
      </c>
    </row>
    <row r="538" spans="1:20" ht="58" x14ac:dyDescent="0.35">
      <c r="A538">
        <v>536</v>
      </c>
      <c r="B538" s="8" t="s">
        <v>7305</v>
      </c>
      <c r="C538" s="8" t="s">
        <v>7304</v>
      </c>
      <c r="D538">
        <v>3300</v>
      </c>
      <c r="E538">
        <v>3902.5</v>
      </c>
      <c r="F538" t="s">
        <v>51</v>
      </c>
      <c r="G538" t="s">
        <v>56</v>
      </c>
      <c r="H538" t="s">
        <v>90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81</v>
      </c>
      <c r="O538">
        <f>ROUNDUP(E538/D538,2)*100</f>
        <v>119</v>
      </c>
      <c r="P538">
        <f>IF(L538&gt;0,ROUNDUP((E538/L538),0))</f>
        <v>101</v>
      </c>
      <c r="Q538" t="s">
        <v>34</v>
      </c>
      <c r="R538" t="s">
        <v>80</v>
      </c>
      <c r="S538" s="10">
        <f>(J538/86400)+25569+(-5/24)</f>
        <v>42179.136655092589</v>
      </c>
      <c r="T538" s="9">
        <f>(I538/86400)+25569+(-5/24)</f>
        <v>42219.541666666664</v>
      </c>
    </row>
    <row r="539" spans="1:20" ht="43.5" x14ac:dyDescent="0.35">
      <c r="A539">
        <v>537</v>
      </c>
      <c r="B539" s="8" t="s">
        <v>7303</v>
      </c>
      <c r="C539" s="8" t="s">
        <v>7302</v>
      </c>
      <c r="D539">
        <v>2000</v>
      </c>
      <c r="E539">
        <v>2410</v>
      </c>
      <c r="F539" t="s">
        <v>51</v>
      </c>
      <c r="G539" t="s">
        <v>55</v>
      </c>
      <c r="H539" t="s">
        <v>82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81</v>
      </c>
      <c r="O539">
        <f>ROUNDUP(E539/D539,2)*100</f>
        <v>121</v>
      </c>
      <c r="P539">
        <f>IF(L539&gt;0,ROUNDUP((E539/L539),0))</f>
        <v>41</v>
      </c>
      <c r="Q539" t="s">
        <v>34</v>
      </c>
      <c r="R539" t="s">
        <v>80</v>
      </c>
      <c r="S539" s="10">
        <f>(J539/86400)+25569+(-5/24)</f>
        <v>42282.560081018521</v>
      </c>
      <c r="T539" s="9">
        <f>(I539/86400)+25569+(-5/24)</f>
        <v>42312.601747685178</v>
      </c>
    </row>
    <row r="540" spans="1:20" ht="43.5" x14ac:dyDescent="0.35">
      <c r="A540">
        <v>538</v>
      </c>
      <c r="B540" s="8" t="s">
        <v>7301</v>
      </c>
      <c r="C540" s="8" t="s">
        <v>7300</v>
      </c>
      <c r="D540">
        <v>5000</v>
      </c>
      <c r="E540">
        <v>15121</v>
      </c>
      <c r="F540" t="s">
        <v>51</v>
      </c>
      <c r="G540" t="s">
        <v>55</v>
      </c>
      <c r="H540" t="s">
        <v>82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81</v>
      </c>
      <c r="O540">
        <f>ROUNDUP(E540/D540,2)*100</f>
        <v>303</v>
      </c>
      <c r="P540">
        <f>IF(L540&gt;0,ROUNDUP((E540/L540),0))</f>
        <v>253</v>
      </c>
      <c r="Q540" t="s">
        <v>34</v>
      </c>
      <c r="R540" t="s">
        <v>80</v>
      </c>
      <c r="S540" s="10">
        <f>(J540/86400)+25569+(-5/24)</f>
        <v>42473.586377314808</v>
      </c>
      <c r="T540" s="9">
        <f>(I540/86400)+25569+(-5/24)</f>
        <v>42503.586377314808</v>
      </c>
    </row>
    <row r="541" spans="1:20" ht="43.5" x14ac:dyDescent="0.35">
      <c r="A541">
        <v>539</v>
      </c>
      <c r="B541" s="8" t="s">
        <v>7299</v>
      </c>
      <c r="C541" s="8" t="s">
        <v>7298</v>
      </c>
      <c r="D541">
        <v>500</v>
      </c>
      <c r="E541">
        <v>503.22</v>
      </c>
      <c r="F541" t="s">
        <v>51</v>
      </c>
      <c r="G541" t="s">
        <v>56</v>
      </c>
      <c r="H541" t="s">
        <v>90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81</v>
      </c>
      <c r="O541">
        <f>ROUNDUP(E541/D541,2)*100</f>
        <v>101</v>
      </c>
      <c r="P541">
        <f>IF(L541&gt;0,ROUNDUP((E541/L541),0))</f>
        <v>26</v>
      </c>
      <c r="Q541" t="s">
        <v>34</v>
      </c>
      <c r="R541" t="s">
        <v>80</v>
      </c>
      <c r="S541" s="10">
        <f>(J541/86400)+25569+(-5/24)</f>
        <v>42534.841516203705</v>
      </c>
      <c r="T541" s="9">
        <f>(I541/86400)+25569+(-5/24)</f>
        <v>42555.841516203705</v>
      </c>
    </row>
    <row r="542" spans="1:20" ht="58" x14ac:dyDescent="0.35">
      <c r="A542">
        <v>540</v>
      </c>
      <c r="B542" s="8" t="s">
        <v>7297</v>
      </c>
      <c r="C542" s="8" t="s">
        <v>7296</v>
      </c>
      <c r="D542">
        <v>15000</v>
      </c>
      <c r="E542">
        <v>1</v>
      </c>
      <c r="F542" t="s">
        <v>49</v>
      </c>
      <c r="G542" t="s">
        <v>55</v>
      </c>
      <c r="H542" t="s">
        <v>82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3531</v>
      </c>
      <c r="O542">
        <f>ROUNDUP(E542/D542,2)*100</f>
        <v>1</v>
      </c>
      <c r="P542">
        <f>IF(L542&gt;0,ROUNDUP((E542/L542),0))</f>
        <v>1</v>
      </c>
      <c r="Q542" t="s">
        <v>32</v>
      </c>
      <c r="R542" t="s">
        <v>3530</v>
      </c>
      <c r="S542" s="10">
        <f>(J542/86400)+25569+(-5/24)</f>
        <v>42009.608865740738</v>
      </c>
      <c r="T542" s="9">
        <f>(I542/86400)+25569+(-5/24)</f>
        <v>42039.608865740738</v>
      </c>
    </row>
    <row r="543" spans="1:20" ht="43.5" x14ac:dyDescent="0.35">
      <c r="A543">
        <v>541</v>
      </c>
      <c r="B543" s="8" t="s">
        <v>7295</v>
      </c>
      <c r="C543" s="8" t="s">
        <v>7294</v>
      </c>
      <c r="D543">
        <v>4500</v>
      </c>
      <c r="E543">
        <v>25</v>
      </c>
      <c r="F543" t="s">
        <v>49</v>
      </c>
      <c r="G543" t="s">
        <v>55</v>
      </c>
      <c r="H543" t="s">
        <v>82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3531</v>
      </c>
      <c r="O543">
        <f>ROUNDUP(E543/D543,2)*100</f>
        <v>1</v>
      </c>
      <c r="P543">
        <f>IF(L543&gt;0,ROUNDUP((E543/L543),0))</f>
        <v>25</v>
      </c>
      <c r="Q543" t="s">
        <v>32</v>
      </c>
      <c r="R543" t="s">
        <v>3530</v>
      </c>
      <c r="S543" s="10">
        <f>(J543/86400)+25569+(-5/24)</f>
        <v>42275.838356481479</v>
      </c>
      <c r="T543" s="9">
        <f>(I543/86400)+25569+(-5/24)</f>
        <v>42305.838356481479</v>
      </c>
    </row>
    <row r="544" spans="1:20" ht="43.5" x14ac:dyDescent="0.35">
      <c r="A544">
        <v>542</v>
      </c>
      <c r="B544" s="8" t="s">
        <v>7293</v>
      </c>
      <c r="C544" s="8" t="s">
        <v>7292</v>
      </c>
      <c r="D544">
        <v>250000</v>
      </c>
      <c r="E544">
        <v>1</v>
      </c>
      <c r="F544" t="s">
        <v>49</v>
      </c>
      <c r="G544" t="s">
        <v>55</v>
      </c>
      <c r="H544" t="s">
        <v>82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3531</v>
      </c>
      <c r="O544">
        <f>ROUNDUP(E544/D544,2)*100</f>
        <v>1</v>
      </c>
      <c r="P544">
        <f>IF(L544&gt;0,ROUNDUP((E544/L544),0))</f>
        <v>1</v>
      </c>
      <c r="Q544" t="s">
        <v>32</v>
      </c>
      <c r="R544" t="s">
        <v>3530</v>
      </c>
      <c r="S544" s="10">
        <f>(J544/86400)+25569+(-5/24)</f>
        <v>42433.529120370367</v>
      </c>
      <c r="T544" s="9">
        <f>(I544/86400)+25569+(-5/24)</f>
        <v>42493.487453703703</v>
      </c>
    </row>
    <row r="545" spans="1:20" ht="43.5" x14ac:dyDescent="0.35">
      <c r="A545">
        <v>543</v>
      </c>
      <c r="B545" s="8" t="s">
        <v>7291</v>
      </c>
      <c r="C545" s="8" t="s">
        <v>7290</v>
      </c>
      <c r="D545">
        <v>22000</v>
      </c>
      <c r="E545">
        <v>70</v>
      </c>
      <c r="F545" t="s">
        <v>49</v>
      </c>
      <c r="G545" t="s">
        <v>58</v>
      </c>
      <c r="H545" t="s">
        <v>104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3531</v>
      </c>
      <c r="O545">
        <f>ROUNDUP(E545/D545,2)*100</f>
        <v>1</v>
      </c>
      <c r="P545">
        <f>IF(L545&gt;0,ROUNDUP((E545/L545),0))</f>
        <v>35</v>
      </c>
      <c r="Q545" t="s">
        <v>32</v>
      </c>
      <c r="R545" t="s">
        <v>3530</v>
      </c>
      <c r="S545" s="10">
        <f>(J545/86400)+25569+(-5/24)</f>
        <v>41913.88381944444</v>
      </c>
      <c r="T545" s="9">
        <f>(I545/86400)+25569+(-5/24)</f>
        <v>41943.88381944444</v>
      </c>
    </row>
    <row r="546" spans="1:20" ht="58" x14ac:dyDescent="0.35">
      <c r="A546">
        <v>544</v>
      </c>
      <c r="B546" s="8" t="s">
        <v>7289</v>
      </c>
      <c r="C546" s="8" t="s">
        <v>7288</v>
      </c>
      <c r="D546">
        <v>500</v>
      </c>
      <c r="E546">
        <v>6</v>
      </c>
      <c r="F546" t="s">
        <v>49</v>
      </c>
      <c r="G546" t="s">
        <v>55</v>
      </c>
      <c r="H546" t="s">
        <v>82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3531</v>
      </c>
      <c r="O546">
        <f>ROUNDUP(E546/D546,2)*100</f>
        <v>2</v>
      </c>
      <c r="P546">
        <f>IF(L546&gt;0,ROUNDUP((E546/L546),0))</f>
        <v>3</v>
      </c>
      <c r="Q546" t="s">
        <v>32</v>
      </c>
      <c r="R546" t="s">
        <v>3530</v>
      </c>
      <c r="S546" s="10">
        <f>(J546/86400)+25569+(-5/24)</f>
        <v>42525.448611111111</v>
      </c>
      <c r="T546" s="9">
        <f>(I546/86400)+25569+(-5/24)</f>
        <v>42555.448611111111</v>
      </c>
    </row>
    <row r="547" spans="1:20" ht="58" x14ac:dyDescent="0.35">
      <c r="A547">
        <v>545</v>
      </c>
      <c r="B547" s="8" t="s">
        <v>7287</v>
      </c>
      <c r="C547" s="8" t="s">
        <v>7286</v>
      </c>
      <c r="D547">
        <v>50000</v>
      </c>
      <c r="E547">
        <v>13692</v>
      </c>
      <c r="F547" t="s">
        <v>49</v>
      </c>
      <c r="G547" t="s">
        <v>61</v>
      </c>
      <c r="H547" t="s">
        <v>85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3531</v>
      </c>
      <c r="O547">
        <f>ROUNDUP(E547/D547,2)*100</f>
        <v>28.000000000000004</v>
      </c>
      <c r="P547">
        <f>IF(L547&gt;0,ROUNDUP((E547/L547),0))</f>
        <v>403</v>
      </c>
      <c r="Q547" t="s">
        <v>32</v>
      </c>
      <c r="R547" t="s">
        <v>3530</v>
      </c>
      <c r="S547" s="10">
        <f>(J547/86400)+25569+(-5/24)</f>
        <v>42283.38413194444</v>
      </c>
      <c r="T547" s="9">
        <f>(I547/86400)+25569+(-5/24)</f>
        <v>42323.425798611112</v>
      </c>
    </row>
    <row r="548" spans="1:20" ht="43.5" x14ac:dyDescent="0.35">
      <c r="A548">
        <v>546</v>
      </c>
      <c r="B548" s="8" t="s">
        <v>7285</v>
      </c>
      <c r="C548" s="8" t="s">
        <v>7284</v>
      </c>
      <c r="D548">
        <v>60000</v>
      </c>
      <c r="E548">
        <v>52</v>
      </c>
      <c r="F548" t="s">
        <v>49</v>
      </c>
      <c r="G548" t="s">
        <v>55</v>
      </c>
      <c r="H548" t="s">
        <v>82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3531</v>
      </c>
      <c r="O548">
        <f>ROUNDUP(E548/D548,2)*100</f>
        <v>1</v>
      </c>
      <c r="P548">
        <f>IF(L548&gt;0,ROUNDUP((E548/L548),0))</f>
        <v>26</v>
      </c>
      <c r="Q548" t="s">
        <v>32</v>
      </c>
      <c r="R548" t="s">
        <v>3530</v>
      </c>
      <c r="S548" s="10">
        <f>(J548/86400)+25569+(-5/24)</f>
        <v>42249.459664351853</v>
      </c>
      <c r="T548" s="9">
        <f>(I548/86400)+25569+(-5/24)</f>
        <v>42294.459664351853</v>
      </c>
    </row>
    <row r="549" spans="1:20" ht="58" x14ac:dyDescent="0.35">
      <c r="A549">
        <v>547</v>
      </c>
      <c r="B549" s="8" t="s">
        <v>7283</v>
      </c>
      <c r="C549" s="8" t="s">
        <v>7282</v>
      </c>
      <c r="D549">
        <v>7500</v>
      </c>
      <c r="E549">
        <v>0</v>
      </c>
      <c r="F549" t="s">
        <v>49</v>
      </c>
      <c r="G549" t="s">
        <v>56</v>
      </c>
      <c r="H549" t="s">
        <v>90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3531</v>
      </c>
      <c r="O549">
        <f>ROUNDUP(E549/D549,2)*100</f>
        <v>0</v>
      </c>
      <c r="P549" t="b">
        <f>IF(L549&gt;0,ROUNDUP((E549/L549),0))</f>
        <v>0</v>
      </c>
      <c r="Q549" t="s">
        <v>32</v>
      </c>
      <c r="R549" t="s">
        <v>3530</v>
      </c>
      <c r="S549" s="10">
        <f>(J549/86400)+25569+(-5/24)</f>
        <v>42380.488009259258</v>
      </c>
      <c r="T549" s="9">
        <f>(I549/86400)+25569+(-5/24)</f>
        <v>42410.488009259258</v>
      </c>
    </row>
    <row r="550" spans="1:20" ht="43.5" x14ac:dyDescent="0.35">
      <c r="A550">
        <v>548</v>
      </c>
      <c r="B550" s="8" t="s">
        <v>7281</v>
      </c>
      <c r="C550" s="8" t="s">
        <v>7280</v>
      </c>
      <c r="D550">
        <v>10000</v>
      </c>
      <c r="E550">
        <v>9</v>
      </c>
      <c r="F550" t="s">
        <v>49</v>
      </c>
      <c r="G550" t="s">
        <v>56</v>
      </c>
      <c r="H550" t="s">
        <v>90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3531</v>
      </c>
      <c r="O550">
        <f>ROUNDUP(E550/D550,2)*100</f>
        <v>1</v>
      </c>
      <c r="P550">
        <f>IF(L550&gt;0,ROUNDUP((E550/L550),0))</f>
        <v>9</v>
      </c>
      <c r="Q550" t="s">
        <v>32</v>
      </c>
      <c r="R550" t="s">
        <v>3530</v>
      </c>
      <c r="S550" s="10">
        <f>(J550/86400)+25569+(-5/24)</f>
        <v>42276.695</v>
      </c>
      <c r="T550" s="9">
        <f>(I550/86400)+25569+(-5/24)</f>
        <v>42306.695</v>
      </c>
    </row>
    <row r="551" spans="1:20" ht="58" x14ac:dyDescent="0.35">
      <c r="A551">
        <v>549</v>
      </c>
      <c r="B551" s="8" t="s">
        <v>7279</v>
      </c>
      <c r="C551" s="8" t="s">
        <v>7278</v>
      </c>
      <c r="D551">
        <v>2500</v>
      </c>
      <c r="E551">
        <v>68</v>
      </c>
      <c r="F551" t="s">
        <v>49</v>
      </c>
      <c r="G551" t="s">
        <v>56</v>
      </c>
      <c r="H551" t="s">
        <v>90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3531</v>
      </c>
      <c r="O551">
        <f>ROUNDUP(E551/D551,2)*100</f>
        <v>3</v>
      </c>
      <c r="P551">
        <f>IF(L551&gt;0,ROUNDUP((E551/L551),0))</f>
        <v>9</v>
      </c>
      <c r="Q551" t="s">
        <v>32</v>
      </c>
      <c r="R551" t="s">
        <v>3530</v>
      </c>
      <c r="S551" s="10">
        <f>(J551/86400)+25569+(-5/24)</f>
        <v>42163.428495370368</v>
      </c>
      <c r="T551" s="9">
        <f>(I551/86400)+25569+(-5/24)</f>
        <v>42193.428495370368</v>
      </c>
    </row>
    <row r="552" spans="1:20" ht="43.5" x14ac:dyDescent="0.35">
      <c r="A552">
        <v>550</v>
      </c>
      <c r="B552" s="8" t="s">
        <v>7277</v>
      </c>
      <c r="C552" s="8" t="s">
        <v>7276</v>
      </c>
      <c r="D552">
        <v>5000</v>
      </c>
      <c r="E552">
        <v>35</v>
      </c>
      <c r="F552" t="s">
        <v>49</v>
      </c>
      <c r="G552" t="s">
        <v>57</v>
      </c>
      <c r="H552" t="s">
        <v>193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3531</v>
      </c>
      <c r="O552">
        <f>ROUNDUP(E552/D552,2)*100</f>
        <v>1</v>
      </c>
      <c r="P552">
        <f>IF(L552&gt;0,ROUNDUP((E552/L552),0))</f>
        <v>9</v>
      </c>
      <c r="Q552" t="s">
        <v>32</v>
      </c>
      <c r="R552" t="s">
        <v>3530</v>
      </c>
      <c r="S552" s="10">
        <f>(J552/86400)+25569+(-5/24)</f>
        <v>42753.47042824074</v>
      </c>
      <c r="T552" s="9">
        <f>(I552/86400)+25569+(-5/24)</f>
        <v>42765.999999999993</v>
      </c>
    </row>
    <row r="553" spans="1:20" ht="43.5" x14ac:dyDescent="0.35">
      <c r="A553">
        <v>551</v>
      </c>
      <c r="B553" s="8" t="s">
        <v>7275</v>
      </c>
      <c r="C553" s="8" t="s">
        <v>7274</v>
      </c>
      <c r="D553">
        <v>75000</v>
      </c>
      <c r="E553">
        <v>3781</v>
      </c>
      <c r="F553" t="s">
        <v>49</v>
      </c>
      <c r="G553" t="s">
        <v>55</v>
      </c>
      <c r="H553" t="s">
        <v>82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3531</v>
      </c>
      <c r="O553">
        <f>ROUNDUP(E553/D553,2)*100</f>
        <v>6.0000000000000009</v>
      </c>
      <c r="P553">
        <f>IF(L553&gt;0,ROUNDUP((E553/L553),0))</f>
        <v>136</v>
      </c>
      <c r="Q553" t="s">
        <v>32</v>
      </c>
      <c r="R553" t="s">
        <v>3530</v>
      </c>
      <c r="S553" s="10">
        <f>(J553/86400)+25569+(-5/24)</f>
        <v>42173.067407407405</v>
      </c>
      <c r="T553" s="9">
        <f>(I553/86400)+25569+(-5/24)</f>
        <v>42217.536805555552</v>
      </c>
    </row>
    <row r="554" spans="1:20" ht="43.5" x14ac:dyDescent="0.35">
      <c r="A554">
        <v>552</v>
      </c>
      <c r="B554" s="8" t="s">
        <v>7273</v>
      </c>
      <c r="C554" s="8" t="s">
        <v>7272</v>
      </c>
      <c r="D554">
        <v>45000</v>
      </c>
      <c r="E554">
        <v>0</v>
      </c>
      <c r="F554" t="s">
        <v>49</v>
      </c>
      <c r="G554" t="s">
        <v>57</v>
      </c>
      <c r="H554" t="s">
        <v>193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3531</v>
      </c>
      <c r="O554">
        <f>ROUNDUP(E554/D554,2)*100</f>
        <v>0</v>
      </c>
      <c r="P554" t="b">
        <f>IF(L554&gt;0,ROUNDUP((E554/L554),0))</f>
        <v>0</v>
      </c>
      <c r="Q554" t="s">
        <v>32</v>
      </c>
      <c r="R554" t="s">
        <v>3530</v>
      </c>
      <c r="S554" s="10">
        <f>(J554/86400)+25569+(-5/24)</f>
        <v>42318.408518518518</v>
      </c>
      <c r="T554" s="9">
        <f>(I554/86400)+25569+(-5/24)</f>
        <v>42378.408518518518</v>
      </c>
    </row>
    <row r="555" spans="1:20" ht="43.5" x14ac:dyDescent="0.35">
      <c r="A555">
        <v>553</v>
      </c>
      <c r="B555" s="8" t="s">
        <v>7271</v>
      </c>
      <c r="C555" s="8" t="s">
        <v>7270</v>
      </c>
      <c r="D555">
        <v>25000</v>
      </c>
      <c r="E555">
        <v>123</v>
      </c>
      <c r="F555" t="s">
        <v>49</v>
      </c>
      <c r="G555" t="s">
        <v>55</v>
      </c>
      <c r="H555" t="s">
        <v>82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3531</v>
      </c>
      <c r="O555">
        <f>ROUNDUP(E555/D555,2)*100</f>
        <v>1</v>
      </c>
      <c r="P555">
        <f>IF(L555&gt;0,ROUNDUP((E555/L555),0))</f>
        <v>21</v>
      </c>
      <c r="Q555" t="s">
        <v>32</v>
      </c>
      <c r="R555" t="s">
        <v>3530</v>
      </c>
      <c r="S555" s="10">
        <f>(J555/86400)+25569+(-5/24)</f>
        <v>41927.511469907404</v>
      </c>
      <c r="T555" s="9">
        <f>(I555/86400)+25569+(-5/24)</f>
        <v>41957.553136574068</v>
      </c>
    </row>
    <row r="556" spans="1:20" ht="43.5" x14ac:dyDescent="0.35">
      <c r="A556">
        <v>554</v>
      </c>
      <c r="B556" s="8" t="s">
        <v>7269</v>
      </c>
      <c r="C556" s="8" t="s">
        <v>7268</v>
      </c>
      <c r="D556">
        <v>3870</v>
      </c>
      <c r="E556">
        <v>1416</v>
      </c>
      <c r="F556" t="s">
        <v>49</v>
      </c>
      <c r="G556" t="s">
        <v>55</v>
      </c>
      <c r="H556" t="s">
        <v>82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3531</v>
      </c>
      <c r="O556">
        <f>ROUNDUP(E556/D556,2)*100</f>
        <v>37</v>
      </c>
      <c r="P556">
        <f>IF(L556&gt;0,ROUNDUP((E556/L556),0))</f>
        <v>65</v>
      </c>
      <c r="Q556" t="s">
        <v>32</v>
      </c>
      <c r="R556" t="s">
        <v>3530</v>
      </c>
      <c r="S556" s="10">
        <f>(J556/86400)+25569+(-5/24)</f>
        <v>41901.476527777777</v>
      </c>
      <c r="T556" s="9">
        <f>(I556/86400)+25569+(-5/24)</f>
        <v>41931.476527777777</v>
      </c>
    </row>
    <row r="557" spans="1:20" ht="43.5" x14ac:dyDescent="0.35">
      <c r="A557">
        <v>555</v>
      </c>
      <c r="B557" s="8" t="s">
        <v>7267</v>
      </c>
      <c r="C557" s="8" t="s">
        <v>7266</v>
      </c>
      <c r="D557">
        <v>7500</v>
      </c>
      <c r="E557">
        <v>0</v>
      </c>
      <c r="F557" t="s">
        <v>49</v>
      </c>
      <c r="G557" t="s">
        <v>56</v>
      </c>
      <c r="H557" t="s">
        <v>90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3531</v>
      </c>
      <c r="O557">
        <f>ROUNDUP(E557/D557,2)*100</f>
        <v>0</v>
      </c>
      <c r="P557" t="b">
        <f>IF(L557&gt;0,ROUNDUP((E557/L557),0))</f>
        <v>0</v>
      </c>
      <c r="Q557" t="s">
        <v>32</v>
      </c>
      <c r="R557" t="s">
        <v>3530</v>
      </c>
      <c r="S557" s="10">
        <f>(J557/86400)+25569+(-5/24)</f>
        <v>42503.145173611112</v>
      </c>
      <c r="T557" s="9">
        <f>(I557/86400)+25569+(-5/24)</f>
        <v>42533.145173611112</v>
      </c>
    </row>
    <row r="558" spans="1:20" ht="29" x14ac:dyDescent="0.35">
      <c r="A558">
        <v>556</v>
      </c>
      <c r="B558" s="8" t="s">
        <v>7265</v>
      </c>
      <c r="C558" s="8" t="s">
        <v>7264</v>
      </c>
      <c r="D558">
        <v>8000</v>
      </c>
      <c r="E558">
        <v>200</v>
      </c>
      <c r="F558" t="s">
        <v>49</v>
      </c>
      <c r="G558" t="s">
        <v>55</v>
      </c>
      <c r="H558" t="s">
        <v>82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3531</v>
      </c>
      <c r="O558">
        <f>ROUNDUP(E558/D558,2)*100</f>
        <v>3</v>
      </c>
      <c r="P558">
        <f>IF(L558&gt;0,ROUNDUP((E558/L558),0))</f>
        <v>200</v>
      </c>
      <c r="Q558" t="s">
        <v>32</v>
      </c>
      <c r="R558" t="s">
        <v>3530</v>
      </c>
      <c r="S558" s="10">
        <f>(J558/86400)+25569+(-5/24)</f>
        <v>42345.651817129627</v>
      </c>
      <c r="T558" s="9">
        <f>(I558/86400)+25569+(-5/24)</f>
        <v>42375.651817129627</v>
      </c>
    </row>
    <row r="559" spans="1:20" ht="43.5" x14ac:dyDescent="0.35">
      <c r="A559">
        <v>557</v>
      </c>
      <c r="B559" s="8" t="s">
        <v>7263</v>
      </c>
      <c r="C559" s="8" t="s">
        <v>7262</v>
      </c>
      <c r="D559">
        <v>150000</v>
      </c>
      <c r="E559">
        <v>1366</v>
      </c>
      <c r="F559" t="s">
        <v>49</v>
      </c>
      <c r="G559" t="s">
        <v>59</v>
      </c>
      <c r="H559" t="s">
        <v>85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3531</v>
      </c>
      <c r="O559">
        <f>ROUNDUP(E559/D559,2)*100</f>
        <v>1</v>
      </c>
      <c r="P559">
        <f>IF(L559&gt;0,ROUNDUP((E559/L559),0))</f>
        <v>69</v>
      </c>
      <c r="Q559" t="s">
        <v>32</v>
      </c>
      <c r="R559" t="s">
        <v>3530</v>
      </c>
      <c r="S559" s="10">
        <f>(J559/86400)+25569+(-5/24)</f>
        <v>42676.733831018515</v>
      </c>
      <c r="T559" s="9">
        <f>(I559/86400)+25569+(-5/24)</f>
        <v>42706.775497685179</v>
      </c>
    </row>
    <row r="560" spans="1:20" ht="43.5" x14ac:dyDescent="0.35">
      <c r="A560">
        <v>558</v>
      </c>
      <c r="B560" s="8" t="s">
        <v>7261</v>
      </c>
      <c r="C560" s="8" t="s">
        <v>7260</v>
      </c>
      <c r="D560">
        <v>750</v>
      </c>
      <c r="E560">
        <v>0</v>
      </c>
      <c r="F560" t="s">
        <v>49</v>
      </c>
      <c r="G560" t="s">
        <v>55</v>
      </c>
      <c r="H560" t="s">
        <v>82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3531</v>
      </c>
      <c r="O560">
        <f>ROUNDUP(E560/D560,2)*100</f>
        <v>0</v>
      </c>
      <c r="P560" t="b">
        <f>IF(L560&gt;0,ROUNDUP((E560/L560),0))</f>
        <v>0</v>
      </c>
      <c r="Q560" t="s">
        <v>32</v>
      </c>
      <c r="R560" t="s">
        <v>3530</v>
      </c>
      <c r="S560" s="10">
        <f>(J560/86400)+25569+(-5/24)</f>
        <v>42057.674826388888</v>
      </c>
      <c r="T560" s="9">
        <f>(I560/86400)+25569+(-5/24)</f>
        <v>42087.633159722223</v>
      </c>
    </row>
    <row r="561" spans="1:20" ht="58" x14ac:dyDescent="0.35">
      <c r="A561">
        <v>559</v>
      </c>
      <c r="B561" s="8" t="s">
        <v>7259</v>
      </c>
      <c r="C561" s="8" t="s">
        <v>7258</v>
      </c>
      <c r="D561">
        <v>240000</v>
      </c>
      <c r="E561">
        <v>50</v>
      </c>
      <c r="F561" t="s">
        <v>49</v>
      </c>
      <c r="G561" t="s">
        <v>55</v>
      </c>
      <c r="H561" t="s">
        <v>82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3531</v>
      </c>
      <c r="O561">
        <f>ROUNDUP(E561/D561,2)*100</f>
        <v>1</v>
      </c>
      <c r="P561">
        <f>IF(L561&gt;0,ROUNDUP((E561/L561),0))</f>
        <v>50</v>
      </c>
      <c r="Q561" t="s">
        <v>32</v>
      </c>
      <c r="R561" t="s">
        <v>3530</v>
      </c>
      <c r="S561" s="10">
        <f>(J561/86400)+25569+(-5/24)</f>
        <v>42321.074768518512</v>
      </c>
      <c r="T561" s="9">
        <f>(I561/86400)+25569+(-5/24)</f>
        <v>42351.074768518512</v>
      </c>
    </row>
    <row r="562" spans="1:20" ht="43.5" x14ac:dyDescent="0.35">
      <c r="A562">
        <v>560</v>
      </c>
      <c r="B562" s="8" t="s">
        <v>7257</v>
      </c>
      <c r="C562" s="8" t="s">
        <v>7256</v>
      </c>
      <c r="D562">
        <v>100000</v>
      </c>
      <c r="E562">
        <v>12</v>
      </c>
      <c r="F562" t="s">
        <v>49</v>
      </c>
      <c r="G562" t="s">
        <v>57</v>
      </c>
      <c r="H562" t="s">
        <v>193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3531</v>
      </c>
      <c r="O562">
        <f>ROUNDUP(E562/D562,2)*100</f>
        <v>1</v>
      </c>
      <c r="P562">
        <f>IF(L562&gt;0,ROUNDUP((E562/L562),0))</f>
        <v>4</v>
      </c>
      <c r="Q562" t="s">
        <v>32</v>
      </c>
      <c r="R562" t="s">
        <v>3530</v>
      </c>
      <c r="S562" s="10">
        <f>(J562/86400)+25569+(-5/24)</f>
        <v>41960.563020833331</v>
      </c>
      <c r="T562" s="9">
        <f>(I562/86400)+25569+(-5/24)</f>
        <v>41990.563020833331</v>
      </c>
    </row>
    <row r="563" spans="1:20" ht="43.5" x14ac:dyDescent="0.35">
      <c r="A563">
        <v>561</v>
      </c>
      <c r="B563" s="8" t="s">
        <v>7255</v>
      </c>
      <c r="C563" s="8" t="s">
        <v>7254</v>
      </c>
      <c r="D563">
        <v>15000</v>
      </c>
      <c r="E563">
        <v>55</v>
      </c>
      <c r="F563" t="s">
        <v>49</v>
      </c>
      <c r="G563" t="s">
        <v>55</v>
      </c>
      <c r="H563" t="s">
        <v>82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3531</v>
      </c>
      <c r="O563">
        <f>ROUNDUP(E563/D563,2)*100</f>
        <v>1</v>
      </c>
      <c r="P563">
        <f>IF(L563&gt;0,ROUNDUP((E563/L563),0))</f>
        <v>28</v>
      </c>
      <c r="Q563" t="s">
        <v>32</v>
      </c>
      <c r="R563" t="s">
        <v>3530</v>
      </c>
      <c r="S563" s="10">
        <f>(J563/86400)+25569+(-5/24)</f>
        <v>42268.450381944444</v>
      </c>
      <c r="T563" s="9">
        <f>(I563/86400)+25569+(-5/24)</f>
        <v>42303.450381944444</v>
      </c>
    </row>
    <row r="564" spans="1:20" ht="43.5" x14ac:dyDescent="0.35">
      <c r="A564">
        <v>562</v>
      </c>
      <c r="B564" s="8" t="s">
        <v>7253</v>
      </c>
      <c r="C564" s="8" t="s">
        <v>7252</v>
      </c>
      <c r="D564">
        <v>50000</v>
      </c>
      <c r="E564">
        <v>0</v>
      </c>
      <c r="F564" t="s">
        <v>49</v>
      </c>
      <c r="G564" t="s">
        <v>62</v>
      </c>
      <c r="H564" t="s">
        <v>85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3531</v>
      </c>
      <c r="O564">
        <f>ROUNDUP(E564/D564,2)*100</f>
        <v>0</v>
      </c>
      <c r="P564" t="b">
        <f>IF(L564&gt;0,ROUNDUP((E564/L564),0))</f>
        <v>0</v>
      </c>
      <c r="Q564" t="s">
        <v>32</v>
      </c>
      <c r="R564" t="s">
        <v>3530</v>
      </c>
      <c r="S564" s="10">
        <f>(J564/86400)+25569+(-5/24)</f>
        <v>42692.180729166663</v>
      </c>
      <c r="T564" s="9">
        <f>(I564/86400)+25569+(-5/24)</f>
        <v>42722.180729166663</v>
      </c>
    </row>
    <row r="565" spans="1:20" ht="43.5" x14ac:dyDescent="0.35">
      <c r="A565">
        <v>563</v>
      </c>
      <c r="B565" s="8" t="s">
        <v>7251</v>
      </c>
      <c r="C565" s="8" t="s">
        <v>7250</v>
      </c>
      <c r="D565">
        <v>75000</v>
      </c>
      <c r="E565">
        <v>68</v>
      </c>
      <c r="F565" t="s">
        <v>49</v>
      </c>
      <c r="G565" t="s">
        <v>58</v>
      </c>
      <c r="H565" t="s">
        <v>104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3531</v>
      </c>
      <c r="O565">
        <f>ROUNDUP(E565/D565,2)*100</f>
        <v>1</v>
      </c>
      <c r="P565">
        <f>IF(L565&gt;0,ROUNDUP((E565/L565),0))</f>
        <v>34</v>
      </c>
      <c r="Q565" t="s">
        <v>32</v>
      </c>
      <c r="R565" t="s">
        <v>3530</v>
      </c>
      <c r="S565" s="10">
        <f>(J565/86400)+25569+(-5/24)</f>
        <v>42021.861655092587</v>
      </c>
      <c r="T565" s="9">
        <f>(I565/86400)+25569+(-5/24)</f>
        <v>42051.861655092587</v>
      </c>
    </row>
    <row r="566" spans="1:20" ht="58" x14ac:dyDescent="0.35">
      <c r="A566">
        <v>564</v>
      </c>
      <c r="B566" s="8" t="s">
        <v>7249</v>
      </c>
      <c r="C566" s="8" t="s">
        <v>7248</v>
      </c>
      <c r="D566">
        <v>18000</v>
      </c>
      <c r="E566">
        <v>1</v>
      </c>
      <c r="F566" t="s">
        <v>49</v>
      </c>
      <c r="G566" t="s">
        <v>61</v>
      </c>
      <c r="H566" t="s">
        <v>85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3531</v>
      </c>
      <c r="O566">
        <f>ROUNDUP(E566/D566,2)*100</f>
        <v>1</v>
      </c>
      <c r="P566">
        <f>IF(L566&gt;0,ROUNDUP((E566/L566),0))</f>
        <v>1</v>
      </c>
      <c r="Q566" t="s">
        <v>32</v>
      </c>
      <c r="R566" t="s">
        <v>3530</v>
      </c>
      <c r="S566" s="10">
        <f>(J566/86400)+25569+(-5/24)</f>
        <v>42411.734664351847</v>
      </c>
      <c r="T566" s="9">
        <f>(I566/86400)+25569+(-5/24)</f>
        <v>42441.734664351847</v>
      </c>
    </row>
    <row r="567" spans="1:20" ht="43.5" x14ac:dyDescent="0.35">
      <c r="A567">
        <v>565</v>
      </c>
      <c r="B567" s="8" t="s">
        <v>7247</v>
      </c>
      <c r="C567" s="8" t="s">
        <v>7246</v>
      </c>
      <c r="D567">
        <v>25000</v>
      </c>
      <c r="E567">
        <v>0</v>
      </c>
      <c r="F567" t="s">
        <v>49</v>
      </c>
      <c r="G567" t="s">
        <v>56</v>
      </c>
      <c r="H567" t="s">
        <v>90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3531</v>
      </c>
      <c r="O567">
        <f>ROUNDUP(E567/D567,2)*100</f>
        <v>0</v>
      </c>
      <c r="P567" t="b">
        <f>IF(L567&gt;0,ROUNDUP((E567/L567),0))</f>
        <v>0</v>
      </c>
      <c r="Q567" t="s">
        <v>32</v>
      </c>
      <c r="R567" t="s">
        <v>3530</v>
      </c>
      <c r="S567" s="10">
        <f>(J567/86400)+25569+(-5/24)</f>
        <v>42165.576956018514</v>
      </c>
      <c r="T567" s="9">
        <f>(I567/86400)+25569+(-5/24)</f>
        <v>42195.576956018514</v>
      </c>
    </row>
    <row r="568" spans="1:20" ht="43.5" x14ac:dyDescent="0.35">
      <c r="A568">
        <v>566</v>
      </c>
      <c r="B568" s="8" t="s">
        <v>7245</v>
      </c>
      <c r="C568" s="8" t="s">
        <v>7244</v>
      </c>
      <c r="D568">
        <v>5000</v>
      </c>
      <c r="E568">
        <v>1</v>
      </c>
      <c r="F568" t="s">
        <v>49</v>
      </c>
      <c r="G568" t="s">
        <v>55</v>
      </c>
      <c r="H568" t="s">
        <v>82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3531</v>
      </c>
      <c r="O568">
        <f>ROUNDUP(E568/D568,2)*100</f>
        <v>1</v>
      </c>
      <c r="P568">
        <f>IF(L568&gt;0,ROUNDUP((E568/L568),0))</f>
        <v>1</v>
      </c>
      <c r="Q568" t="s">
        <v>32</v>
      </c>
      <c r="R568" t="s">
        <v>3530</v>
      </c>
      <c r="S568" s="10">
        <f>(J568/86400)+25569+(-5/24)</f>
        <v>42535.476076388884</v>
      </c>
      <c r="T568" s="9">
        <f>(I568/86400)+25569+(-5/24)</f>
        <v>42565.476076388884</v>
      </c>
    </row>
    <row r="569" spans="1:20" ht="43.5" x14ac:dyDescent="0.35">
      <c r="A569">
        <v>567</v>
      </c>
      <c r="B569" s="8" t="s">
        <v>7243</v>
      </c>
      <c r="C569" s="8" t="s">
        <v>7242</v>
      </c>
      <c r="D569">
        <v>10000</v>
      </c>
      <c r="E569">
        <v>0</v>
      </c>
      <c r="F569" t="s">
        <v>49</v>
      </c>
      <c r="G569" t="s">
        <v>55</v>
      </c>
      <c r="H569" t="s">
        <v>82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3531</v>
      </c>
      <c r="O569">
        <f>ROUNDUP(E569/D569,2)*100</f>
        <v>0</v>
      </c>
      <c r="P569" t="b">
        <f>IF(L569&gt;0,ROUNDUP((E569/L569),0))</f>
        <v>0</v>
      </c>
      <c r="Q569" t="s">
        <v>32</v>
      </c>
      <c r="R569" t="s">
        <v>3530</v>
      </c>
      <c r="S569" s="10">
        <f>(J569/86400)+25569+(-5/24)</f>
        <v>41975.634189814817</v>
      </c>
      <c r="T569" s="9">
        <f>(I569/86400)+25569+(-5/24)</f>
        <v>42005.634189814817</v>
      </c>
    </row>
    <row r="570" spans="1:20" ht="58" x14ac:dyDescent="0.35">
      <c r="A570">
        <v>568</v>
      </c>
      <c r="B570" s="8" t="s">
        <v>7241</v>
      </c>
      <c r="C570" s="8" t="s">
        <v>7240</v>
      </c>
      <c r="D570">
        <v>24500</v>
      </c>
      <c r="E570">
        <v>245</v>
      </c>
      <c r="F570" t="s">
        <v>49</v>
      </c>
      <c r="G570" t="s">
        <v>68</v>
      </c>
      <c r="H570" t="s">
        <v>519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3531</v>
      </c>
      <c r="O570">
        <f>ROUNDUP(E570/D570,2)*100</f>
        <v>1</v>
      </c>
      <c r="P570">
        <f>IF(L570&gt;0,ROUNDUP((E570/L570),0))</f>
        <v>49</v>
      </c>
      <c r="Q570" t="s">
        <v>32</v>
      </c>
      <c r="R570" t="s">
        <v>3530</v>
      </c>
      <c r="S570" s="10">
        <f>(J570/86400)+25569+(-5/24)</f>
        <v>42348.713229166664</v>
      </c>
      <c r="T570" s="9">
        <f>(I570/86400)+25569+(-5/24)</f>
        <v>42385.249999999993</v>
      </c>
    </row>
    <row r="571" spans="1:20" ht="43.5" x14ac:dyDescent="0.35">
      <c r="A571">
        <v>569</v>
      </c>
      <c r="B571" s="8" t="s">
        <v>7239</v>
      </c>
      <c r="C571" s="8" t="s">
        <v>7238</v>
      </c>
      <c r="D571">
        <v>2500</v>
      </c>
      <c r="E571">
        <v>20</v>
      </c>
      <c r="F571" t="s">
        <v>49</v>
      </c>
      <c r="G571" t="s">
        <v>57</v>
      </c>
      <c r="H571" t="s">
        <v>193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3531</v>
      </c>
      <c r="O571">
        <f>ROUNDUP(E571/D571,2)*100</f>
        <v>1</v>
      </c>
      <c r="P571">
        <f>IF(L571&gt;0,ROUNDUP((E571/L571),0))</f>
        <v>20</v>
      </c>
      <c r="Q571" t="s">
        <v>32</v>
      </c>
      <c r="R571" t="s">
        <v>3530</v>
      </c>
      <c r="S571" s="10">
        <f>(J571/86400)+25569+(-5/24)</f>
        <v>42340.639027777775</v>
      </c>
      <c r="T571" s="9">
        <f>(I571/86400)+25569+(-5/24)</f>
        <v>42370.639027777775</v>
      </c>
    </row>
    <row r="572" spans="1:20" ht="29" x14ac:dyDescent="0.35">
      <c r="A572">
        <v>570</v>
      </c>
      <c r="B572" s="8" t="s">
        <v>7237</v>
      </c>
      <c r="C572" s="8" t="s">
        <v>7236</v>
      </c>
      <c r="D572">
        <v>85000</v>
      </c>
      <c r="E572">
        <v>142</v>
      </c>
      <c r="F572" t="s">
        <v>49</v>
      </c>
      <c r="G572" t="s">
        <v>55</v>
      </c>
      <c r="H572" t="s">
        <v>82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3531</v>
      </c>
      <c r="O572">
        <f>ROUNDUP(E572/D572,2)*100</f>
        <v>1</v>
      </c>
      <c r="P572">
        <f>IF(L572&gt;0,ROUNDUP((E572/L572),0))</f>
        <v>142</v>
      </c>
      <c r="Q572" t="s">
        <v>32</v>
      </c>
      <c r="R572" t="s">
        <v>3530</v>
      </c>
      <c r="S572" s="10">
        <f>(J572/86400)+25569+(-5/24)</f>
        <v>42388.589918981474</v>
      </c>
      <c r="T572" s="9">
        <f>(I572/86400)+25569+(-5/24)</f>
        <v>42418.589918981474</v>
      </c>
    </row>
    <row r="573" spans="1:20" ht="43.5" x14ac:dyDescent="0.35">
      <c r="A573">
        <v>571</v>
      </c>
      <c r="B573" s="8" t="s">
        <v>7235</v>
      </c>
      <c r="C573" s="8" t="s">
        <v>7234</v>
      </c>
      <c r="D573">
        <v>25000</v>
      </c>
      <c r="E573">
        <v>106</v>
      </c>
      <c r="F573" t="s">
        <v>49</v>
      </c>
      <c r="G573" t="s">
        <v>55</v>
      </c>
      <c r="H573" t="s">
        <v>82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3531</v>
      </c>
      <c r="O573">
        <f>ROUNDUP(E573/D573,2)*100</f>
        <v>1</v>
      </c>
      <c r="P573">
        <f>IF(L573&gt;0,ROUNDUP((E573/L573),0))</f>
        <v>53</v>
      </c>
      <c r="Q573" t="s">
        <v>32</v>
      </c>
      <c r="R573" t="s">
        <v>3530</v>
      </c>
      <c r="S573" s="10">
        <f>(J573/86400)+25569+(-5/24)</f>
        <v>42192.607905092591</v>
      </c>
      <c r="T573" s="9">
        <f>(I573/86400)+25569+(-5/24)</f>
        <v>42211.957638888889</v>
      </c>
    </row>
    <row r="574" spans="1:20" ht="43.5" x14ac:dyDescent="0.35">
      <c r="A574">
        <v>572</v>
      </c>
      <c r="B574" s="8" t="s">
        <v>7233</v>
      </c>
      <c r="C574" s="8" t="s">
        <v>7232</v>
      </c>
      <c r="D574">
        <v>2500</v>
      </c>
      <c r="E574">
        <v>0</v>
      </c>
      <c r="F574" t="s">
        <v>49</v>
      </c>
      <c r="G574" t="s">
        <v>55</v>
      </c>
      <c r="H574" t="s">
        <v>82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3531</v>
      </c>
      <c r="O574">
        <f>ROUNDUP(E574/D574,2)*100</f>
        <v>0</v>
      </c>
      <c r="P574" t="b">
        <f>IF(L574&gt;0,ROUNDUP((E574/L574),0))</f>
        <v>0</v>
      </c>
      <c r="Q574" t="s">
        <v>32</v>
      </c>
      <c r="R574" t="s">
        <v>3530</v>
      </c>
      <c r="S574" s="10">
        <f>(J574/86400)+25569+(-5/24)</f>
        <v>42282.507962962962</v>
      </c>
      <c r="T574" s="9">
        <f>(I574/86400)+25569+(-5/24)</f>
        <v>42312.549629629626</v>
      </c>
    </row>
    <row r="575" spans="1:20" ht="58" x14ac:dyDescent="0.35">
      <c r="A575">
        <v>573</v>
      </c>
      <c r="B575" s="8" t="s">
        <v>7231</v>
      </c>
      <c r="C575" s="8" t="s">
        <v>7230</v>
      </c>
      <c r="D575">
        <v>88888</v>
      </c>
      <c r="E575">
        <v>346</v>
      </c>
      <c r="F575" t="s">
        <v>49</v>
      </c>
      <c r="G575" t="s">
        <v>55</v>
      </c>
      <c r="H575" t="s">
        <v>82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3531</v>
      </c>
      <c r="O575">
        <f>ROUNDUP(E575/D575,2)*100</f>
        <v>1</v>
      </c>
      <c r="P575">
        <f>IF(L575&gt;0,ROUNDUP((E575/L575),0))</f>
        <v>39</v>
      </c>
      <c r="Q575" t="s">
        <v>32</v>
      </c>
      <c r="R575" t="s">
        <v>3530</v>
      </c>
      <c r="S575" s="10">
        <f>(J575/86400)+25569+(-5/24)</f>
        <v>41962.841793981475</v>
      </c>
      <c r="T575" s="9">
        <f>(I575/86400)+25569+(-5/24)</f>
        <v>42021.841666666667</v>
      </c>
    </row>
    <row r="576" spans="1:20" ht="58" x14ac:dyDescent="0.35">
      <c r="A576">
        <v>574</v>
      </c>
      <c r="B576" s="8" t="s">
        <v>7229</v>
      </c>
      <c r="C576" s="8" t="s">
        <v>7228</v>
      </c>
      <c r="D576">
        <v>11180</v>
      </c>
      <c r="E576">
        <v>80</v>
      </c>
      <c r="F576" t="s">
        <v>49</v>
      </c>
      <c r="G576" t="s">
        <v>56</v>
      </c>
      <c r="H576" t="s">
        <v>90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3531</v>
      </c>
      <c r="O576">
        <f>ROUNDUP(E576/D576,2)*100</f>
        <v>1</v>
      </c>
      <c r="P576">
        <f>IF(L576&gt;0,ROUNDUP((E576/L576),0))</f>
        <v>20</v>
      </c>
      <c r="Q576" t="s">
        <v>32</v>
      </c>
      <c r="R576" t="s">
        <v>3530</v>
      </c>
      <c r="S576" s="10">
        <f>(J576/86400)+25569+(-5/24)</f>
        <v>42632.235034722216</v>
      </c>
      <c r="T576" s="9">
        <f>(I576/86400)+25569+(-5/24)</f>
        <v>42662.235034722216</v>
      </c>
    </row>
    <row r="577" spans="1:20" ht="58" x14ac:dyDescent="0.35">
      <c r="A577">
        <v>575</v>
      </c>
      <c r="B577" s="8" t="s">
        <v>7227</v>
      </c>
      <c r="C577" s="8" t="s">
        <v>7226</v>
      </c>
      <c r="D577">
        <v>60000</v>
      </c>
      <c r="E577">
        <v>259</v>
      </c>
      <c r="F577" t="s">
        <v>49</v>
      </c>
      <c r="G577" t="s">
        <v>59</v>
      </c>
      <c r="H577" t="s">
        <v>85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3531</v>
      </c>
      <c r="O577">
        <f>ROUNDUP(E577/D577,2)*100</f>
        <v>1</v>
      </c>
      <c r="P577">
        <f>IF(L577&gt;0,ROUNDUP((E577/L577),0))</f>
        <v>65</v>
      </c>
      <c r="Q577" t="s">
        <v>32</v>
      </c>
      <c r="R577" t="s">
        <v>3530</v>
      </c>
      <c r="S577" s="10">
        <f>(J577/86400)+25569+(-5/24)</f>
        <v>42138.484293981477</v>
      </c>
      <c r="T577" s="9">
        <f>(I577/86400)+25569+(-5/24)</f>
        <v>42168.484293981477</v>
      </c>
    </row>
    <row r="578" spans="1:20" ht="43.5" x14ac:dyDescent="0.35">
      <c r="A578">
        <v>576</v>
      </c>
      <c r="B578" s="8" t="s">
        <v>7225</v>
      </c>
      <c r="C578" s="8" t="s">
        <v>7224</v>
      </c>
      <c r="D578">
        <v>80000</v>
      </c>
      <c r="E578">
        <v>1</v>
      </c>
      <c r="F578" t="s">
        <v>49</v>
      </c>
      <c r="G578" t="s">
        <v>55</v>
      </c>
      <c r="H578" t="s">
        <v>82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3531</v>
      </c>
      <c r="O578">
        <f>ROUNDUP(E578/D578,2)*100</f>
        <v>1</v>
      </c>
      <c r="P578">
        <f>IF(L578&gt;0,ROUNDUP((E578/L578),0))</f>
        <v>1</v>
      </c>
      <c r="Q578" t="s">
        <v>32</v>
      </c>
      <c r="R578" t="s">
        <v>3530</v>
      </c>
      <c r="S578" s="10">
        <f>(J578/86400)+25569+(-5/24)</f>
        <v>42031.263333333329</v>
      </c>
      <c r="T578" s="9">
        <f>(I578/86400)+25569+(-5/24)</f>
        <v>42091.221666666665</v>
      </c>
    </row>
    <row r="579" spans="1:20" ht="43.5" x14ac:dyDescent="0.35">
      <c r="A579">
        <v>577</v>
      </c>
      <c r="B579" s="8" t="s">
        <v>7223</v>
      </c>
      <c r="C579" s="8" t="s">
        <v>7222</v>
      </c>
      <c r="D579">
        <v>5000</v>
      </c>
      <c r="E579">
        <v>10</v>
      </c>
      <c r="F579" t="s">
        <v>49</v>
      </c>
      <c r="G579" t="s">
        <v>55</v>
      </c>
      <c r="H579" t="s">
        <v>82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3531</v>
      </c>
      <c r="O579">
        <f>ROUNDUP(E579/D579,2)*100</f>
        <v>1</v>
      </c>
      <c r="P579">
        <f>IF(L579&gt;0,ROUNDUP((E579/L579),0))</f>
        <v>10</v>
      </c>
      <c r="Q579" t="s">
        <v>32</v>
      </c>
      <c r="R579" t="s">
        <v>3530</v>
      </c>
      <c r="S579" s="10">
        <f>(J579/86400)+25569+(-5/24)</f>
        <v>42450.380810185183</v>
      </c>
      <c r="T579" s="9">
        <f>(I579/86400)+25569+(-5/24)</f>
        <v>42510.380810185183</v>
      </c>
    </row>
    <row r="580" spans="1:20" ht="29" x14ac:dyDescent="0.35">
      <c r="A580">
        <v>578</v>
      </c>
      <c r="B580" s="8" t="s">
        <v>7221</v>
      </c>
      <c r="C580" s="8" t="s">
        <v>7220</v>
      </c>
      <c r="D580">
        <v>125000</v>
      </c>
      <c r="E580">
        <v>14</v>
      </c>
      <c r="F580" t="s">
        <v>49</v>
      </c>
      <c r="G580" t="s">
        <v>56</v>
      </c>
      <c r="H580" t="s">
        <v>90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3531</v>
      </c>
      <c r="O580">
        <f>ROUNDUP(E580/D580,2)*100</f>
        <v>1</v>
      </c>
      <c r="P580">
        <f>IF(L580&gt;0,ROUNDUP((E580/L580),0))</f>
        <v>2</v>
      </c>
      <c r="Q580" t="s">
        <v>32</v>
      </c>
      <c r="R580" t="s">
        <v>3530</v>
      </c>
      <c r="S580" s="10">
        <f>(J580/86400)+25569+(-5/24)</f>
        <v>42230.370289351849</v>
      </c>
      <c r="T580" s="9">
        <f>(I580/86400)+25569+(-5/24)</f>
        <v>42254.370289351849</v>
      </c>
    </row>
    <row r="581" spans="1:20" ht="29" x14ac:dyDescent="0.35">
      <c r="A581">
        <v>579</v>
      </c>
      <c r="B581" s="8" t="s">
        <v>7219</v>
      </c>
      <c r="C581" s="8" t="s">
        <v>7218</v>
      </c>
      <c r="D581">
        <v>12000</v>
      </c>
      <c r="E581">
        <v>175</v>
      </c>
      <c r="F581" t="s">
        <v>49</v>
      </c>
      <c r="G581" t="s">
        <v>55</v>
      </c>
      <c r="H581" t="s">
        <v>82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3531</v>
      </c>
      <c r="O581">
        <f>ROUNDUP(E581/D581,2)*100</f>
        <v>2</v>
      </c>
      <c r="P581">
        <f>IF(L581&gt;0,ROUNDUP((E581/L581),0))</f>
        <v>35</v>
      </c>
      <c r="Q581" t="s">
        <v>32</v>
      </c>
      <c r="R581" t="s">
        <v>3530</v>
      </c>
      <c r="S581" s="10">
        <f>(J581/86400)+25569+(-5/24)</f>
        <v>41968.643784722219</v>
      </c>
      <c r="T581" s="9">
        <f>(I581/86400)+25569+(-5/24)</f>
        <v>41998.643784722219</v>
      </c>
    </row>
    <row r="582" spans="1:20" ht="43.5" x14ac:dyDescent="0.35">
      <c r="A582">
        <v>580</v>
      </c>
      <c r="B582" s="8" t="s">
        <v>7217</v>
      </c>
      <c r="C582" s="8" t="s">
        <v>7216</v>
      </c>
      <c r="D582">
        <v>3000</v>
      </c>
      <c r="E582">
        <v>1</v>
      </c>
      <c r="F582" t="s">
        <v>49</v>
      </c>
      <c r="G582" t="s">
        <v>55</v>
      </c>
      <c r="H582" t="s">
        <v>82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3531</v>
      </c>
      <c r="O582">
        <f>ROUNDUP(E582/D582,2)*100</f>
        <v>1</v>
      </c>
      <c r="P582">
        <f>IF(L582&gt;0,ROUNDUP((E582/L582),0))</f>
        <v>1</v>
      </c>
      <c r="Q582" t="s">
        <v>32</v>
      </c>
      <c r="R582" t="s">
        <v>3530</v>
      </c>
      <c r="S582" s="10">
        <f>(J582/86400)+25569+(-5/24)</f>
        <v>42605.699849537035</v>
      </c>
      <c r="T582" s="9">
        <f>(I582/86400)+25569+(-5/24)</f>
        <v>42635.699849537035</v>
      </c>
    </row>
    <row r="583" spans="1:20" ht="58" x14ac:dyDescent="0.35">
      <c r="A583">
        <v>581</v>
      </c>
      <c r="B583" s="8" t="s">
        <v>7215</v>
      </c>
      <c r="C583" s="8" t="s">
        <v>7214</v>
      </c>
      <c r="D583">
        <v>400</v>
      </c>
      <c r="E583">
        <v>0</v>
      </c>
      <c r="F583" t="s">
        <v>49</v>
      </c>
      <c r="G583" t="s">
        <v>55</v>
      </c>
      <c r="H583" t="s">
        <v>82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3531</v>
      </c>
      <c r="O583">
        <f>ROUNDUP(E583/D583,2)*100</f>
        <v>0</v>
      </c>
      <c r="P583" t="b">
        <f>IF(L583&gt;0,ROUNDUP((E583/L583),0))</f>
        <v>0</v>
      </c>
      <c r="Q583" t="s">
        <v>32</v>
      </c>
      <c r="R583" t="s">
        <v>3530</v>
      </c>
      <c r="S583" s="10">
        <f>(J583/86400)+25569+(-5/24)</f>
        <v>42187.804444444446</v>
      </c>
      <c r="T583" s="9">
        <f>(I583/86400)+25569+(-5/24)</f>
        <v>42217.804444444446</v>
      </c>
    </row>
    <row r="584" spans="1:20" ht="58" x14ac:dyDescent="0.35">
      <c r="A584">
        <v>582</v>
      </c>
      <c r="B584" s="8" t="s">
        <v>7213</v>
      </c>
      <c r="C584" s="8" t="s">
        <v>7212</v>
      </c>
      <c r="D584">
        <v>100000</v>
      </c>
      <c r="E584">
        <v>0</v>
      </c>
      <c r="F584" t="s">
        <v>49</v>
      </c>
      <c r="G584" t="s">
        <v>55</v>
      </c>
      <c r="H584" t="s">
        <v>82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3531</v>
      </c>
      <c r="O584">
        <f>ROUNDUP(E584/D584,2)*100</f>
        <v>0</v>
      </c>
      <c r="P584" t="b">
        <f>IF(L584&gt;0,ROUNDUP((E584/L584),0))</f>
        <v>0</v>
      </c>
      <c r="Q584" t="s">
        <v>32</v>
      </c>
      <c r="R584" t="s">
        <v>3530</v>
      </c>
      <c r="S584" s="10">
        <f>(J584/86400)+25569+(-5/24)</f>
        <v>42055.531469907401</v>
      </c>
      <c r="T584" s="9">
        <f>(I584/86400)+25569+(-5/24)</f>
        <v>42078.541666666664</v>
      </c>
    </row>
    <row r="585" spans="1:20" ht="43.5" x14ac:dyDescent="0.35">
      <c r="A585">
        <v>583</v>
      </c>
      <c r="B585" s="8" t="s">
        <v>7211</v>
      </c>
      <c r="C585" s="8" t="s">
        <v>7210</v>
      </c>
      <c r="D585">
        <v>9000</v>
      </c>
      <c r="E585">
        <v>1</v>
      </c>
      <c r="F585" t="s">
        <v>49</v>
      </c>
      <c r="G585" t="s">
        <v>55</v>
      </c>
      <c r="H585" t="s">
        <v>82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3531</v>
      </c>
      <c r="O585">
        <f>ROUNDUP(E585/D585,2)*100</f>
        <v>1</v>
      </c>
      <c r="P585">
        <f>IF(L585&gt;0,ROUNDUP((E585/L585),0))</f>
        <v>1</v>
      </c>
      <c r="Q585" t="s">
        <v>32</v>
      </c>
      <c r="R585" t="s">
        <v>3530</v>
      </c>
      <c r="S585" s="10">
        <f>(J585/86400)+25569+(-5/24)</f>
        <v>42052.730173611104</v>
      </c>
      <c r="T585" s="9">
        <f>(I585/86400)+25569+(-5/24)</f>
        <v>42082.688506944447</v>
      </c>
    </row>
    <row r="586" spans="1:20" ht="43.5" x14ac:dyDescent="0.35">
      <c r="A586">
        <v>584</v>
      </c>
      <c r="B586" s="8" t="s">
        <v>7209</v>
      </c>
      <c r="C586" s="8" t="s">
        <v>7208</v>
      </c>
      <c r="D586">
        <v>1000</v>
      </c>
      <c r="E586">
        <v>10</v>
      </c>
      <c r="F586" t="s">
        <v>49</v>
      </c>
      <c r="G586" t="s">
        <v>55</v>
      </c>
      <c r="H586" t="s">
        <v>82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3531</v>
      </c>
      <c r="O586">
        <f>ROUNDUP(E586/D586,2)*100</f>
        <v>1</v>
      </c>
      <c r="P586">
        <f>IF(L586&gt;0,ROUNDUP((E586/L586),0))</f>
        <v>5</v>
      </c>
      <c r="Q586" t="s">
        <v>32</v>
      </c>
      <c r="R586" t="s">
        <v>3530</v>
      </c>
      <c r="S586" s="10">
        <f>(J586/86400)+25569+(-5/24)</f>
        <v>42049.508287037032</v>
      </c>
      <c r="T586" s="9">
        <f>(I586/86400)+25569+(-5/24)</f>
        <v>42079.466620370367</v>
      </c>
    </row>
    <row r="587" spans="1:20" ht="43.5" x14ac:dyDescent="0.35">
      <c r="A587">
        <v>585</v>
      </c>
      <c r="B587" s="8" t="s">
        <v>7207</v>
      </c>
      <c r="C587" s="8" t="s">
        <v>7206</v>
      </c>
      <c r="D587">
        <v>9000</v>
      </c>
      <c r="E587">
        <v>0</v>
      </c>
      <c r="F587" t="s">
        <v>49</v>
      </c>
      <c r="G587" t="s">
        <v>56</v>
      </c>
      <c r="H587" t="s">
        <v>90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3531</v>
      </c>
      <c r="O587">
        <f>ROUNDUP(E587/D587,2)*100</f>
        <v>0</v>
      </c>
      <c r="P587" t="b">
        <f>IF(L587&gt;0,ROUNDUP((E587/L587),0))</f>
        <v>0</v>
      </c>
      <c r="Q587" t="s">
        <v>32</v>
      </c>
      <c r="R587" t="s">
        <v>3530</v>
      </c>
      <c r="S587" s="10">
        <f>(J587/86400)+25569+(-5/24)</f>
        <v>42283.182604166665</v>
      </c>
      <c r="T587" s="9">
        <f>(I587/86400)+25569+(-5/24)</f>
        <v>42338.791666666664</v>
      </c>
    </row>
    <row r="588" spans="1:20" ht="43.5" x14ac:dyDescent="0.35">
      <c r="A588">
        <v>586</v>
      </c>
      <c r="B588" s="8" t="s">
        <v>7205</v>
      </c>
      <c r="C588" s="8" t="s">
        <v>7204</v>
      </c>
      <c r="D588">
        <v>10000</v>
      </c>
      <c r="E588">
        <v>56</v>
      </c>
      <c r="F588" t="s">
        <v>49</v>
      </c>
      <c r="G588" t="s">
        <v>55</v>
      </c>
      <c r="H588" t="s">
        <v>82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3531</v>
      </c>
      <c r="O588">
        <f>ROUNDUP(E588/D588,2)*100</f>
        <v>1</v>
      </c>
      <c r="P588">
        <f>IF(L588&gt;0,ROUNDUP((E588/L588),0))</f>
        <v>14</v>
      </c>
      <c r="Q588" t="s">
        <v>32</v>
      </c>
      <c r="R588" t="s">
        <v>3530</v>
      </c>
      <c r="S588" s="10">
        <f>(J588/86400)+25569+(-5/24)</f>
        <v>42020.645914351851</v>
      </c>
      <c r="T588" s="9">
        <f>(I588/86400)+25569+(-5/24)</f>
        <v>42050.645914351851</v>
      </c>
    </row>
    <row r="589" spans="1:20" ht="72.5" x14ac:dyDescent="0.35">
      <c r="A589">
        <v>587</v>
      </c>
      <c r="B589" s="8" t="s">
        <v>7203</v>
      </c>
      <c r="C589" s="8" t="s">
        <v>7202</v>
      </c>
      <c r="D589">
        <v>30000</v>
      </c>
      <c r="E589">
        <v>2725</v>
      </c>
      <c r="F589" t="s">
        <v>49</v>
      </c>
      <c r="G589" t="s">
        <v>57</v>
      </c>
      <c r="H589" t="s">
        <v>193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3531</v>
      </c>
      <c r="O589">
        <f>ROUNDUP(E589/D589,2)*100</f>
        <v>10</v>
      </c>
      <c r="P589">
        <f>IF(L589&gt;0,ROUNDUP((E589/L589),0))</f>
        <v>390</v>
      </c>
      <c r="Q589" t="s">
        <v>32</v>
      </c>
      <c r="R589" t="s">
        <v>3530</v>
      </c>
      <c r="S589" s="10">
        <f>(J589/86400)+25569+(-5/24)</f>
        <v>42080.548993055556</v>
      </c>
      <c r="T589" s="9">
        <f>(I589/86400)+25569+(-5/24)</f>
        <v>42110.548993055556</v>
      </c>
    </row>
    <row r="590" spans="1:20" ht="43.5" x14ac:dyDescent="0.35">
      <c r="A590">
        <v>588</v>
      </c>
      <c r="B590" s="8" t="s">
        <v>7201</v>
      </c>
      <c r="C590" s="8" t="s">
        <v>7200</v>
      </c>
      <c r="D590">
        <v>9000</v>
      </c>
      <c r="E590">
        <v>301</v>
      </c>
      <c r="F590" t="s">
        <v>49</v>
      </c>
      <c r="G590" t="s">
        <v>60</v>
      </c>
      <c r="H590" t="s">
        <v>85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3531</v>
      </c>
      <c r="O590">
        <f>ROUNDUP(E590/D590,2)*100</f>
        <v>4</v>
      </c>
      <c r="P590">
        <f>IF(L590&gt;0,ROUNDUP((E590/L590),0))</f>
        <v>151</v>
      </c>
      <c r="Q590" t="s">
        <v>32</v>
      </c>
      <c r="R590" t="s">
        <v>3530</v>
      </c>
      <c r="S590" s="10">
        <f>(J590/86400)+25569+(-5/24)</f>
        <v>42631.561180555553</v>
      </c>
      <c r="T590" s="9">
        <f>(I590/86400)+25569+(-5/24)</f>
        <v>42691.602847222217</v>
      </c>
    </row>
    <row r="591" spans="1:20" x14ac:dyDescent="0.35">
      <c r="A591">
        <v>589</v>
      </c>
      <c r="B591" s="8" t="s">
        <v>7199</v>
      </c>
      <c r="C591" s="8" t="s">
        <v>7198</v>
      </c>
      <c r="D591">
        <v>7500</v>
      </c>
      <c r="E591">
        <v>1</v>
      </c>
      <c r="F591" t="s">
        <v>49</v>
      </c>
      <c r="G591" t="s">
        <v>55</v>
      </c>
      <c r="H591" t="s">
        <v>82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3531</v>
      </c>
      <c r="O591">
        <f>ROUNDUP(E591/D591,2)*100</f>
        <v>1</v>
      </c>
      <c r="P591">
        <f>IF(L591&gt;0,ROUNDUP((E591/L591),0))</f>
        <v>1</v>
      </c>
      <c r="Q591" t="s">
        <v>32</v>
      </c>
      <c r="R591" t="s">
        <v>3530</v>
      </c>
      <c r="S591" s="10">
        <f>(J591/86400)+25569+(-5/24)</f>
        <v>42178.406238425923</v>
      </c>
      <c r="T591" s="9">
        <f>(I591/86400)+25569+(-5/24)</f>
        <v>42193.406238425923</v>
      </c>
    </row>
    <row r="592" spans="1:20" ht="58" x14ac:dyDescent="0.35">
      <c r="A592">
        <v>590</v>
      </c>
      <c r="B592" s="8" t="s">
        <v>7197</v>
      </c>
      <c r="C592" s="8" t="s">
        <v>7196</v>
      </c>
      <c r="D592">
        <v>5000</v>
      </c>
      <c r="E592">
        <v>223</v>
      </c>
      <c r="F592" t="s">
        <v>49</v>
      </c>
      <c r="G592" t="s">
        <v>56</v>
      </c>
      <c r="H592" t="s">
        <v>90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3531</v>
      </c>
      <c r="O592">
        <f>ROUNDUP(E592/D592,2)*100</f>
        <v>5</v>
      </c>
      <c r="P592">
        <f>IF(L592&gt;0,ROUNDUP((E592/L592),0))</f>
        <v>25</v>
      </c>
      <c r="Q592" t="s">
        <v>32</v>
      </c>
      <c r="R592" t="s">
        <v>3530</v>
      </c>
      <c r="S592" s="10">
        <f>(J592/86400)+25569+(-5/24)</f>
        <v>42377.34642361111</v>
      </c>
      <c r="T592" s="9">
        <f>(I592/86400)+25569+(-5/24)</f>
        <v>42408.334027777775</v>
      </c>
    </row>
    <row r="593" spans="1:20" ht="43.5" x14ac:dyDescent="0.35">
      <c r="A593">
        <v>591</v>
      </c>
      <c r="B593" s="8" t="s">
        <v>7195</v>
      </c>
      <c r="C593" s="8" t="s">
        <v>7194</v>
      </c>
      <c r="D593">
        <v>100000</v>
      </c>
      <c r="E593">
        <v>61</v>
      </c>
      <c r="F593" t="s">
        <v>49</v>
      </c>
      <c r="G593" t="s">
        <v>55</v>
      </c>
      <c r="H593" t="s">
        <v>82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3531</v>
      </c>
      <c r="O593">
        <f>ROUNDUP(E593/D593,2)*100</f>
        <v>1</v>
      </c>
      <c r="P593">
        <f>IF(L593&gt;0,ROUNDUP((E593/L593),0))</f>
        <v>31</v>
      </c>
      <c r="Q593" t="s">
        <v>32</v>
      </c>
      <c r="R593" t="s">
        <v>3530</v>
      </c>
      <c r="S593" s="10">
        <f>(J593/86400)+25569+(-5/24)</f>
        <v>42177.334837962961</v>
      </c>
      <c r="T593" s="9">
        <f>(I593/86400)+25569+(-5/24)</f>
        <v>42207.334837962961</v>
      </c>
    </row>
    <row r="594" spans="1:20" ht="58" x14ac:dyDescent="0.35">
      <c r="A594">
        <v>592</v>
      </c>
      <c r="B594" s="8" t="s">
        <v>7193</v>
      </c>
      <c r="C594" s="8" t="s">
        <v>7192</v>
      </c>
      <c r="D594">
        <v>7500</v>
      </c>
      <c r="E594">
        <v>250</v>
      </c>
      <c r="F594" t="s">
        <v>49</v>
      </c>
      <c r="G594" t="s">
        <v>55</v>
      </c>
      <c r="H594" t="s">
        <v>82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3531</v>
      </c>
      <c r="O594">
        <f>ROUNDUP(E594/D594,2)*100</f>
        <v>4</v>
      </c>
      <c r="P594">
        <f>IF(L594&gt;0,ROUNDUP((E594/L594),0))</f>
        <v>250</v>
      </c>
      <c r="Q594" t="s">
        <v>32</v>
      </c>
      <c r="R594" t="s">
        <v>3530</v>
      </c>
      <c r="S594" s="10">
        <f>(J594/86400)+25569+(-5/24)</f>
        <v>41946.023842592593</v>
      </c>
      <c r="T594" s="9">
        <f>(I594/86400)+25569+(-5/24)</f>
        <v>41976.023842592585</v>
      </c>
    </row>
    <row r="595" spans="1:20" ht="58" x14ac:dyDescent="0.35">
      <c r="A595">
        <v>593</v>
      </c>
      <c r="B595" s="8" t="s">
        <v>7191</v>
      </c>
      <c r="C595" s="8" t="s">
        <v>7190</v>
      </c>
      <c r="D595">
        <v>500</v>
      </c>
      <c r="E595">
        <v>115</v>
      </c>
      <c r="F595" t="s">
        <v>49</v>
      </c>
      <c r="G595" t="s">
        <v>56</v>
      </c>
      <c r="H595" t="s">
        <v>90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3531</v>
      </c>
      <c r="O595">
        <f>ROUNDUP(E595/D595,2)*100</f>
        <v>23</v>
      </c>
      <c r="P595">
        <f>IF(L595&gt;0,ROUNDUP((E595/L595),0))</f>
        <v>17</v>
      </c>
      <c r="Q595" t="s">
        <v>32</v>
      </c>
      <c r="R595" t="s">
        <v>3530</v>
      </c>
      <c r="S595" s="10">
        <f>(J595/86400)+25569+(-5/24)</f>
        <v>42070.469270833331</v>
      </c>
      <c r="T595" s="9">
        <f>(I595/86400)+25569+(-5/24)</f>
        <v>42100.427604166667</v>
      </c>
    </row>
    <row r="596" spans="1:20" ht="29" x14ac:dyDescent="0.35">
      <c r="A596">
        <v>594</v>
      </c>
      <c r="B596" s="8" t="s">
        <v>7189</v>
      </c>
      <c r="C596" s="8" t="s">
        <v>7188</v>
      </c>
      <c r="D596">
        <v>25000</v>
      </c>
      <c r="E596">
        <v>26</v>
      </c>
      <c r="F596" t="s">
        <v>49</v>
      </c>
      <c r="G596" t="s">
        <v>55</v>
      </c>
      <c r="H596" t="s">
        <v>82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3531</v>
      </c>
      <c r="O596">
        <f>ROUNDUP(E596/D596,2)*100</f>
        <v>1</v>
      </c>
      <c r="P596">
        <f>IF(L596&gt;0,ROUNDUP((E596/L596),0))</f>
        <v>13</v>
      </c>
      <c r="Q596" t="s">
        <v>32</v>
      </c>
      <c r="R596" t="s">
        <v>3530</v>
      </c>
      <c r="S596" s="10">
        <f>(J596/86400)+25569+(-5/24)</f>
        <v>42446.571828703702</v>
      </c>
      <c r="T596" s="9">
        <f>(I596/86400)+25569+(-5/24)</f>
        <v>42476.571828703702</v>
      </c>
    </row>
    <row r="597" spans="1:20" ht="43.5" x14ac:dyDescent="0.35">
      <c r="A597">
        <v>595</v>
      </c>
      <c r="B597" s="8" t="s">
        <v>7187</v>
      </c>
      <c r="C597" s="8" t="s">
        <v>7186</v>
      </c>
      <c r="D597">
        <v>100000</v>
      </c>
      <c r="E597">
        <v>426</v>
      </c>
      <c r="F597" t="s">
        <v>49</v>
      </c>
      <c r="G597" t="s">
        <v>55</v>
      </c>
      <c r="H597" t="s">
        <v>82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3531</v>
      </c>
      <c r="O597">
        <f>ROUNDUP(E597/D597,2)*100</f>
        <v>1</v>
      </c>
      <c r="P597">
        <f>IF(L597&gt;0,ROUNDUP((E597/L597),0))</f>
        <v>54</v>
      </c>
      <c r="Q597" t="s">
        <v>32</v>
      </c>
      <c r="R597" t="s">
        <v>3530</v>
      </c>
      <c r="S597" s="10">
        <f>(J597/86400)+25569+(-5/24)</f>
        <v>42082.861550925925</v>
      </c>
      <c r="T597" s="9">
        <f>(I597/86400)+25569+(-5/24)</f>
        <v>42127.861550925925</v>
      </c>
    </row>
    <row r="598" spans="1:20" ht="43.5" x14ac:dyDescent="0.35">
      <c r="A598">
        <v>596</v>
      </c>
      <c r="B598" s="8" t="s">
        <v>7185</v>
      </c>
      <c r="C598" s="8" t="s">
        <v>7184</v>
      </c>
      <c r="D598">
        <v>20000</v>
      </c>
      <c r="E598">
        <v>6</v>
      </c>
      <c r="F598" t="s">
        <v>49</v>
      </c>
      <c r="G598" t="s">
        <v>55</v>
      </c>
      <c r="H598" t="s">
        <v>82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3531</v>
      </c>
      <c r="O598">
        <f>ROUNDUP(E598/D598,2)*100</f>
        <v>1</v>
      </c>
      <c r="P598">
        <f>IF(L598&gt;0,ROUNDUP((E598/L598),0))</f>
        <v>3</v>
      </c>
      <c r="Q598" t="s">
        <v>32</v>
      </c>
      <c r="R598" t="s">
        <v>3530</v>
      </c>
      <c r="S598" s="10">
        <f>(J598/86400)+25569+(-5/24)</f>
        <v>42646.688564814809</v>
      </c>
      <c r="T598" s="9">
        <f>(I598/86400)+25569+(-5/24)</f>
        <v>42676.688564814809</v>
      </c>
    </row>
    <row r="599" spans="1:20" ht="43.5" x14ac:dyDescent="0.35">
      <c r="A599">
        <v>597</v>
      </c>
      <c r="B599" s="8" t="s">
        <v>7183</v>
      </c>
      <c r="C599" s="8" t="s">
        <v>7182</v>
      </c>
      <c r="D599">
        <v>7500</v>
      </c>
      <c r="E599">
        <v>20</v>
      </c>
      <c r="F599" t="s">
        <v>49</v>
      </c>
      <c r="G599" t="s">
        <v>55</v>
      </c>
      <c r="H599" t="s">
        <v>82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3531</v>
      </c>
      <c r="O599">
        <f>ROUNDUP(E599/D599,2)*100</f>
        <v>1</v>
      </c>
      <c r="P599">
        <f>IF(L599&gt;0,ROUNDUP((E599/L599),0))</f>
        <v>10</v>
      </c>
      <c r="Q599" t="s">
        <v>32</v>
      </c>
      <c r="R599" t="s">
        <v>3530</v>
      </c>
      <c r="S599" s="10">
        <f>(J599/86400)+25569+(-5/24)</f>
        <v>42545.496932870366</v>
      </c>
      <c r="T599" s="9">
        <f>(I599/86400)+25569+(-5/24)</f>
        <v>42582.458333333336</v>
      </c>
    </row>
    <row r="600" spans="1:20" ht="29" x14ac:dyDescent="0.35">
      <c r="A600">
        <v>598</v>
      </c>
      <c r="B600" s="8" t="s">
        <v>7181</v>
      </c>
      <c r="C600" s="8" t="s">
        <v>7180</v>
      </c>
      <c r="D600">
        <v>2500</v>
      </c>
      <c r="E600">
        <v>850</v>
      </c>
      <c r="F600" t="s">
        <v>49</v>
      </c>
      <c r="G600" t="s">
        <v>55</v>
      </c>
      <c r="H600" t="s">
        <v>82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3531</v>
      </c>
      <c r="O600">
        <f>ROUNDUP(E600/D600,2)*100</f>
        <v>34</v>
      </c>
      <c r="P600">
        <f>IF(L600&gt;0,ROUNDUP((E600/L600),0))</f>
        <v>122</v>
      </c>
      <c r="Q600" t="s">
        <v>32</v>
      </c>
      <c r="R600" t="s">
        <v>3530</v>
      </c>
      <c r="S600" s="10">
        <f>(J600/86400)+25569+(-5/24)</f>
        <v>41947.793761574074</v>
      </c>
      <c r="T600" s="9">
        <f>(I600/86400)+25569+(-5/24)</f>
        <v>41977.793761574074</v>
      </c>
    </row>
    <row r="601" spans="1:20" ht="58" x14ac:dyDescent="0.35">
      <c r="A601">
        <v>599</v>
      </c>
      <c r="B601" s="8" t="s">
        <v>7179</v>
      </c>
      <c r="C601" s="8" t="s">
        <v>7178</v>
      </c>
      <c r="D601">
        <v>50000</v>
      </c>
      <c r="E601">
        <v>31</v>
      </c>
      <c r="F601" t="s">
        <v>49</v>
      </c>
      <c r="G601" t="s">
        <v>55</v>
      </c>
      <c r="H601" t="s">
        <v>82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3531</v>
      </c>
      <c r="O601">
        <f>ROUNDUP(E601/D601,2)*100</f>
        <v>1</v>
      </c>
      <c r="P601">
        <f>IF(L601&gt;0,ROUNDUP((E601/L601),0))</f>
        <v>16</v>
      </c>
      <c r="Q601" t="s">
        <v>32</v>
      </c>
      <c r="R601" t="s">
        <v>3530</v>
      </c>
      <c r="S601" s="10">
        <f>(J601/86400)+25569+(-5/24)</f>
        <v>42047.604189814818</v>
      </c>
      <c r="T601" s="9">
        <f>(I601/86400)+25569+(-5/24)</f>
        <v>42071.427777777775</v>
      </c>
    </row>
    <row r="602" spans="1:20" ht="29" x14ac:dyDescent="0.35">
      <c r="A602">
        <v>600</v>
      </c>
      <c r="B602" s="8" t="s">
        <v>7177</v>
      </c>
      <c r="C602" s="8" t="s">
        <v>7176</v>
      </c>
      <c r="D602">
        <v>5000</v>
      </c>
      <c r="E602">
        <v>100</v>
      </c>
      <c r="F602" t="s">
        <v>48</v>
      </c>
      <c r="G602" t="s">
        <v>55</v>
      </c>
      <c r="H602" t="s">
        <v>82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3531</v>
      </c>
      <c r="O602">
        <f>ROUNDUP(E602/D602,2)*100</f>
        <v>2</v>
      </c>
      <c r="P602">
        <f>IF(L602&gt;0,ROUNDUP((E602/L602),0))</f>
        <v>100</v>
      </c>
      <c r="Q602" t="s">
        <v>32</v>
      </c>
      <c r="R602" t="s">
        <v>3530</v>
      </c>
      <c r="S602" s="10">
        <f>(J602/86400)+25569+(-5/24)</f>
        <v>42073.589837962958</v>
      </c>
      <c r="T602" s="9">
        <f>(I602/86400)+25569+(-5/24)</f>
        <v>42133.589837962958</v>
      </c>
    </row>
    <row r="603" spans="1:20" ht="43.5" x14ac:dyDescent="0.35">
      <c r="A603">
        <v>601</v>
      </c>
      <c r="B603" s="8" t="s">
        <v>7175</v>
      </c>
      <c r="C603" s="8" t="s">
        <v>7174</v>
      </c>
      <c r="D603">
        <v>10000</v>
      </c>
      <c r="E603">
        <v>140</v>
      </c>
      <c r="F603" t="s">
        <v>48</v>
      </c>
      <c r="G603" t="s">
        <v>57</v>
      </c>
      <c r="H603" t="s">
        <v>193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3531</v>
      </c>
      <c r="O603">
        <f>ROUNDUP(E603/D603,2)*100</f>
        <v>2</v>
      </c>
      <c r="P603">
        <f>IF(L603&gt;0,ROUNDUP((E603/L603),0))</f>
        <v>24</v>
      </c>
      <c r="Q603" t="s">
        <v>32</v>
      </c>
      <c r="R603" t="s">
        <v>3530</v>
      </c>
      <c r="S603" s="10">
        <f>(J603/86400)+25569+(-5/24)</f>
        <v>41969.64975694444</v>
      </c>
      <c r="T603" s="9">
        <f>(I603/86400)+25569+(-5/24)</f>
        <v>41999.64975694444</v>
      </c>
    </row>
    <row r="604" spans="1:20" ht="43.5" x14ac:dyDescent="0.35">
      <c r="A604">
        <v>602</v>
      </c>
      <c r="B604" s="8" t="s">
        <v>7173</v>
      </c>
      <c r="C604" s="8" t="s">
        <v>7172</v>
      </c>
      <c r="D604">
        <v>70000</v>
      </c>
      <c r="E604">
        <v>0</v>
      </c>
      <c r="F604" t="s">
        <v>48</v>
      </c>
      <c r="G604" t="s">
        <v>55</v>
      </c>
      <c r="H604" t="s">
        <v>82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3531</v>
      </c>
      <c r="O604">
        <f>ROUNDUP(E604/D604,2)*100</f>
        <v>0</v>
      </c>
      <c r="P604" t="b">
        <f>IF(L604&gt;0,ROUNDUP((E604/L604),0))</f>
        <v>0</v>
      </c>
      <c r="Q604" t="s">
        <v>32</v>
      </c>
      <c r="R604" t="s">
        <v>3530</v>
      </c>
      <c r="S604" s="10">
        <f>(J604/86400)+25569+(-5/24)</f>
        <v>42143.585821759254</v>
      </c>
      <c r="T604" s="9">
        <f>(I604/86400)+25569+(-5/24)</f>
        <v>42173.585821759254</v>
      </c>
    </row>
    <row r="605" spans="1:20" ht="43.5" x14ac:dyDescent="0.35">
      <c r="A605">
        <v>603</v>
      </c>
      <c r="B605" s="8" t="s">
        <v>7171</v>
      </c>
      <c r="C605" s="8" t="s">
        <v>7170</v>
      </c>
      <c r="D605">
        <v>15000</v>
      </c>
      <c r="E605">
        <v>590.02</v>
      </c>
      <c r="F605" t="s">
        <v>48</v>
      </c>
      <c r="G605" t="s">
        <v>55</v>
      </c>
      <c r="H605" t="s">
        <v>82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3531</v>
      </c>
      <c r="O605">
        <f>ROUNDUP(E605/D605,2)*100</f>
        <v>4</v>
      </c>
      <c r="P605">
        <f>IF(L605&gt;0,ROUNDUP((E605/L605),0))</f>
        <v>46</v>
      </c>
      <c r="Q605" t="s">
        <v>32</v>
      </c>
      <c r="R605" t="s">
        <v>3530</v>
      </c>
      <c r="S605" s="10">
        <f>(J605/86400)+25569+(-5/24)</f>
        <v>41835.430821759255</v>
      </c>
      <c r="T605" s="9">
        <f>(I605/86400)+25569+(-5/24)</f>
        <v>41865.430821759255</v>
      </c>
    </row>
    <row r="606" spans="1:20" ht="43.5" x14ac:dyDescent="0.35">
      <c r="A606">
        <v>604</v>
      </c>
      <c r="B606" s="8" t="s">
        <v>7169</v>
      </c>
      <c r="C606" s="8" t="s">
        <v>7168</v>
      </c>
      <c r="D606">
        <v>1500</v>
      </c>
      <c r="E606">
        <v>0</v>
      </c>
      <c r="F606" t="s">
        <v>48</v>
      </c>
      <c r="G606" t="s">
        <v>55</v>
      </c>
      <c r="H606" t="s">
        <v>82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3531</v>
      </c>
      <c r="O606">
        <f>ROUNDUP(E606/D606,2)*100</f>
        <v>0</v>
      </c>
      <c r="P606" t="b">
        <f>IF(L606&gt;0,ROUNDUP((E606/L606),0))</f>
        <v>0</v>
      </c>
      <c r="Q606" t="s">
        <v>32</v>
      </c>
      <c r="R606" t="s">
        <v>3530</v>
      </c>
      <c r="S606" s="10">
        <f>(J606/86400)+25569+(-5/24)</f>
        <v>41848.827037037037</v>
      </c>
      <c r="T606" s="9">
        <f>(I606/86400)+25569+(-5/24)</f>
        <v>41878.827037037037</v>
      </c>
    </row>
    <row r="607" spans="1:20" ht="29" x14ac:dyDescent="0.35">
      <c r="A607">
        <v>605</v>
      </c>
      <c r="B607" s="8" t="s">
        <v>7167</v>
      </c>
      <c r="C607" s="8" t="s">
        <v>7166</v>
      </c>
      <c r="D607">
        <v>5000</v>
      </c>
      <c r="E607">
        <v>131</v>
      </c>
      <c r="F607" t="s">
        <v>48</v>
      </c>
      <c r="G607" t="s">
        <v>55</v>
      </c>
      <c r="H607" t="s">
        <v>82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3531</v>
      </c>
      <c r="O607">
        <f>ROUNDUP(E607/D607,2)*100</f>
        <v>3</v>
      </c>
      <c r="P607">
        <f>IF(L607&gt;0,ROUNDUP((E607/L607),0))</f>
        <v>17</v>
      </c>
      <c r="Q607" t="s">
        <v>32</v>
      </c>
      <c r="R607" t="s">
        <v>3530</v>
      </c>
      <c r="S607" s="10">
        <f>(J607/86400)+25569+(-5/24)</f>
        <v>42194.149398148147</v>
      </c>
      <c r="T607" s="9">
        <f>(I607/86400)+25569+(-5/24)</f>
        <v>42239.149398148147</v>
      </c>
    </row>
    <row r="608" spans="1:20" ht="58" x14ac:dyDescent="0.35">
      <c r="A608">
        <v>606</v>
      </c>
      <c r="B608" s="8" t="s">
        <v>7165</v>
      </c>
      <c r="C608" s="8" t="s">
        <v>7164</v>
      </c>
      <c r="D608">
        <v>5000</v>
      </c>
      <c r="E608">
        <v>10</v>
      </c>
      <c r="F608" t="s">
        <v>48</v>
      </c>
      <c r="G608" t="s">
        <v>62</v>
      </c>
      <c r="H608" t="s">
        <v>85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3531</v>
      </c>
      <c r="O608">
        <f>ROUNDUP(E608/D608,2)*100</f>
        <v>1</v>
      </c>
      <c r="P608">
        <f>IF(L608&gt;0,ROUNDUP((E608/L608),0))</f>
        <v>10</v>
      </c>
      <c r="Q608" t="s">
        <v>32</v>
      </c>
      <c r="R608" t="s">
        <v>3530</v>
      </c>
      <c r="S608" s="10">
        <f>(J608/86400)+25569+(-5/24)</f>
        <v>42102.442233796297</v>
      </c>
      <c r="T608" s="9">
        <f>(I608/86400)+25569+(-5/24)</f>
        <v>42148.416666666664</v>
      </c>
    </row>
    <row r="609" spans="1:20" ht="43.5" x14ac:dyDescent="0.35">
      <c r="A609">
        <v>607</v>
      </c>
      <c r="B609" s="8" t="s">
        <v>7163</v>
      </c>
      <c r="C609" s="8" t="s">
        <v>7162</v>
      </c>
      <c r="D609">
        <v>250</v>
      </c>
      <c r="E609">
        <v>0</v>
      </c>
      <c r="F609" t="s">
        <v>48</v>
      </c>
      <c r="G609" t="s">
        <v>55</v>
      </c>
      <c r="H609" t="s">
        <v>82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3531</v>
      </c>
      <c r="O609">
        <f>ROUNDUP(E609/D609,2)*100</f>
        <v>0</v>
      </c>
      <c r="P609" t="b">
        <f>IF(L609&gt;0,ROUNDUP((E609/L609),0))</f>
        <v>0</v>
      </c>
      <c r="Q609" t="s">
        <v>32</v>
      </c>
      <c r="R609" t="s">
        <v>3530</v>
      </c>
      <c r="S609" s="10">
        <f>(J609/86400)+25569+(-5/24)</f>
        <v>42300.617314814815</v>
      </c>
      <c r="T609" s="9">
        <f>(I609/86400)+25569+(-5/24)</f>
        <v>42330.65898148148</v>
      </c>
    </row>
    <row r="610" spans="1:20" ht="43.5" x14ac:dyDescent="0.35">
      <c r="A610">
        <v>608</v>
      </c>
      <c r="B610" s="8" t="s">
        <v>7161</v>
      </c>
      <c r="C610" s="8" t="s">
        <v>7160</v>
      </c>
      <c r="D610">
        <v>150000</v>
      </c>
      <c r="E610">
        <v>1461</v>
      </c>
      <c r="F610" t="s">
        <v>48</v>
      </c>
      <c r="G610" t="s">
        <v>55</v>
      </c>
      <c r="H610" t="s">
        <v>82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3531</v>
      </c>
      <c r="O610">
        <f>ROUNDUP(E610/D610,2)*100</f>
        <v>1</v>
      </c>
      <c r="P610">
        <f>IF(L610&gt;0,ROUNDUP((E610/L610),0))</f>
        <v>293</v>
      </c>
      <c r="Q610" t="s">
        <v>32</v>
      </c>
      <c r="R610" t="s">
        <v>3530</v>
      </c>
      <c r="S610" s="10">
        <f>(J610/86400)+25569+(-5/24)</f>
        <v>42140.712731481479</v>
      </c>
      <c r="T610" s="9">
        <f>(I610/86400)+25569+(-5/24)</f>
        <v>42170.712731481479</v>
      </c>
    </row>
    <row r="611" spans="1:20" ht="43.5" x14ac:dyDescent="0.35">
      <c r="A611">
        <v>609</v>
      </c>
      <c r="B611" s="8" t="s">
        <v>7159</v>
      </c>
      <c r="C611" s="8" t="s">
        <v>7158</v>
      </c>
      <c r="D611">
        <v>780</v>
      </c>
      <c r="E611">
        <v>5</v>
      </c>
      <c r="F611" t="s">
        <v>48</v>
      </c>
      <c r="G611" t="s">
        <v>56</v>
      </c>
      <c r="H611" t="s">
        <v>90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3531</v>
      </c>
      <c r="O611">
        <f>ROUNDUP(E611/D611,2)*100</f>
        <v>1</v>
      </c>
      <c r="P611">
        <f>IF(L611&gt;0,ROUNDUP((E611/L611),0))</f>
        <v>5</v>
      </c>
      <c r="Q611" t="s">
        <v>32</v>
      </c>
      <c r="R611" t="s">
        <v>3530</v>
      </c>
      <c r="S611" s="10">
        <f>(J611/86400)+25569+(-5/24)</f>
        <v>42306.825740740744</v>
      </c>
      <c r="T611" s="9">
        <f>(I611/86400)+25569+(-5/24)</f>
        <v>42336.867407407401</v>
      </c>
    </row>
    <row r="612" spans="1:20" ht="43.5" x14ac:dyDescent="0.35">
      <c r="A612">
        <v>610</v>
      </c>
      <c r="B612" s="8" t="s">
        <v>7157</v>
      </c>
      <c r="C612" s="8" t="s">
        <v>7156</v>
      </c>
      <c r="D612">
        <v>13803</v>
      </c>
      <c r="E612">
        <v>0</v>
      </c>
      <c r="F612" t="s">
        <v>48</v>
      </c>
      <c r="G612" t="s">
        <v>55</v>
      </c>
      <c r="H612" t="s">
        <v>82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3531</v>
      </c>
      <c r="O612">
        <f>ROUNDUP(E612/D612,2)*100</f>
        <v>0</v>
      </c>
      <c r="P612" t="b">
        <f>IF(L612&gt;0,ROUNDUP((E612/L612),0))</f>
        <v>0</v>
      </c>
      <c r="Q612" t="s">
        <v>32</v>
      </c>
      <c r="R612" t="s">
        <v>3530</v>
      </c>
      <c r="S612" s="10">
        <f>(J612/86400)+25569+(-5/24)</f>
        <v>42086.622523148144</v>
      </c>
      <c r="T612" s="9">
        <f>(I612/86400)+25569+(-5/24)</f>
        <v>42116.622523148144</v>
      </c>
    </row>
    <row r="613" spans="1:20" ht="43.5" x14ac:dyDescent="0.35">
      <c r="A613">
        <v>611</v>
      </c>
      <c r="B613" s="8" t="s">
        <v>7155</v>
      </c>
      <c r="C613" s="8" t="s">
        <v>7154</v>
      </c>
      <c r="D613">
        <v>80000</v>
      </c>
      <c r="E613">
        <v>0</v>
      </c>
      <c r="F613" t="s">
        <v>48</v>
      </c>
      <c r="G613" t="s">
        <v>61</v>
      </c>
      <c r="H613" t="s">
        <v>85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3531</v>
      </c>
      <c r="O613">
        <f>ROUNDUP(E613/D613,2)*100</f>
        <v>0</v>
      </c>
      <c r="P613" t="b">
        <f>IF(L613&gt;0,ROUNDUP((E613/L613),0))</f>
        <v>0</v>
      </c>
      <c r="Q613" t="s">
        <v>32</v>
      </c>
      <c r="R613" t="s">
        <v>3530</v>
      </c>
      <c r="S613" s="10">
        <f>(J613/86400)+25569+(-5/24)</f>
        <v>42328.352280092593</v>
      </c>
      <c r="T613" s="9">
        <f>(I613/86400)+25569+(-5/24)</f>
        <v>42388.352280092593</v>
      </c>
    </row>
    <row r="614" spans="1:20" ht="29" x14ac:dyDescent="0.35">
      <c r="A614">
        <v>612</v>
      </c>
      <c r="B614" s="8" t="s">
        <v>7153</v>
      </c>
      <c r="C614" s="8" t="s">
        <v>7152</v>
      </c>
      <c r="D614">
        <v>10000</v>
      </c>
      <c r="E614">
        <v>0</v>
      </c>
      <c r="F614" t="s">
        <v>48</v>
      </c>
      <c r="G614" t="s">
        <v>60</v>
      </c>
      <c r="H614" t="s">
        <v>85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3531</v>
      </c>
      <c r="O614">
        <f>ROUNDUP(E614/D614,2)*100</f>
        <v>0</v>
      </c>
      <c r="P614" t="b">
        <f>IF(L614&gt;0,ROUNDUP((E614/L614),0))</f>
        <v>0</v>
      </c>
      <c r="Q614" t="s">
        <v>32</v>
      </c>
      <c r="R614" t="s">
        <v>3530</v>
      </c>
      <c r="S614" s="10">
        <f>(J614/86400)+25569+(-5/24)</f>
        <v>42584.823449074072</v>
      </c>
      <c r="T614" s="9">
        <f>(I614/86400)+25569+(-5/24)</f>
        <v>42614.823449074072</v>
      </c>
    </row>
    <row r="615" spans="1:20" ht="43.5" x14ac:dyDescent="0.35">
      <c r="A615">
        <v>613</v>
      </c>
      <c r="B615" s="8" t="s">
        <v>7151</v>
      </c>
      <c r="C615" s="8" t="s">
        <v>7150</v>
      </c>
      <c r="D615">
        <v>60000</v>
      </c>
      <c r="E615">
        <v>12818</v>
      </c>
      <c r="F615" t="s">
        <v>48</v>
      </c>
      <c r="G615" t="s">
        <v>55</v>
      </c>
      <c r="H615" t="s">
        <v>82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3531</v>
      </c>
      <c r="O615">
        <f>ROUNDUP(E615/D615,2)*100</f>
        <v>22</v>
      </c>
      <c r="P615">
        <f>IF(L615&gt;0,ROUNDUP((E615/L615),0))</f>
        <v>106</v>
      </c>
      <c r="Q615" t="s">
        <v>32</v>
      </c>
      <c r="R615" t="s">
        <v>3530</v>
      </c>
      <c r="S615" s="10">
        <f>(J615/86400)+25569+(-5/24)</f>
        <v>42247.288425925923</v>
      </c>
      <c r="T615" s="9">
        <f>(I615/86400)+25569+(-5/24)</f>
        <v>42277.999305555553</v>
      </c>
    </row>
    <row r="616" spans="1:20" ht="43.5" x14ac:dyDescent="0.35">
      <c r="A616">
        <v>614</v>
      </c>
      <c r="B616" s="8" t="s">
        <v>7149</v>
      </c>
      <c r="C616" s="8" t="s">
        <v>7148</v>
      </c>
      <c r="D616">
        <v>10000</v>
      </c>
      <c r="E616">
        <v>0</v>
      </c>
      <c r="F616" t="s">
        <v>48</v>
      </c>
      <c r="G616" t="s">
        <v>55</v>
      </c>
      <c r="H616" t="s">
        <v>82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3531</v>
      </c>
      <c r="O616">
        <f>ROUNDUP(E616/D616,2)*100</f>
        <v>0</v>
      </c>
      <c r="P616" t="b">
        <f>IF(L616&gt;0,ROUNDUP((E616/L616),0))</f>
        <v>0</v>
      </c>
      <c r="Q616" t="s">
        <v>32</v>
      </c>
      <c r="R616" t="s">
        <v>3530</v>
      </c>
      <c r="S616" s="10">
        <f>(J616/86400)+25569+(-5/24)</f>
        <v>42514.853472222218</v>
      </c>
      <c r="T616" s="9">
        <f>(I616/86400)+25569+(-5/24)</f>
        <v>42544.853472222218</v>
      </c>
    </row>
    <row r="617" spans="1:20" ht="43.5" x14ac:dyDescent="0.35">
      <c r="A617">
        <v>615</v>
      </c>
      <c r="B617" s="8" t="s">
        <v>7147</v>
      </c>
      <c r="C617" s="8" t="s">
        <v>7146</v>
      </c>
      <c r="D617">
        <v>515</v>
      </c>
      <c r="E617">
        <v>0</v>
      </c>
      <c r="F617" t="s">
        <v>48</v>
      </c>
      <c r="G617" t="s">
        <v>68</v>
      </c>
      <c r="H617" t="s">
        <v>519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3531</v>
      </c>
      <c r="O617">
        <f>ROUNDUP(E617/D617,2)*100</f>
        <v>0</v>
      </c>
      <c r="P617" t="b">
        <f>IF(L617&gt;0,ROUNDUP((E617/L617),0))</f>
        <v>0</v>
      </c>
      <c r="Q617" t="s">
        <v>32</v>
      </c>
      <c r="R617" t="s">
        <v>3530</v>
      </c>
      <c r="S617" s="10">
        <f>(J617/86400)+25569+(-5/24)</f>
        <v>42241.913877314808</v>
      </c>
      <c r="T617" s="9">
        <f>(I617/86400)+25569+(-5/24)</f>
        <v>42271.913877314808</v>
      </c>
    </row>
    <row r="618" spans="1:20" ht="43.5" x14ac:dyDescent="0.35">
      <c r="A618">
        <v>616</v>
      </c>
      <c r="B618" s="8" t="s">
        <v>7145</v>
      </c>
      <c r="C618" s="8" t="s">
        <v>7144</v>
      </c>
      <c r="D618">
        <v>5000</v>
      </c>
      <c r="E618">
        <v>0</v>
      </c>
      <c r="F618" t="s">
        <v>48</v>
      </c>
      <c r="G618" t="s">
        <v>61</v>
      </c>
      <c r="H618" t="s">
        <v>85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3531</v>
      </c>
      <c r="O618">
        <f>ROUNDUP(E618/D618,2)*100</f>
        <v>0</v>
      </c>
      <c r="P618" t="b">
        <f>IF(L618&gt;0,ROUNDUP((E618/L618),0))</f>
        <v>0</v>
      </c>
      <c r="Q618" t="s">
        <v>32</v>
      </c>
      <c r="R618" t="s">
        <v>3530</v>
      </c>
      <c r="S618" s="10">
        <f>(J618/86400)+25569+(-5/24)</f>
        <v>42761.167905092589</v>
      </c>
      <c r="T618" s="9">
        <f>(I618/86400)+25569+(-5/24)</f>
        <v>42791.167905092589</v>
      </c>
    </row>
    <row r="619" spans="1:20" ht="58" x14ac:dyDescent="0.35">
      <c r="A619">
        <v>617</v>
      </c>
      <c r="B619" s="8" t="s">
        <v>7143</v>
      </c>
      <c r="C619" s="8" t="s">
        <v>7142</v>
      </c>
      <c r="D619">
        <v>2000</v>
      </c>
      <c r="E619">
        <v>60</v>
      </c>
      <c r="F619" t="s">
        <v>48</v>
      </c>
      <c r="G619" t="s">
        <v>56</v>
      </c>
      <c r="H619" t="s">
        <v>90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3531</v>
      </c>
      <c r="O619">
        <f>ROUNDUP(E619/D619,2)*100</f>
        <v>3</v>
      </c>
      <c r="P619">
        <f>IF(L619&gt;0,ROUNDUP((E619/L619),0))</f>
        <v>20</v>
      </c>
      <c r="Q619" t="s">
        <v>32</v>
      </c>
      <c r="R619" t="s">
        <v>3530</v>
      </c>
      <c r="S619" s="10">
        <f>(J619/86400)+25569+(-5/24)</f>
        <v>42087.134756944441</v>
      </c>
      <c r="T619" s="9">
        <f>(I619/86400)+25569+(-5/24)</f>
        <v>42132.134756944441</v>
      </c>
    </row>
    <row r="620" spans="1:20" ht="43.5" x14ac:dyDescent="0.35">
      <c r="A620">
        <v>618</v>
      </c>
      <c r="B620" s="8" t="s">
        <v>7141</v>
      </c>
      <c r="C620" s="8" t="s">
        <v>7140</v>
      </c>
      <c r="D620">
        <v>400</v>
      </c>
      <c r="E620">
        <v>0</v>
      </c>
      <c r="F620" t="s">
        <v>48</v>
      </c>
      <c r="G620" t="s">
        <v>55</v>
      </c>
      <c r="H620" t="s">
        <v>82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3531</v>
      </c>
      <c r="O620">
        <f>ROUNDUP(E620/D620,2)*100</f>
        <v>0</v>
      </c>
      <c r="P620" t="b">
        <f>IF(L620&gt;0,ROUNDUP((E620/L620),0))</f>
        <v>0</v>
      </c>
      <c r="Q620" t="s">
        <v>32</v>
      </c>
      <c r="R620" t="s">
        <v>3530</v>
      </c>
      <c r="S620" s="10">
        <f>(J620/86400)+25569+(-5/24)</f>
        <v>42317.60188657407</v>
      </c>
      <c r="T620" s="9">
        <f>(I620/86400)+25569+(-5/24)</f>
        <v>42347.60188657407</v>
      </c>
    </row>
    <row r="621" spans="1:20" ht="29" x14ac:dyDescent="0.35">
      <c r="A621">
        <v>619</v>
      </c>
      <c r="B621" s="8" t="s">
        <v>7139</v>
      </c>
      <c r="C621" s="8" t="s">
        <v>7138</v>
      </c>
      <c r="D621">
        <v>2500000</v>
      </c>
      <c r="E621">
        <v>1</v>
      </c>
      <c r="F621" t="s">
        <v>48</v>
      </c>
      <c r="G621" t="s">
        <v>55</v>
      </c>
      <c r="H621" t="s">
        <v>82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3531</v>
      </c>
      <c r="O621">
        <f>ROUNDUP(E621/D621,2)*100</f>
        <v>1</v>
      </c>
      <c r="P621">
        <f>IF(L621&gt;0,ROUNDUP((E621/L621),0))</f>
        <v>1</v>
      </c>
      <c r="Q621" t="s">
        <v>32</v>
      </c>
      <c r="R621" t="s">
        <v>3530</v>
      </c>
      <c r="S621" s="10">
        <f>(J621/86400)+25569+(-5/24)</f>
        <v>41908.442013888889</v>
      </c>
      <c r="T621" s="9">
        <f>(I621/86400)+25569+(-5/24)</f>
        <v>41968.483680555553</v>
      </c>
    </row>
    <row r="622" spans="1:20" ht="43.5" x14ac:dyDescent="0.35">
      <c r="A622">
        <v>620</v>
      </c>
      <c r="B622" s="8" t="s">
        <v>7137</v>
      </c>
      <c r="C622" s="8" t="s">
        <v>7136</v>
      </c>
      <c r="D622">
        <v>30000</v>
      </c>
      <c r="E622">
        <v>300</v>
      </c>
      <c r="F622" t="s">
        <v>48</v>
      </c>
      <c r="G622" t="s">
        <v>57</v>
      </c>
      <c r="H622" t="s">
        <v>193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3531</v>
      </c>
      <c r="O622">
        <f>ROUNDUP(E622/D622,2)*100</f>
        <v>1</v>
      </c>
      <c r="P622">
        <f>IF(L622&gt;0,ROUNDUP((E622/L622),0))</f>
        <v>300</v>
      </c>
      <c r="Q622" t="s">
        <v>32</v>
      </c>
      <c r="R622" t="s">
        <v>3530</v>
      </c>
      <c r="S622" s="10">
        <f>(J622/86400)+25569+(-5/24)</f>
        <v>41831.508541666662</v>
      </c>
      <c r="T622" s="9">
        <f>(I622/86400)+25569+(-5/24)</f>
        <v>41876.508541666662</v>
      </c>
    </row>
    <row r="623" spans="1:20" ht="58" x14ac:dyDescent="0.35">
      <c r="A623">
        <v>621</v>
      </c>
      <c r="B623" s="8" t="s">
        <v>7135</v>
      </c>
      <c r="C623" s="8" t="s">
        <v>7134</v>
      </c>
      <c r="D623">
        <v>25000</v>
      </c>
      <c r="E623">
        <v>261</v>
      </c>
      <c r="F623" t="s">
        <v>48</v>
      </c>
      <c r="G623" t="s">
        <v>55</v>
      </c>
      <c r="H623" t="s">
        <v>82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3531</v>
      </c>
      <c r="O623">
        <f>ROUNDUP(E623/D623,2)*100</f>
        <v>2</v>
      </c>
      <c r="P623">
        <f>IF(L623&gt;0,ROUNDUP((E623/L623),0))</f>
        <v>87</v>
      </c>
      <c r="Q623" t="s">
        <v>32</v>
      </c>
      <c r="R623" t="s">
        <v>3530</v>
      </c>
      <c r="S623" s="10">
        <f>(J623/86400)+25569+(-5/24)</f>
        <v>42528.779363425921</v>
      </c>
      <c r="T623" s="9">
        <f>(I623/86400)+25569+(-5/24)</f>
        <v>42558.779363425921</v>
      </c>
    </row>
    <row r="624" spans="1:20" ht="58" x14ac:dyDescent="0.35">
      <c r="A624">
        <v>622</v>
      </c>
      <c r="B624" s="8" t="s">
        <v>7133</v>
      </c>
      <c r="C624" s="8" t="s">
        <v>7132</v>
      </c>
      <c r="D624">
        <v>6000</v>
      </c>
      <c r="E624">
        <v>341</v>
      </c>
      <c r="F624" t="s">
        <v>48</v>
      </c>
      <c r="G624" t="s">
        <v>55</v>
      </c>
      <c r="H624" t="s">
        <v>82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3531</v>
      </c>
      <c r="O624">
        <f>ROUNDUP(E624/D624,2)*100</f>
        <v>6.0000000000000009</v>
      </c>
      <c r="P624">
        <f>IF(L624&gt;0,ROUNDUP((E624/L624),0))</f>
        <v>38</v>
      </c>
      <c r="Q624" t="s">
        <v>32</v>
      </c>
      <c r="R624" t="s">
        <v>3530</v>
      </c>
      <c r="S624" s="10">
        <f>(J624/86400)+25569+(-5/24)</f>
        <v>42532.566412037035</v>
      </c>
      <c r="T624" s="9">
        <f>(I624/86400)+25569+(-5/24)</f>
        <v>42552.566412037035</v>
      </c>
    </row>
    <row r="625" spans="1:20" ht="58" x14ac:dyDescent="0.35">
      <c r="A625">
        <v>623</v>
      </c>
      <c r="B625" s="8" t="s">
        <v>7131</v>
      </c>
      <c r="C625" s="8" t="s">
        <v>7130</v>
      </c>
      <c r="D625">
        <v>75000</v>
      </c>
      <c r="E625">
        <v>0</v>
      </c>
      <c r="F625" t="s">
        <v>48</v>
      </c>
      <c r="G625" t="s">
        <v>58</v>
      </c>
      <c r="H625" t="s">
        <v>104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3531</v>
      </c>
      <c r="O625">
        <f>ROUNDUP(E625/D625,2)*100</f>
        <v>0</v>
      </c>
      <c r="P625" t="b">
        <f>IF(L625&gt;0,ROUNDUP((E625/L625),0))</f>
        <v>0</v>
      </c>
      <c r="Q625" t="s">
        <v>32</v>
      </c>
      <c r="R625" t="s">
        <v>3530</v>
      </c>
      <c r="S625" s="10">
        <f>(J625/86400)+25569+(-5/24)</f>
        <v>42121.800891203697</v>
      </c>
      <c r="T625" s="9">
        <f>(I625/86400)+25569+(-5/24)</f>
        <v>42151.800891203697</v>
      </c>
    </row>
    <row r="626" spans="1:20" ht="43.5" x14ac:dyDescent="0.35">
      <c r="A626">
        <v>624</v>
      </c>
      <c r="B626" s="8" t="s">
        <v>7129</v>
      </c>
      <c r="C626" s="8" t="s">
        <v>7128</v>
      </c>
      <c r="D626">
        <v>5000</v>
      </c>
      <c r="E626">
        <v>0</v>
      </c>
      <c r="F626" t="s">
        <v>48</v>
      </c>
      <c r="G626" t="s">
        <v>55</v>
      </c>
      <c r="H626" t="s">
        <v>82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3531</v>
      </c>
      <c r="O626">
        <f>ROUNDUP(E626/D626,2)*100</f>
        <v>0</v>
      </c>
      <c r="P626" t="b">
        <f>IF(L626&gt;0,ROUNDUP((E626/L626),0))</f>
        <v>0</v>
      </c>
      <c r="Q626" t="s">
        <v>32</v>
      </c>
      <c r="R626" t="s">
        <v>3530</v>
      </c>
      <c r="S626" s="10">
        <f>(J626/86400)+25569+(-5/24)</f>
        <v>42108.78056712963</v>
      </c>
      <c r="T626" s="9">
        <f>(I626/86400)+25569+(-5/24)</f>
        <v>42138.78056712963</v>
      </c>
    </row>
    <row r="627" spans="1:20" ht="43.5" x14ac:dyDescent="0.35">
      <c r="A627">
        <v>625</v>
      </c>
      <c r="B627" s="8" t="s">
        <v>7127</v>
      </c>
      <c r="C627" s="8" t="s">
        <v>7126</v>
      </c>
      <c r="D627">
        <v>25000</v>
      </c>
      <c r="E627">
        <v>0</v>
      </c>
      <c r="F627" t="s">
        <v>48</v>
      </c>
      <c r="G627" t="s">
        <v>57</v>
      </c>
      <c r="H627" t="s">
        <v>193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3531</v>
      </c>
      <c r="O627">
        <f>ROUNDUP(E627/D627,2)*100</f>
        <v>0</v>
      </c>
      <c r="P627" t="b">
        <f>IF(L627&gt;0,ROUNDUP((E627/L627),0))</f>
        <v>0</v>
      </c>
      <c r="Q627" t="s">
        <v>32</v>
      </c>
      <c r="R627" t="s">
        <v>3530</v>
      </c>
      <c r="S627" s="10">
        <f>(J627/86400)+25569+(-5/24)</f>
        <v>42790.687233796292</v>
      </c>
      <c r="T627" s="9">
        <f>(I627/86400)+25569+(-5/24)</f>
        <v>42820.645567129628</v>
      </c>
    </row>
    <row r="628" spans="1:20" ht="43.5" x14ac:dyDescent="0.35">
      <c r="A628">
        <v>626</v>
      </c>
      <c r="B628" s="8" t="s">
        <v>7125</v>
      </c>
      <c r="C628" s="8" t="s">
        <v>7124</v>
      </c>
      <c r="D628">
        <v>25000</v>
      </c>
      <c r="E628">
        <v>4345</v>
      </c>
      <c r="F628" t="s">
        <v>48</v>
      </c>
      <c r="G628" t="s">
        <v>55</v>
      </c>
      <c r="H628" t="s">
        <v>82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3531</v>
      </c>
      <c r="O628">
        <f>ROUNDUP(E628/D628,2)*100</f>
        <v>18.000000000000004</v>
      </c>
      <c r="P628">
        <f>IF(L628&gt;0,ROUNDUP((E628/L628),0))</f>
        <v>112</v>
      </c>
      <c r="Q628" t="s">
        <v>32</v>
      </c>
      <c r="R628" t="s">
        <v>3530</v>
      </c>
      <c r="S628" s="10">
        <f>(J628/86400)+25569+(-5/24)</f>
        <v>42198.351145833331</v>
      </c>
      <c r="T628" s="9">
        <f>(I628/86400)+25569+(-5/24)</f>
        <v>42231.348611111105</v>
      </c>
    </row>
    <row r="629" spans="1:20" ht="43.5" x14ac:dyDescent="0.35">
      <c r="A629">
        <v>627</v>
      </c>
      <c r="B629" s="8" t="s">
        <v>7123</v>
      </c>
      <c r="C629" s="8" t="s">
        <v>7122</v>
      </c>
      <c r="D629">
        <v>450000</v>
      </c>
      <c r="E629">
        <v>90</v>
      </c>
      <c r="F629" t="s">
        <v>48</v>
      </c>
      <c r="G629" t="s">
        <v>64</v>
      </c>
      <c r="H629" t="s">
        <v>638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3531</v>
      </c>
      <c r="O629">
        <f>ROUNDUP(E629/D629,2)*100</f>
        <v>1</v>
      </c>
      <c r="P629">
        <f>IF(L629&gt;0,ROUNDUP((E629/L629),0))</f>
        <v>90</v>
      </c>
      <c r="Q629" t="s">
        <v>32</v>
      </c>
      <c r="R629" t="s">
        <v>3530</v>
      </c>
      <c r="S629" s="10">
        <f>(J629/86400)+25569+(-5/24)</f>
        <v>42384.098506944443</v>
      </c>
      <c r="T629" s="9">
        <f>(I629/86400)+25569+(-5/24)</f>
        <v>42443.749999999993</v>
      </c>
    </row>
    <row r="630" spans="1:20" ht="43.5" x14ac:dyDescent="0.35">
      <c r="A630">
        <v>628</v>
      </c>
      <c r="B630" s="8" t="s">
        <v>7121</v>
      </c>
      <c r="C630" s="8" t="s">
        <v>7120</v>
      </c>
      <c r="D630">
        <v>5000</v>
      </c>
      <c r="E630">
        <v>0</v>
      </c>
      <c r="F630" t="s">
        <v>48</v>
      </c>
      <c r="G630" t="s">
        <v>55</v>
      </c>
      <c r="H630" t="s">
        <v>82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3531</v>
      </c>
      <c r="O630">
        <f>ROUNDUP(E630/D630,2)*100</f>
        <v>0</v>
      </c>
      <c r="P630" t="b">
        <f>IF(L630&gt;0,ROUNDUP((E630/L630),0))</f>
        <v>0</v>
      </c>
      <c r="Q630" t="s">
        <v>32</v>
      </c>
      <c r="R630" t="s">
        <v>3530</v>
      </c>
      <c r="S630" s="10">
        <f>(J630/86400)+25569+(-5/24)</f>
        <v>41803.484456018516</v>
      </c>
      <c r="T630" s="9">
        <f>(I630/86400)+25569+(-5/24)</f>
        <v>41833.484456018516</v>
      </c>
    </row>
    <row r="631" spans="1:20" ht="43.5" x14ac:dyDescent="0.35">
      <c r="A631">
        <v>629</v>
      </c>
      <c r="B631" s="8" t="s">
        <v>7119</v>
      </c>
      <c r="C631" s="8" t="s">
        <v>7118</v>
      </c>
      <c r="D631">
        <v>200000</v>
      </c>
      <c r="E631">
        <v>350</v>
      </c>
      <c r="F631" t="s">
        <v>48</v>
      </c>
      <c r="G631" t="s">
        <v>58</v>
      </c>
      <c r="H631" t="s">
        <v>104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3531</v>
      </c>
      <c r="O631">
        <f>ROUNDUP(E631/D631,2)*100</f>
        <v>1</v>
      </c>
      <c r="P631">
        <f>IF(L631&gt;0,ROUNDUP((E631/L631),0))</f>
        <v>117</v>
      </c>
      <c r="Q631" t="s">
        <v>32</v>
      </c>
      <c r="R631" t="s">
        <v>3530</v>
      </c>
      <c r="S631" s="10">
        <f>(J631/86400)+25569+(-5/24)</f>
        <v>42474.429490740738</v>
      </c>
      <c r="T631" s="9">
        <f>(I631/86400)+25569+(-5/24)</f>
        <v>42504.429490740738</v>
      </c>
    </row>
    <row r="632" spans="1:20" ht="58" x14ac:dyDescent="0.35">
      <c r="A632">
        <v>630</v>
      </c>
      <c r="B632" s="8" t="s">
        <v>7117</v>
      </c>
      <c r="C632" s="8" t="s">
        <v>7116</v>
      </c>
      <c r="D632">
        <v>11999</v>
      </c>
      <c r="E632">
        <v>10</v>
      </c>
      <c r="F632" t="s">
        <v>48</v>
      </c>
      <c r="G632" t="s">
        <v>55</v>
      </c>
      <c r="H632" t="s">
        <v>82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3531</v>
      </c>
      <c r="O632">
        <f>ROUNDUP(E632/D632,2)*100</f>
        <v>1</v>
      </c>
      <c r="P632">
        <f>IF(L632&gt;0,ROUNDUP((E632/L632),0))</f>
        <v>10</v>
      </c>
      <c r="Q632" t="s">
        <v>32</v>
      </c>
      <c r="R632" t="s">
        <v>3530</v>
      </c>
      <c r="S632" s="10">
        <f>(J632/86400)+25569+(-5/24)</f>
        <v>42223.411122685182</v>
      </c>
      <c r="T632" s="9">
        <f>(I632/86400)+25569+(-5/24)</f>
        <v>42253.006944444445</v>
      </c>
    </row>
    <row r="633" spans="1:20" ht="29" x14ac:dyDescent="0.35">
      <c r="A633">
        <v>631</v>
      </c>
      <c r="B633" s="8" t="s">
        <v>7115</v>
      </c>
      <c r="C633" s="8" t="s">
        <v>7114</v>
      </c>
      <c r="D633">
        <v>50000</v>
      </c>
      <c r="E633">
        <v>690</v>
      </c>
      <c r="F633" t="s">
        <v>48</v>
      </c>
      <c r="G633" t="s">
        <v>57</v>
      </c>
      <c r="H633" t="s">
        <v>193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3531</v>
      </c>
      <c r="O633">
        <f>ROUNDUP(E633/D633,2)*100</f>
        <v>2</v>
      </c>
      <c r="P633">
        <f>IF(L633&gt;0,ROUNDUP((E633/L633),0))</f>
        <v>77</v>
      </c>
      <c r="Q633" t="s">
        <v>32</v>
      </c>
      <c r="R633" t="s">
        <v>3530</v>
      </c>
      <c r="S633" s="10">
        <f>(J633/86400)+25569+(-5/24)</f>
        <v>42489.563993055555</v>
      </c>
      <c r="T633" s="9">
        <f>(I633/86400)+25569+(-5/24)</f>
        <v>42518.563993055555</v>
      </c>
    </row>
    <row r="634" spans="1:20" ht="43.5" x14ac:dyDescent="0.35">
      <c r="A634">
        <v>632</v>
      </c>
      <c r="B634" s="8" t="s">
        <v>7113</v>
      </c>
      <c r="C634" s="8" t="s">
        <v>7112</v>
      </c>
      <c r="D634">
        <v>20000</v>
      </c>
      <c r="E634">
        <v>0</v>
      </c>
      <c r="F634" t="s">
        <v>48</v>
      </c>
      <c r="G634" t="s">
        <v>62</v>
      </c>
      <c r="H634" t="s">
        <v>85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3531</v>
      </c>
      <c r="O634">
        <f>ROUNDUP(E634/D634,2)*100</f>
        <v>0</v>
      </c>
      <c r="P634" t="b">
        <f>IF(L634&gt;0,ROUNDUP((E634/L634),0))</f>
        <v>0</v>
      </c>
      <c r="Q634" t="s">
        <v>32</v>
      </c>
      <c r="R634" t="s">
        <v>3530</v>
      </c>
      <c r="S634" s="10">
        <f>(J634/86400)+25569+(-5/24)</f>
        <v>42303.450983796291</v>
      </c>
      <c r="T634" s="9">
        <f>(I634/86400)+25569+(-5/24)</f>
        <v>42333.492650462962</v>
      </c>
    </row>
    <row r="635" spans="1:20" ht="43.5" x14ac:dyDescent="0.35">
      <c r="A635">
        <v>633</v>
      </c>
      <c r="B635" s="8" t="s">
        <v>7111</v>
      </c>
      <c r="C635" s="8" t="s">
        <v>7110</v>
      </c>
      <c r="D635">
        <v>10000</v>
      </c>
      <c r="E635">
        <v>1245</v>
      </c>
      <c r="F635" t="s">
        <v>48</v>
      </c>
      <c r="G635" t="s">
        <v>55</v>
      </c>
      <c r="H635" t="s">
        <v>82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3531</v>
      </c>
      <c r="O635">
        <f>ROUNDUP(E635/D635,2)*100</f>
        <v>13</v>
      </c>
      <c r="P635">
        <f>IF(L635&gt;0,ROUNDUP((E635/L635),0))</f>
        <v>50</v>
      </c>
      <c r="Q635" t="s">
        <v>32</v>
      </c>
      <c r="R635" t="s">
        <v>3530</v>
      </c>
      <c r="S635" s="10">
        <f>(J635/86400)+25569+(-5/24)</f>
        <v>42507.090995370367</v>
      </c>
      <c r="T635" s="9">
        <f>(I635/86400)+25569+(-5/24)</f>
        <v>42538.749999999993</v>
      </c>
    </row>
    <row r="636" spans="1:20" ht="29" x14ac:dyDescent="0.35">
      <c r="A636">
        <v>634</v>
      </c>
      <c r="B636" s="8" t="s">
        <v>7109</v>
      </c>
      <c r="C636" s="8" t="s">
        <v>7108</v>
      </c>
      <c r="D636">
        <v>5000</v>
      </c>
      <c r="E636">
        <v>1</v>
      </c>
      <c r="F636" t="s">
        <v>48</v>
      </c>
      <c r="G636" t="s">
        <v>55</v>
      </c>
      <c r="H636" t="s">
        <v>82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3531</v>
      </c>
      <c r="O636">
        <f>ROUNDUP(E636/D636,2)*100</f>
        <v>1</v>
      </c>
      <c r="P636">
        <f>IF(L636&gt;0,ROUNDUP((E636/L636),0))</f>
        <v>1</v>
      </c>
      <c r="Q636" t="s">
        <v>32</v>
      </c>
      <c r="R636" t="s">
        <v>3530</v>
      </c>
      <c r="S636" s="10">
        <f>(J636/86400)+25569+(-5/24)</f>
        <v>42031.720243055555</v>
      </c>
      <c r="T636" s="9">
        <f>(I636/86400)+25569+(-5/24)</f>
        <v>42061.720243055555</v>
      </c>
    </row>
    <row r="637" spans="1:20" ht="29" x14ac:dyDescent="0.35">
      <c r="A637">
        <v>635</v>
      </c>
      <c r="B637" s="8" t="s">
        <v>7107</v>
      </c>
      <c r="C637" s="8" t="s">
        <v>7106</v>
      </c>
      <c r="D637">
        <v>25000</v>
      </c>
      <c r="E637">
        <v>2</v>
      </c>
      <c r="F637" t="s">
        <v>48</v>
      </c>
      <c r="G637" t="s">
        <v>55</v>
      </c>
      <c r="H637" t="s">
        <v>82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3531</v>
      </c>
      <c r="O637">
        <f>ROUNDUP(E637/D637,2)*100</f>
        <v>1</v>
      </c>
      <c r="P637">
        <f>IF(L637&gt;0,ROUNDUP((E637/L637),0))</f>
        <v>2</v>
      </c>
      <c r="Q637" t="s">
        <v>32</v>
      </c>
      <c r="R637" t="s">
        <v>3530</v>
      </c>
      <c r="S637" s="10">
        <f>(J637/86400)+25569+(-5/24)</f>
        <v>42075.883819444447</v>
      </c>
      <c r="T637" s="9">
        <f>(I637/86400)+25569+(-5/24)</f>
        <v>42105.883819444447</v>
      </c>
    </row>
    <row r="638" spans="1:20" ht="43.5" x14ac:dyDescent="0.35">
      <c r="A638">
        <v>636</v>
      </c>
      <c r="B638" s="8" t="s">
        <v>7105</v>
      </c>
      <c r="C638" s="8" t="s">
        <v>7104</v>
      </c>
      <c r="D638">
        <v>2000</v>
      </c>
      <c r="E638">
        <v>4</v>
      </c>
      <c r="F638" t="s">
        <v>48</v>
      </c>
      <c r="G638" t="s">
        <v>56</v>
      </c>
      <c r="H638" t="s">
        <v>90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3531</v>
      </c>
      <c r="O638">
        <f>ROUNDUP(E638/D638,2)*100</f>
        <v>1</v>
      </c>
      <c r="P638">
        <f>IF(L638&gt;0,ROUNDUP((E638/L638),0))</f>
        <v>4</v>
      </c>
      <c r="Q638" t="s">
        <v>32</v>
      </c>
      <c r="R638" t="s">
        <v>3530</v>
      </c>
      <c r="S638" s="10">
        <f>(J638/86400)+25569+(-5/24)</f>
        <v>42131.247106481482</v>
      </c>
      <c r="T638" s="9">
        <f>(I638/86400)+25569+(-5/24)</f>
        <v>42161.240972222215</v>
      </c>
    </row>
    <row r="639" spans="1:20" ht="43.5" x14ac:dyDescent="0.35">
      <c r="A639">
        <v>637</v>
      </c>
      <c r="B639" s="8" t="s">
        <v>7103</v>
      </c>
      <c r="C639" s="8" t="s">
        <v>7102</v>
      </c>
      <c r="D639">
        <v>100000</v>
      </c>
      <c r="E639">
        <v>0</v>
      </c>
      <c r="F639" t="s">
        <v>48</v>
      </c>
      <c r="G639" t="s">
        <v>56</v>
      </c>
      <c r="H639" t="s">
        <v>90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3531</v>
      </c>
      <c r="O639">
        <f>ROUNDUP(E639/D639,2)*100</f>
        <v>0</v>
      </c>
      <c r="P639" t="b">
        <f>IF(L639&gt;0,ROUNDUP((E639/L639),0))</f>
        <v>0</v>
      </c>
      <c r="Q639" t="s">
        <v>32</v>
      </c>
      <c r="R639" t="s">
        <v>3530</v>
      </c>
      <c r="S639" s="10">
        <f>(J639/86400)+25569+(-5/24)</f>
        <v>42762.75368055555</v>
      </c>
      <c r="T639" s="9">
        <f>(I639/86400)+25569+(-5/24)</f>
        <v>42791.75277777778</v>
      </c>
    </row>
    <row r="640" spans="1:20" x14ac:dyDescent="0.35">
      <c r="A640">
        <v>638</v>
      </c>
      <c r="B640" s="8" t="s">
        <v>7101</v>
      </c>
      <c r="C640" s="8" t="s">
        <v>7100</v>
      </c>
      <c r="D640">
        <v>200000</v>
      </c>
      <c r="E640">
        <v>18</v>
      </c>
      <c r="F640" t="s">
        <v>48</v>
      </c>
      <c r="G640" t="s">
        <v>59</v>
      </c>
      <c r="H640" t="s">
        <v>85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3531</v>
      </c>
      <c r="O640">
        <f>ROUNDUP(E640/D640,2)*100</f>
        <v>1</v>
      </c>
      <c r="P640">
        <f>IF(L640&gt;0,ROUNDUP((E640/L640),0))</f>
        <v>3</v>
      </c>
      <c r="Q640" t="s">
        <v>32</v>
      </c>
      <c r="R640" t="s">
        <v>3530</v>
      </c>
      <c r="S640" s="10">
        <f>(J640/86400)+25569+(-5/24)</f>
        <v>42759.384976851848</v>
      </c>
      <c r="T640" s="9">
        <f>(I640/86400)+25569+(-5/24)</f>
        <v>42819.343310185184</v>
      </c>
    </row>
    <row r="641" spans="1:20" ht="29" x14ac:dyDescent="0.35">
      <c r="A641">
        <v>639</v>
      </c>
      <c r="B641" s="8" t="s">
        <v>7099</v>
      </c>
      <c r="C641" s="8" t="s">
        <v>7098</v>
      </c>
      <c r="D641">
        <v>1000000</v>
      </c>
      <c r="E641">
        <v>1</v>
      </c>
      <c r="F641" t="s">
        <v>48</v>
      </c>
      <c r="G641" t="s">
        <v>55</v>
      </c>
      <c r="H641" t="s">
        <v>82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3531</v>
      </c>
      <c r="O641">
        <f>ROUNDUP(E641/D641,2)*100</f>
        <v>1</v>
      </c>
      <c r="P641">
        <f>IF(L641&gt;0,ROUNDUP((E641/L641),0))</f>
        <v>1</v>
      </c>
      <c r="Q641" t="s">
        <v>32</v>
      </c>
      <c r="R641" t="s">
        <v>3530</v>
      </c>
      <c r="S641" s="10">
        <f>(J641/86400)+25569+(-5/24)</f>
        <v>41865.374942129631</v>
      </c>
      <c r="T641" s="9">
        <f>(I641/86400)+25569+(-5/24)</f>
        <v>41925.374942129631</v>
      </c>
    </row>
    <row r="642" spans="1:20" ht="43.5" x14ac:dyDescent="0.35">
      <c r="A642">
        <v>640</v>
      </c>
      <c r="B642" s="8" t="s">
        <v>7097</v>
      </c>
      <c r="C642" s="8" t="s">
        <v>7096</v>
      </c>
      <c r="D642">
        <v>70</v>
      </c>
      <c r="E642">
        <v>101</v>
      </c>
      <c r="F642" t="s">
        <v>51</v>
      </c>
      <c r="G642" t="s">
        <v>61</v>
      </c>
      <c r="H642" t="s">
        <v>85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5682</v>
      </c>
      <c r="O642">
        <f>ROUNDUP(E642/D642,2)*100</f>
        <v>145</v>
      </c>
      <c r="P642">
        <f>IF(L642&gt;0,ROUNDUP((E642/L642),0))</f>
        <v>51</v>
      </c>
      <c r="Q642" t="s">
        <v>32</v>
      </c>
      <c r="R642" t="s">
        <v>5681</v>
      </c>
      <c r="S642" s="10">
        <f>(J642/86400)+25569+(-5/24)</f>
        <v>42683.211979166663</v>
      </c>
      <c r="T642" s="9">
        <f>(I642/86400)+25569+(-5/24)</f>
        <v>42698.749999999993</v>
      </c>
    </row>
    <row r="643" spans="1:20" ht="43.5" x14ac:dyDescent="0.35">
      <c r="A643">
        <v>641</v>
      </c>
      <c r="B643" s="8" t="s">
        <v>7095</v>
      </c>
      <c r="C643" s="8" t="s">
        <v>7094</v>
      </c>
      <c r="D643">
        <v>40000</v>
      </c>
      <c r="E643">
        <v>47665</v>
      </c>
      <c r="F643" t="s">
        <v>51</v>
      </c>
      <c r="G643" t="s">
        <v>55</v>
      </c>
      <c r="H643" t="s">
        <v>82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5682</v>
      </c>
      <c r="O643">
        <f>ROUNDUP(E643/D643,2)*100</f>
        <v>120</v>
      </c>
      <c r="P643">
        <f>IF(L643&gt;0,ROUNDUP((E643/L643),0))</f>
        <v>152</v>
      </c>
      <c r="Q643" t="s">
        <v>32</v>
      </c>
      <c r="R643" t="s">
        <v>5681</v>
      </c>
      <c r="S643" s="10">
        <f>(J643/86400)+25569+(-5/24)</f>
        <v>42199.361666666664</v>
      </c>
      <c r="T643" s="9">
        <f>(I643/86400)+25569+(-5/24)</f>
        <v>42229.361666666664</v>
      </c>
    </row>
    <row r="644" spans="1:20" ht="43.5" x14ac:dyDescent="0.35">
      <c r="A644">
        <v>642</v>
      </c>
      <c r="B644" s="8" t="s">
        <v>7093</v>
      </c>
      <c r="C644" s="8" t="s">
        <v>7092</v>
      </c>
      <c r="D644">
        <v>20000</v>
      </c>
      <c r="E644">
        <v>292097</v>
      </c>
      <c r="F644" t="s">
        <v>51</v>
      </c>
      <c r="G644" t="s">
        <v>59</v>
      </c>
      <c r="H644" t="s">
        <v>85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5682</v>
      </c>
      <c r="O644">
        <f>ROUNDUP(E644/D644,2)*100</f>
        <v>1461</v>
      </c>
      <c r="P644">
        <f>IF(L644&gt;0,ROUNDUP((E644/L644),0))</f>
        <v>135</v>
      </c>
      <c r="Q644" t="s">
        <v>32</v>
      </c>
      <c r="R644" t="s">
        <v>5681</v>
      </c>
      <c r="S644" s="10">
        <f>(J644/86400)+25569+(-5/24)</f>
        <v>42199.442986111106</v>
      </c>
      <c r="T644" s="9">
        <f>(I644/86400)+25569+(-5/24)</f>
        <v>42235.442986111106</v>
      </c>
    </row>
    <row r="645" spans="1:20" ht="43.5" x14ac:dyDescent="0.35">
      <c r="A645">
        <v>643</v>
      </c>
      <c r="B645" s="8" t="s">
        <v>7091</v>
      </c>
      <c r="C645" s="8" t="s">
        <v>7090</v>
      </c>
      <c r="D645">
        <v>25000</v>
      </c>
      <c r="E645">
        <v>26452</v>
      </c>
      <c r="F645" t="s">
        <v>51</v>
      </c>
      <c r="G645" t="s">
        <v>55</v>
      </c>
      <c r="H645" t="s">
        <v>82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5682</v>
      </c>
      <c r="O645">
        <f>ROUNDUP(E645/D645,2)*100</f>
        <v>106</v>
      </c>
      <c r="P645">
        <f>IF(L645&gt;0,ROUNDUP((E645/L645),0))</f>
        <v>175</v>
      </c>
      <c r="Q645" t="s">
        <v>32</v>
      </c>
      <c r="R645" t="s">
        <v>5681</v>
      </c>
      <c r="S645" s="10">
        <f>(J645/86400)+25569+(-5/24)</f>
        <v>42100.43373842592</v>
      </c>
      <c r="T645" s="9">
        <f>(I645/86400)+25569+(-5/24)</f>
        <v>42155.43373842592</v>
      </c>
    </row>
    <row r="646" spans="1:20" ht="43.5" x14ac:dyDescent="0.35">
      <c r="A646">
        <v>644</v>
      </c>
      <c r="B646" s="8" t="s">
        <v>7089</v>
      </c>
      <c r="C646" s="8" t="s">
        <v>7088</v>
      </c>
      <c r="D646">
        <v>25000</v>
      </c>
      <c r="E646">
        <v>75029.48</v>
      </c>
      <c r="F646" t="s">
        <v>51</v>
      </c>
      <c r="G646" t="s">
        <v>55</v>
      </c>
      <c r="H646" t="s">
        <v>82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5682</v>
      </c>
      <c r="O646">
        <f>ROUNDUP(E646/D646,2)*100</f>
        <v>301</v>
      </c>
      <c r="P646">
        <f>IF(L646&gt;0,ROUNDUP((E646/L646),0))</f>
        <v>74</v>
      </c>
      <c r="Q646" t="s">
        <v>32</v>
      </c>
      <c r="R646" t="s">
        <v>5681</v>
      </c>
      <c r="S646" s="10">
        <f>(J646/86400)+25569+(-5/24)</f>
        <v>41898.457627314812</v>
      </c>
      <c r="T646" s="9">
        <f>(I646/86400)+25569+(-5/24)</f>
        <v>41940.833333333328</v>
      </c>
    </row>
    <row r="647" spans="1:20" ht="29" x14ac:dyDescent="0.35">
      <c r="A647">
        <v>645</v>
      </c>
      <c r="B647" s="8" t="s">
        <v>7087</v>
      </c>
      <c r="C647" s="8" t="s">
        <v>7086</v>
      </c>
      <c r="D647">
        <v>2000</v>
      </c>
      <c r="E647">
        <v>5574</v>
      </c>
      <c r="F647" t="s">
        <v>51</v>
      </c>
      <c r="G647" t="s">
        <v>55</v>
      </c>
      <c r="H647" t="s">
        <v>82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5682</v>
      </c>
      <c r="O647">
        <f>ROUNDUP(E647/D647,2)*100</f>
        <v>278.99999999999994</v>
      </c>
      <c r="P647">
        <f>IF(L647&gt;0,ROUNDUP((E647/L647),0))</f>
        <v>24</v>
      </c>
      <c r="Q647" t="s">
        <v>32</v>
      </c>
      <c r="R647" t="s">
        <v>5681</v>
      </c>
      <c r="S647" s="10">
        <f>(J647/86400)+25569+(-5/24)</f>
        <v>42563.817986111106</v>
      </c>
      <c r="T647" s="9">
        <f>(I647/86400)+25569+(-5/24)</f>
        <v>42593.817986111106</v>
      </c>
    </row>
    <row r="648" spans="1:20" ht="43.5" x14ac:dyDescent="0.35">
      <c r="A648">
        <v>646</v>
      </c>
      <c r="B648" s="8" t="s">
        <v>7085</v>
      </c>
      <c r="C648" s="8" t="s">
        <v>7084</v>
      </c>
      <c r="D648">
        <v>800</v>
      </c>
      <c r="E648">
        <v>1055.01</v>
      </c>
      <c r="F648" t="s">
        <v>51</v>
      </c>
      <c r="G648" t="s">
        <v>55</v>
      </c>
      <c r="H648" t="s">
        <v>82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5682</v>
      </c>
      <c r="O648">
        <f>ROUNDUP(E648/D648,2)*100</f>
        <v>132</v>
      </c>
      <c r="P648">
        <f>IF(L648&gt;0,ROUNDUP((E648/L648),0))</f>
        <v>40</v>
      </c>
      <c r="Q648" t="s">
        <v>32</v>
      </c>
      <c r="R648" t="s">
        <v>5681</v>
      </c>
      <c r="S648" s="10">
        <f>(J648/86400)+25569+(-5/24)</f>
        <v>41832.644293981481</v>
      </c>
      <c r="T648" s="9">
        <f>(I648/86400)+25569+(-5/24)</f>
        <v>41862.644293981481</v>
      </c>
    </row>
    <row r="649" spans="1:20" ht="58" x14ac:dyDescent="0.35">
      <c r="A649">
        <v>647</v>
      </c>
      <c r="B649" s="8" t="s">
        <v>7083</v>
      </c>
      <c r="C649" s="8" t="s">
        <v>7082</v>
      </c>
      <c r="D649">
        <v>2000</v>
      </c>
      <c r="E649">
        <v>2141</v>
      </c>
      <c r="F649" t="s">
        <v>51</v>
      </c>
      <c r="G649" t="s">
        <v>57</v>
      </c>
      <c r="H649" t="s">
        <v>193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5682</v>
      </c>
      <c r="O649">
        <f>ROUNDUP(E649/D649,2)*100</f>
        <v>108</v>
      </c>
      <c r="P649">
        <f>IF(L649&gt;0,ROUNDUP((E649/L649),0))</f>
        <v>126</v>
      </c>
      <c r="Q649" t="s">
        <v>32</v>
      </c>
      <c r="R649" t="s">
        <v>5681</v>
      </c>
      <c r="S649" s="10">
        <f>(J649/86400)+25569+(-5/24)</f>
        <v>42416.559594907405</v>
      </c>
      <c r="T649" s="9">
        <f>(I649/86400)+25569+(-5/24)</f>
        <v>42446.517928240741</v>
      </c>
    </row>
    <row r="650" spans="1:20" ht="29" x14ac:dyDescent="0.35">
      <c r="A650">
        <v>648</v>
      </c>
      <c r="B650" s="8" t="s">
        <v>7081</v>
      </c>
      <c r="C650" s="8" t="s">
        <v>7080</v>
      </c>
      <c r="D650">
        <v>35000</v>
      </c>
      <c r="E650">
        <v>44388</v>
      </c>
      <c r="F650" t="s">
        <v>51</v>
      </c>
      <c r="G650" t="s">
        <v>55</v>
      </c>
      <c r="H650" t="s">
        <v>82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5682</v>
      </c>
      <c r="O650">
        <f>ROUNDUP(E650/D650,2)*100</f>
        <v>127</v>
      </c>
      <c r="P650">
        <f>IF(L650&gt;0,ROUNDUP((E650/L650),0))</f>
        <v>1644</v>
      </c>
      <c r="Q650" t="s">
        <v>32</v>
      </c>
      <c r="R650" t="s">
        <v>5681</v>
      </c>
      <c r="S650" s="10">
        <f>(J650/86400)+25569+(-5/24)</f>
        <v>41891.485046296293</v>
      </c>
      <c r="T650" s="9">
        <f>(I650/86400)+25569+(-5/24)</f>
        <v>41926.485046296293</v>
      </c>
    </row>
    <row r="651" spans="1:20" ht="43.5" x14ac:dyDescent="0.35">
      <c r="A651">
        <v>649</v>
      </c>
      <c r="B651" s="8" t="s">
        <v>7079</v>
      </c>
      <c r="C651" s="8" t="s">
        <v>7078</v>
      </c>
      <c r="D651">
        <v>2500</v>
      </c>
      <c r="E651">
        <v>3499</v>
      </c>
      <c r="F651" t="s">
        <v>51</v>
      </c>
      <c r="G651" t="s">
        <v>55</v>
      </c>
      <c r="H651" t="s">
        <v>82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5682</v>
      </c>
      <c r="O651">
        <f>ROUNDUP(E651/D651,2)*100</f>
        <v>140</v>
      </c>
      <c r="P651">
        <f>IF(L651&gt;0,ROUNDUP((E651/L651),0))</f>
        <v>43</v>
      </c>
      <c r="Q651" t="s">
        <v>32</v>
      </c>
      <c r="R651" t="s">
        <v>5681</v>
      </c>
      <c r="S651" s="10">
        <f>(J651/86400)+25569+(-5/24)</f>
        <v>41877.703854166662</v>
      </c>
      <c r="T651" s="9">
        <f>(I651/86400)+25569+(-5/24)</f>
        <v>41898.703854166662</v>
      </c>
    </row>
    <row r="652" spans="1:20" ht="43.5" x14ac:dyDescent="0.35">
      <c r="A652">
        <v>650</v>
      </c>
      <c r="B652" s="8" t="s">
        <v>7077</v>
      </c>
      <c r="C652" s="8" t="s">
        <v>7076</v>
      </c>
      <c r="D652">
        <v>1500</v>
      </c>
      <c r="E652">
        <v>1686</v>
      </c>
      <c r="F652" t="s">
        <v>51</v>
      </c>
      <c r="G652" t="s">
        <v>55</v>
      </c>
      <c r="H652" t="s">
        <v>82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5682</v>
      </c>
      <c r="O652">
        <f>ROUNDUP(E652/D652,2)*100</f>
        <v>113.00000000000001</v>
      </c>
      <c r="P652">
        <f>IF(L652&gt;0,ROUNDUP((E652/L652),0))</f>
        <v>36</v>
      </c>
      <c r="Q652" t="s">
        <v>32</v>
      </c>
      <c r="R652" t="s">
        <v>5681</v>
      </c>
      <c r="S652" s="10">
        <f>(J652/86400)+25569+(-5/24)</f>
        <v>41931.828518518516</v>
      </c>
      <c r="T652" s="9">
        <f>(I652/86400)+25569+(-5/24)</f>
        <v>41991.870185185187</v>
      </c>
    </row>
    <row r="653" spans="1:20" ht="43.5" x14ac:dyDescent="0.35">
      <c r="A653">
        <v>651</v>
      </c>
      <c r="B653" s="8" t="s">
        <v>7075</v>
      </c>
      <c r="C653" s="8" t="s">
        <v>7074</v>
      </c>
      <c r="D653">
        <v>25000</v>
      </c>
      <c r="E653">
        <v>25132</v>
      </c>
      <c r="F653" t="s">
        <v>51</v>
      </c>
      <c r="G653" t="s">
        <v>55</v>
      </c>
      <c r="H653" t="s">
        <v>82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5682</v>
      </c>
      <c r="O653">
        <f>ROUNDUP(E653/D653,2)*100</f>
        <v>101</v>
      </c>
      <c r="P653">
        <f>IF(L653&gt;0,ROUNDUP((E653/L653),0))</f>
        <v>240</v>
      </c>
      <c r="Q653" t="s">
        <v>32</v>
      </c>
      <c r="R653" t="s">
        <v>5681</v>
      </c>
      <c r="S653" s="10">
        <f>(J653/86400)+25569+(-5/24)</f>
        <v>41955.809155092589</v>
      </c>
      <c r="T653" s="9">
        <f>(I653/86400)+25569+(-5/24)</f>
        <v>41985.809155092589</v>
      </c>
    </row>
    <row r="654" spans="1:20" ht="58" x14ac:dyDescent="0.35">
      <c r="A654">
        <v>652</v>
      </c>
      <c r="B654" s="8" t="s">
        <v>7073</v>
      </c>
      <c r="C654" s="8" t="s">
        <v>7072</v>
      </c>
      <c r="D654">
        <v>3000</v>
      </c>
      <c r="E654">
        <v>3014</v>
      </c>
      <c r="F654" t="s">
        <v>51</v>
      </c>
      <c r="G654" t="s">
        <v>55</v>
      </c>
      <c r="H654" t="s">
        <v>82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5682</v>
      </c>
      <c r="O654">
        <f>ROUNDUP(E654/D654,2)*100</f>
        <v>101</v>
      </c>
      <c r="P654">
        <f>IF(L654&gt;0,ROUNDUP((E654/L654),0))</f>
        <v>108</v>
      </c>
      <c r="Q654" t="s">
        <v>32</v>
      </c>
      <c r="R654" t="s">
        <v>5681</v>
      </c>
      <c r="S654" s="10">
        <f>(J654/86400)+25569+(-5/24)</f>
        <v>42675.482060185182</v>
      </c>
      <c r="T654" s="9">
        <f>(I654/86400)+25569+(-5/24)</f>
        <v>42705.523726851847</v>
      </c>
    </row>
    <row r="655" spans="1:20" ht="58" x14ac:dyDescent="0.35">
      <c r="A655">
        <v>653</v>
      </c>
      <c r="B655" s="8" t="s">
        <v>7071</v>
      </c>
      <c r="C655" s="8" t="s">
        <v>7070</v>
      </c>
      <c r="D655">
        <v>75000</v>
      </c>
      <c r="E655">
        <v>106084.5</v>
      </c>
      <c r="F655" t="s">
        <v>51</v>
      </c>
      <c r="G655" t="s">
        <v>55</v>
      </c>
      <c r="H655" t="s">
        <v>82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5682</v>
      </c>
      <c r="O655">
        <f>ROUNDUP(E655/D655,2)*100</f>
        <v>142</v>
      </c>
      <c r="P655">
        <f>IF(L655&gt;0,ROUNDUP((E655/L655),0))</f>
        <v>96</v>
      </c>
      <c r="Q655" t="s">
        <v>32</v>
      </c>
      <c r="R655" t="s">
        <v>5681</v>
      </c>
      <c r="S655" s="10">
        <f>(J655/86400)+25569+(-5/24)</f>
        <v>42199.410185185181</v>
      </c>
      <c r="T655" s="9">
        <f>(I655/86400)+25569+(-5/24)</f>
        <v>42236.410185185181</v>
      </c>
    </row>
    <row r="656" spans="1:20" ht="43.5" x14ac:dyDescent="0.35">
      <c r="A656">
        <v>654</v>
      </c>
      <c r="B656" s="8" t="s">
        <v>7069</v>
      </c>
      <c r="C656" s="8" t="s">
        <v>7068</v>
      </c>
      <c r="D656">
        <v>12000</v>
      </c>
      <c r="E656">
        <v>32075</v>
      </c>
      <c r="F656" t="s">
        <v>51</v>
      </c>
      <c r="G656" t="s">
        <v>55</v>
      </c>
      <c r="H656" t="s">
        <v>82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5682</v>
      </c>
      <c r="O656">
        <f>ROUNDUP(E656/D656,2)*100</f>
        <v>268</v>
      </c>
      <c r="P656">
        <f>IF(L656&gt;0,ROUNDUP((E656/L656),0))</f>
        <v>32</v>
      </c>
      <c r="Q656" t="s">
        <v>32</v>
      </c>
      <c r="R656" t="s">
        <v>5681</v>
      </c>
      <c r="S656" s="10">
        <f>(J656/86400)+25569+(-5/24)</f>
        <v>42163.748993055553</v>
      </c>
      <c r="T656" s="9">
        <f>(I656/86400)+25569+(-5/24)</f>
        <v>42193.748993055553</v>
      </c>
    </row>
    <row r="657" spans="1:20" ht="43.5" x14ac:dyDescent="0.35">
      <c r="A657">
        <v>655</v>
      </c>
      <c r="B657" s="8" t="s">
        <v>7067</v>
      </c>
      <c r="C657" s="8" t="s">
        <v>7066</v>
      </c>
      <c r="D657">
        <v>8000</v>
      </c>
      <c r="E657">
        <v>11751</v>
      </c>
      <c r="F657" t="s">
        <v>51</v>
      </c>
      <c r="G657" t="s">
        <v>55</v>
      </c>
      <c r="H657" t="s">
        <v>82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5682</v>
      </c>
      <c r="O657">
        <f>ROUNDUP(E657/D657,2)*100</f>
        <v>147</v>
      </c>
      <c r="P657">
        <f>IF(L657&gt;0,ROUNDUP((E657/L657),0))</f>
        <v>43</v>
      </c>
      <c r="Q657" t="s">
        <v>32</v>
      </c>
      <c r="R657" t="s">
        <v>5681</v>
      </c>
      <c r="S657" s="10">
        <f>(J657/86400)+25569+(-5/24)</f>
        <v>42045.748981481483</v>
      </c>
      <c r="T657" s="9">
        <f>(I657/86400)+25569+(-5/24)</f>
        <v>42075.707314814812</v>
      </c>
    </row>
    <row r="658" spans="1:20" ht="43.5" x14ac:dyDescent="0.35">
      <c r="A658">
        <v>656</v>
      </c>
      <c r="B658" s="8" t="s">
        <v>7065</v>
      </c>
      <c r="C658" s="8" t="s">
        <v>7064</v>
      </c>
      <c r="D658">
        <v>5000</v>
      </c>
      <c r="E658">
        <v>10678</v>
      </c>
      <c r="F658" t="s">
        <v>51</v>
      </c>
      <c r="G658" t="s">
        <v>55</v>
      </c>
      <c r="H658" t="s">
        <v>82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5682</v>
      </c>
      <c r="O658">
        <f>ROUNDUP(E658/D658,2)*100</f>
        <v>213.99999999999997</v>
      </c>
      <c r="P658">
        <f>IF(L658&gt;0,ROUNDUP((E658/L658),0))</f>
        <v>123</v>
      </c>
      <c r="Q658" t="s">
        <v>32</v>
      </c>
      <c r="R658" t="s">
        <v>5681</v>
      </c>
      <c r="S658" s="10">
        <f>(J658/86400)+25569+(-5/24)</f>
        <v>42417.596284722218</v>
      </c>
      <c r="T658" s="9">
        <f>(I658/86400)+25569+(-5/24)</f>
        <v>42477.554618055554</v>
      </c>
    </row>
    <row r="659" spans="1:20" ht="43.5" x14ac:dyDescent="0.35">
      <c r="A659">
        <v>657</v>
      </c>
      <c r="B659" s="8" t="s">
        <v>7063</v>
      </c>
      <c r="C659" s="8" t="s">
        <v>7062</v>
      </c>
      <c r="D659">
        <v>15000</v>
      </c>
      <c r="E659">
        <v>18855</v>
      </c>
      <c r="F659" t="s">
        <v>51</v>
      </c>
      <c r="G659" t="s">
        <v>55</v>
      </c>
      <c r="H659" t="s">
        <v>82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5682</v>
      </c>
      <c r="O659">
        <f>ROUNDUP(E659/D659,2)*100</f>
        <v>126</v>
      </c>
      <c r="P659">
        <f>IF(L659&gt;0,ROUNDUP((E659/L659),0))</f>
        <v>191</v>
      </c>
      <c r="Q659" t="s">
        <v>32</v>
      </c>
      <c r="R659" t="s">
        <v>5681</v>
      </c>
      <c r="S659" s="10">
        <f>(J659/86400)+25569+(-5/24)</f>
        <v>42331.637407407405</v>
      </c>
      <c r="T659" s="9">
        <f>(I659/86400)+25569+(-5/24)</f>
        <v>42361.637407407405</v>
      </c>
    </row>
    <row r="660" spans="1:20" ht="58" x14ac:dyDescent="0.35">
      <c r="A660">
        <v>658</v>
      </c>
      <c r="B660" s="8" t="s">
        <v>7061</v>
      </c>
      <c r="C660" s="8" t="s">
        <v>7060</v>
      </c>
      <c r="D660">
        <v>28888</v>
      </c>
      <c r="E660">
        <v>30177</v>
      </c>
      <c r="F660" t="s">
        <v>51</v>
      </c>
      <c r="G660" t="s">
        <v>55</v>
      </c>
      <c r="H660" t="s">
        <v>82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5682</v>
      </c>
      <c r="O660">
        <f>ROUNDUP(E660/D660,2)*100</f>
        <v>105</v>
      </c>
      <c r="P660">
        <f>IF(L660&gt;0,ROUNDUP((E660/L660),0))</f>
        <v>110</v>
      </c>
      <c r="Q660" t="s">
        <v>32</v>
      </c>
      <c r="R660" t="s">
        <v>5681</v>
      </c>
      <c r="S660" s="10">
        <f>(J660/86400)+25569+(-5/24)</f>
        <v>42178.952418981477</v>
      </c>
      <c r="T660" s="9">
        <f>(I660/86400)+25569+(-5/24)</f>
        <v>42211.541666666664</v>
      </c>
    </row>
    <row r="661" spans="1:20" x14ac:dyDescent="0.35">
      <c r="A661">
        <v>659</v>
      </c>
      <c r="B661" s="8" t="s">
        <v>7059</v>
      </c>
      <c r="C661" s="8" t="s">
        <v>7058</v>
      </c>
      <c r="D661">
        <v>3000</v>
      </c>
      <c r="E661">
        <v>3017</v>
      </c>
      <c r="F661" t="s">
        <v>51</v>
      </c>
      <c r="G661" t="s">
        <v>55</v>
      </c>
      <c r="H661" t="s">
        <v>82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5682</v>
      </c>
      <c r="O661">
        <f>ROUNDUP(E661/D661,2)*100</f>
        <v>101</v>
      </c>
      <c r="P661">
        <f>IF(L661&gt;0,ROUNDUP((E661/L661),0))</f>
        <v>144</v>
      </c>
      <c r="Q661" t="s">
        <v>32</v>
      </c>
      <c r="R661" t="s">
        <v>5681</v>
      </c>
      <c r="S661" s="10">
        <f>(J661/86400)+25569+(-5/24)</f>
        <v>42209.385358796295</v>
      </c>
      <c r="T661" s="9">
        <f>(I661/86400)+25569+(-5/24)</f>
        <v>42239.385358796295</v>
      </c>
    </row>
    <row r="662" spans="1:20" ht="58" x14ac:dyDescent="0.35">
      <c r="A662">
        <v>660</v>
      </c>
      <c r="B662" s="8" t="s">
        <v>7057</v>
      </c>
      <c r="C662" s="8" t="s">
        <v>7056</v>
      </c>
      <c r="D662">
        <v>50000</v>
      </c>
      <c r="E662">
        <v>1529</v>
      </c>
      <c r="F662" t="s">
        <v>49</v>
      </c>
      <c r="G662" t="s">
        <v>55</v>
      </c>
      <c r="H662" t="s">
        <v>82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5682</v>
      </c>
      <c r="O662">
        <f>ROUNDUP(E662/D662,2)*100</f>
        <v>4</v>
      </c>
      <c r="P662">
        <f>IF(L662&gt;0,ROUNDUP((E662/L662),0))</f>
        <v>85</v>
      </c>
      <c r="Q662" t="s">
        <v>32</v>
      </c>
      <c r="R662" t="s">
        <v>5681</v>
      </c>
      <c r="S662" s="10">
        <f>(J662/86400)+25569+(-5/24)</f>
        <v>41922.533321759256</v>
      </c>
      <c r="T662" s="9">
        <f>(I662/86400)+25569+(-5/24)</f>
        <v>41952.57498842592</v>
      </c>
    </row>
    <row r="663" spans="1:20" ht="43.5" x14ac:dyDescent="0.35">
      <c r="A663">
        <v>661</v>
      </c>
      <c r="B663" s="8" t="s">
        <v>7055</v>
      </c>
      <c r="C663" s="8" t="s">
        <v>7054</v>
      </c>
      <c r="D663">
        <v>10000</v>
      </c>
      <c r="E663">
        <v>95</v>
      </c>
      <c r="F663" t="s">
        <v>49</v>
      </c>
      <c r="G663" t="s">
        <v>55</v>
      </c>
      <c r="H663" t="s">
        <v>82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5682</v>
      </c>
      <c r="O663">
        <f>ROUNDUP(E663/D663,2)*100</f>
        <v>1</v>
      </c>
      <c r="P663">
        <f>IF(L663&gt;0,ROUNDUP((E663/L663),0))</f>
        <v>11</v>
      </c>
      <c r="Q663" t="s">
        <v>32</v>
      </c>
      <c r="R663" t="s">
        <v>5681</v>
      </c>
      <c r="S663" s="10">
        <f>(J663/86400)+25569+(-5/24)</f>
        <v>42636.437025462961</v>
      </c>
      <c r="T663" s="9">
        <f>(I663/86400)+25569+(-5/24)</f>
        <v>42666.437025462961</v>
      </c>
    </row>
    <row r="664" spans="1:20" ht="43.5" x14ac:dyDescent="0.35">
      <c r="A664">
        <v>662</v>
      </c>
      <c r="B664" s="8" t="s">
        <v>7053</v>
      </c>
      <c r="C664" s="8" t="s">
        <v>7052</v>
      </c>
      <c r="D664">
        <v>39000</v>
      </c>
      <c r="E664">
        <v>156</v>
      </c>
      <c r="F664" t="s">
        <v>49</v>
      </c>
      <c r="G664" t="s">
        <v>55</v>
      </c>
      <c r="H664" t="s">
        <v>82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5682</v>
      </c>
      <c r="O664">
        <f>ROUNDUP(E664/D664,2)*100</f>
        <v>1</v>
      </c>
      <c r="P664">
        <f>IF(L664&gt;0,ROUNDUP((E664/L664),0))</f>
        <v>39</v>
      </c>
      <c r="Q664" t="s">
        <v>32</v>
      </c>
      <c r="R664" t="s">
        <v>5681</v>
      </c>
      <c r="S664" s="10">
        <f>(J664/86400)+25569+(-5/24)</f>
        <v>41990.229710648149</v>
      </c>
      <c r="T664" s="9">
        <f>(I664/86400)+25569+(-5/24)</f>
        <v>42020.229710648149</v>
      </c>
    </row>
    <row r="665" spans="1:20" ht="58" x14ac:dyDescent="0.35">
      <c r="A665">
        <v>663</v>
      </c>
      <c r="B665" s="8" t="s">
        <v>7051</v>
      </c>
      <c r="C665" s="8" t="s">
        <v>7050</v>
      </c>
      <c r="D665">
        <v>200000</v>
      </c>
      <c r="E665">
        <v>700</v>
      </c>
      <c r="F665" t="s">
        <v>49</v>
      </c>
      <c r="G665" t="s">
        <v>66</v>
      </c>
      <c r="H665" t="s">
        <v>480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5682</v>
      </c>
      <c r="O665">
        <f>ROUNDUP(E665/D665,2)*100</f>
        <v>1</v>
      </c>
      <c r="P665">
        <f>IF(L665&gt;0,ROUNDUP((E665/L665),0))</f>
        <v>100</v>
      </c>
      <c r="Q665" t="s">
        <v>32</v>
      </c>
      <c r="R665" t="s">
        <v>5681</v>
      </c>
      <c r="S665" s="10">
        <f>(J665/86400)+25569+(-5/24)</f>
        <v>42173.634907407402</v>
      </c>
      <c r="T665" s="9">
        <f>(I665/86400)+25569+(-5/24)</f>
        <v>42203.634907407402</v>
      </c>
    </row>
    <row r="666" spans="1:20" ht="43.5" x14ac:dyDescent="0.35">
      <c r="A666">
        <v>664</v>
      </c>
      <c r="B666" s="8" t="s">
        <v>7049</v>
      </c>
      <c r="C666" s="8" t="s">
        <v>7048</v>
      </c>
      <c r="D666">
        <v>12000</v>
      </c>
      <c r="E666">
        <v>904</v>
      </c>
      <c r="F666" t="s">
        <v>49</v>
      </c>
      <c r="G666" t="s">
        <v>55</v>
      </c>
      <c r="H666" t="s">
        <v>82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5682</v>
      </c>
      <c r="O666">
        <f>ROUNDUP(E666/D666,2)*100</f>
        <v>8</v>
      </c>
      <c r="P666">
        <f>IF(L666&gt;0,ROUNDUP((E666/L666),0))</f>
        <v>32</v>
      </c>
      <c r="Q666" t="s">
        <v>32</v>
      </c>
      <c r="R666" t="s">
        <v>5681</v>
      </c>
      <c r="S666" s="10">
        <f>(J666/86400)+25569+(-5/24)</f>
        <v>42077.458043981482</v>
      </c>
      <c r="T666" s="9">
        <f>(I666/86400)+25569+(-5/24)</f>
        <v>42107.458043981482</v>
      </c>
    </row>
    <row r="667" spans="1:20" ht="58" x14ac:dyDescent="0.35">
      <c r="A667">
        <v>665</v>
      </c>
      <c r="B667" s="8" t="s">
        <v>7047</v>
      </c>
      <c r="C667" s="8" t="s">
        <v>7046</v>
      </c>
      <c r="D667">
        <v>10000</v>
      </c>
      <c r="E667">
        <v>1864</v>
      </c>
      <c r="F667" t="s">
        <v>49</v>
      </c>
      <c r="G667" t="s">
        <v>55</v>
      </c>
      <c r="H667" t="s">
        <v>82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5682</v>
      </c>
      <c r="O667">
        <f>ROUNDUP(E667/D667,2)*100</f>
        <v>19</v>
      </c>
      <c r="P667">
        <f>IF(L667&gt;0,ROUNDUP((E667/L667),0))</f>
        <v>156</v>
      </c>
      <c r="Q667" t="s">
        <v>32</v>
      </c>
      <c r="R667" t="s">
        <v>5681</v>
      </c>
      <c r="S667" s="10">
        <f>(J667/86400)+25569+(-5/24)</f>
        <v>42688.503020833326</v>
      </c>
      <c r="T667" s="9">
        <f>(I667/86400)+25569+(-5/24)</f>
        <v>42748.503020833326</v>
      </c>
    </row>
    <row r="668" spans="1:20" ht="43.5" x14ac:dyDescent="0.35">
      <c r="A668">
        <v>666</v>
      </c>
      <c r="B668" s="8" t="s">
        <v>7045</v>
      </c>
      <c r="C668" s="8" t="s">
        <v>7044</v>
      </c>
      <c r="D668">
        <v>200000</v>
      </c>
      <c r="E668">
        <v>8</v>
      </c>
      <c r="F668" t="s">
        <v>49</v>
      </c>
      <c r="G668" t="s">
        <v>55</v>
      </c>
      <c r="H668" t="s">
        <v>82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5682</v>
      </c>
      <c r="O668">
        <f>ROUNDUP(E668/D668,2)*100</f>
        <v>1</v>
      </c>
      <c r="P668">
        <f>IF(L668&gt;0,ROUNDUP((E668/L668),0))</f>
        <v>2</v>
      </c>
      <c r="Q668" t="s">
        <v>32</v>
      </c>
      <c r="R668" t="s">
        <v>5681</v>
      </c>
      <c r="S668" s="10">
        <f>(J668/86400)+25569+(-5/24)</f>
        <v>41838.623819444438</v>
      </c>
      <c r="T668" s="9">
        <f>(I668/86400)+25569+(-5/24)</f>
        <v>41868.623819444438</v>
      </c>
    </row>
    <row r="669" spans="1:20" ht="58" x14ac:dyDescent="0.35">
      <c r="A669">
        <v>667</v>
      </c>
      <c r="B669" s="8" t="s">
        <v>7043</v>
      </c>
      <c r="C669" s="8" t="s">
        <v>7042</v>
      </c>
      <c r="D669">
        <v>50000</v>
      </c>
      <c r="E669">
        <v>5010</v>
      </c>
      <c r="F669" t="s">
        <v>49</v>
      </c>
      <c r="G669" t="s">
        <v>60</v>
      </c>
      <c r="H669" t="s">
        <v>85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5682</v>
      </c>
      <c r="O669">
        <f>ROUNDUP(E669/D669,2)*100</f>
        <v>11</v>
      </c>
      <c r="P669">
        <f>IF(L669&gt;0,ROUNDUP((E669/L669),0))</f>
        <v>179</v>
      </c>
      <c r="Q669" t="s">
        <v>32</v>
      </c>
      <c r="R669" t="s">
        <v>5681</v>
      </c>
      <c r="S669" s="10">
        <f>(J669/86400)+25569+(-5/24)</f>
        <v>42632.165081018517</v>
      </c>
      <c r="T669" s="9">
        <f>(I669/86400)+25569+(-5/24)</f>
        <v>42672.165081018517</v>
      </c>
    </row>
    <row r="670" spans="1:20" ht="43.5" x14ac:dyDescent="0.35">
      <c r="A670">
        <v>668</v>
      </c>
      <c r="B670" s="8" t="s">
        <v>7041</v>
      </c>
      <c r="C670" s="8" t="s">
        <v>7040</v>
      </c>
      <c r="D670">
        <v>15000</v>
      </c>
      <c r="E670">
        <v>684</v>
      </c>
      <c r="F670" t="s">
        <v>49</v>
      </c>
      <c r="G670" t="s">
        <v>55</v>
      </c>
      <c r="H670" t="s">
        <v>82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5682</v>
      </c>
      <c r="O670">
        <f>ROUNDUP(E670/D670,2)*100</f>
        <v>5</v>
      </c>
      <c r="P670">
        <f>IF(L670&gt;0,ROUNDUP((E670/L670),0))</f>
        <v>28</v>
      </c>
      <c r="Q670" t="s">
        <v>32</v>
      </c>
      <c r="R670" t="s">
        <v>5681</v>
      </c>
      <c r="S670" s="10">
        <f>(J670/86400)+25569+(-5/24)</f>
        <v>42090.622939814813</v>
      </c>
      <c r="T670" s="9">
        <f>(I670/86400)+25569+(-5/24)</f>
        <v>42135.622939814813</v>
      </c>
    </row>
    <row r="671" spans="1:20" ht="58" x14ac:dyDescent="0.35">
      <c r="A671">
        <v>669</v>
      </c>
      <c r="B671" s="8" t="s">
        <v>7039</v>
      </c>
      <c r="C671" s="8" t="s">
        <v>7038</v>
      </c>
      <c r="D671">
        <v>200000</v>
      </c>
      <c r="E671">
        <v>43015</v>
      </c>
      <c r="F671" t="s">
        <v>49</v>
      </c>
      <c r="G671" t="s">
        <v>64</v>
      </c>
      <c r="H671" t="s">
        <v>638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5682</v>
      </c>
      <c r="O671">
        <f>ROUNDUP(E671/D671,2)*100</f>
        <v>22</v>
      </c>
      <c r="P671">
        <f>IF(L671&gt;0,ROUNDUP((E671/L671),0))</f>
        <v>1537</v>
      </c>
      <c r="Q671" t="s">
        <v>32</v>
      </c>
      <c r="R671" t="s">
        <v>5681</v>
      </c>
      <c r="S671" s="10">
        <f>(J671/86400)+25569+(-5/24)</f>
        <v>42527.417337962957</v>
      </c>
      <c r="T671" s="9">
        <f>(I671/86400)+25569+(-5/24)</f>
        <v>42557.417337962957</v>
      </c>
    </row>
    <row r="672" spans="1:20" ht="58" x14ac:dyDescent="0.35">
      <c r="A672">
        <v>670</v>
      </c>
      <c r="B672" s="8" t="s">
        <v>7037</v>
      </c>
      <c r="C672" s="8" t="s">
        <v>7036</v>
      </c>
      <c r="D672">
        <v>90000</v>
      </c>
      <c r="E672">
        <v>26349</v>
      </c>
      <c r="F672" t="s">
        <v>49</v>
      </c>
      <c r="G672" t="s">
        <v>60</v>
      </c>
      <c r="H672" t="s">
        <v>85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5682</v>
      </c>
      <c r="O672">
        <f>ROUNDUP(E672/D672,2)*100</f>
        <v>30</v>
      </c>
      <c r="P672">
        <f>IF(L672&gt;0,ROUNDUP((E672/L672),0))</f>
        <v>85</v>
      </c>
      <c r="Q672" t="s">
        <v>32</v>
      </c>
      <c r="R672" t="s">
        <v>5681</v>
      </c>
      <c r="S672" s="10">
        <f>(J672/86400)+25569+(-5/24)</f>
        <v>42506.501388888886</v>
      </c>
      <c r="T672" s="9">
        <f>(I672/86400)+25569+(-5/24)</f>
        <v>42540.131944444445</v>
      </c>
    </row>
    <row r="673" spans="1:20" ht="58" x14ac:dyDescent="0.35">
      <c r="A673">
        <v>671</v>
      </c>
      <c r="B673" s="8" t="s">
        <v>7035</v>
      </c>
      <c r="C673" s="8" t="s">
        <v>7034</v>
      </c>
      <c r="D673">
        <v>30000</v>
      </c>
      <c r="E673">
        <v>11828</v>
      </c>
      <c r="F673" t="s">
        <v>49</v>
      </c>
      <c r="G673" t="s">
        <v>55</v>
      </c>
      <c r="H673" t="s">
        <v>82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5682</v>
      </c>
      <c r="O673">
        <f>ROUNDUP(E673/D673,2)*100</f>
        <v>40</v>
      </c>
      <c r="P673">
        <f>IF(L673&gt;0,ROUNDUP((E673/L673),0))</f>
        <v>789</v>
      </c>
      <c r="Q673" t="s">
        <v>32</v>
      </c>
      <c r="R673" t="s">
        <v>5681</v>
      </c>
      <c r="S673" s="10">
        <f>(J673/86400)+25569+(-5/24)</f>
        <v>41984.484398148146</v>
      </c>
      <c r="T673" s="9">
        <f>(I673/86400)+25569+(-5/24)</f>
        <v>42017.958333333336</v>
      </c>
    </row>
    <row r="674" spans="1:20" ht="43.5" x14ac:dyDescent="0.35">
      <c r="A674">
        <v>672</v>
      </c>
      <c r="B674" s="8" t="s">
        <v>7033</v>
      </c>
      <c r="C674" s="8" t="s">
        <v>7032</v>
      </c>
      <c r="D674">
        <v>50000</v>
      </c>
      <c r="E674">
        <v>10814</v>
      </c>
      <c r="F674" t="s">
        <v>49</v>
      </c>
      <c r="G674" t="s">
        <v>55</v>
      </c>
      <c r="H674" t="s">
        <v>82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5682</v>
      </c>
      <c r="O674">
        <f>ROUNDUP(E674/D674,2)*100</f>
        <v>22</v>
      </c>
      <c r="P674">
        <f>IF(L674&gt;0,ROUNDUP((E674/L674),0))</f>
        <v>51</v>
      </c>
      <c r="Q674" t="s">
        <v>32</v>
      </c>
      <c r="R674" t="s">
        <v>5681</v>
      </c>
      <c r="S674" s="10">
        <f>(J674/86400)+25569+(-5/24)</f>
        <v>41974.011157407404</v>
      </c>
      <c r="T674" s="9">
        <f>(I674/86400)+25569+(-5/24)</f>
        <v>42004.999305555553</v>
      </c>
    </row>
    <row r="675" spans="1:20" ht="58" x14ac:dyDescent="0.35">
      <c r="A675">
        <v>673</v>
      </c>
      <c r="B675" s="8" t="s">
        <v>7031</v>
      </c>
      <c r="C675" s="8" t="s">
        <v>7030</v>
      </c>
      <c r="D675">
        <v>100000</v>
      </c>
      <c r="E675">
        <v>205</v>
      </c>
      <c r="F675" t="s">
        <v>49</v>
      </c>
      <c r="G675" t="s">
        <v>55</v>
      </c>
      <c r="H675" t="s">
        <v>82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5682</v>
      </c>
      <c r="O675">
        <f>ROUNDUP(E675/D675,2)*100</f>
        <v>1</v>
      </c>
      <c r="P675">
        <f>IF(L675&gt;0,ROUNDUP((E675/L675),0))</f>
        <v>69</v>
      </c>
      <c r="Q675" t="s">
        <v>32</v>
      </c>
      <c r="R675" t="s">
        <v>5681</v>
      </c>
      <c r="S675" s="10">
        <f>(J675/86400)+25569+(-5/24)</f>
        <v>41838.6321412037</v>
      </c>
      <c r="T675" s="9">
        <f>(I675/86400)+25569+(-5/24)</f>
        <v>41883.6321412037</v>
      </c>
    </row>
    <row r="676" spans="1:20" ht="29" x14ac:dyDescent="0.35">
      <c r="A676">
        <v>674</v>
      </c>
      <c r="B676" s="8" t="s">
        <v>7029</v>
      </c>
      <c r="C676" s="8" t="s">
        <v>7028</v>
      </c>
      <c r="D676">
        <v>50000</v>
      </c>
      <c r="E676">
        <v>15</v>
      </c>
      <c r="F676" t="s">
        <v>49</v>
      </c>
      <c r="G676" t="s">
        <v>55</v>
      </c>
      <c r="H676" t="s">
        <v>82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5682</v>
      </c>
      <c r="O676">
        <f>ROUNDUP(E676/D676,2)*100</f>
        <v>1</v>
      </c>
      <c r="P676">
        <f>IF(L676&gt;0,ROUNDUP((E676/L676),0))</f>
        <v>8</v>
      </c>
      <c r="Q676" t="s">
        <v>32</v>
      </c>
      <c r="R676" t="s">
        <v>5681</v>
      </c>
      <c r="S676" s="10">
        <f>(J676/86400)+25569+(-5/24)</f>
        <v>41802.907719907402</v>
      </c>
      <c r="T676" s="9">
        <f>(I676/86400)+25569+(-5/24)</f>
        <v>41862.907719907402</v>
      </c>
    </row>
    <row r="677" spans="1:20" ht="43.5" x14ac:dyDescent="0.35">
      <c r="A677">
        <v>675</v>
      </c>
      <c r="B677" s="8" t="s">
        <v>7027</v>
      </c>
      <c r="C677" s="8" t="s">
        <v>7026</v>
      </c>
      <c r="D677">
        <v>6000</v>
      </c>
      <c r="E677">
        <v>891</v>
      </c>
      <c r="F677" t="s">
        <v>49</v>
      </c>
      <c r="G677" t="s">
        <v>55</v>
      </c>
      <c r="H677" t="s">
        <v>82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5682</v>
      </c>
      <c r="O677">
        <f>ROUNDUP(E677/D677,2)*100</f>
        <v>15.000000000000002</v>
      </c>
      <c r="P677">
        <f>IF(L677&gt;0,ROUNDUP((E677/L677),0))</f>
        <v>35</v>
      </c>
      <c r="Q677" t="s">
        <v>32</v>
      </c>
      <c r="R677" t="s">
        <v>5681</v>
      </c>
      <c r="S677" s="10">
        <f>(J677/86400)+25569+(-5/24)</f>
        <v>41975.722268518519</v>
      </c>
      <c r="T677" s="9">
        <f>(I677/86400)+25569+(-5/24)</f>
        <v>42005.082638888889</v>
      </c>
    </row>
    <row r="678" spans="1:20" ht="58" x14ac:dyDescent="0.35">
      <c r="A678">
        <v>676</v>
      </c>
      <c r="B678" s="8" t="s">
        <v>7025</v>
      </c>
      <c r="C678" s="8" t="s">
        <v>7024</v>
      </c>
      <c r="D678">
        <v>100000</v>
      </c>
      <c r="E678">
        <v>1471</v>
      </c>
      <c r="F678" t="s">
        <v>49</v>
      </c>
      <c r="G678" t="s">
        <v>57</v>
      </c>
      <c r="H678" t="s">
        <v>193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5682</v>
      </c>
      <c r="O678">
        <f>ROUNDUP(E678/D678,2)*100</f>
        <v>2</v>
      </c>
      <c r="P678">
        <f>IF(L678&gt;0,ROUNDUP((E678/L678),0))</f>
        <v>62</v>
      </c>
      <c r="Q678" t="s">
        <v>32</v>
      </c>
      <c r="R678" t="s">
        <v>5681</v>
      </c>
      <c r="S678" s="10">
        <f>(J678/86400)+25569+(-5/24)</f>
        <v>42012.559965277775</v>
      </c>
      <c r="T678" s="9">
        <f>(I678/86400)+25569+(-5/24)</f>
        <v>42042.559965277775</v>
      </c>
    </row>
    <row r="679" spans="1:20" ht="72.5" x14ac:dyDescent="0.35">
      <c r="A679">
        <v>677</v>
      </c>
      <c r="B679" s="8" t="s">
        <v>7023</v>
      </c>
      <c r="C679" s="8" t="s">
        <v>7022</v>
      </c>
      <c r="D679">
        <v>50000</v>
      </c>
      <c r="E679">
        <v>12792</v>
      </c>
      <c r="F679" t="s">
        <v>49</v>
      </c>
      <c r="G679" t="s">
        <v>60</v>
      </c>
      <c r="H679" t="s">
        <v>85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5682</v>
      </c>
      <c r="O679">
        <f>ROUNDUP(E679/D679,2)*100</f>
        <v>26</v>
      </c>
      <c r="P679">
        <f>IF(L679&gt;0,ROUNDUP((E679/L679),0))</f>
        <v>134</v>
      </c>
      <c r="Q679" t="s">
        <v>32</v>
      </c>
      <c r="R679" t="s">
        <v>5681</v>
      </c>
      <c r="S679" s="10">
        <f>(J679/86400)+25569+(-5/24)</f>
        <v>42504.195543981477</v>
      </c>
      <c r="T679" s="9">
        <f>(I679/86400)+25569+(-5/24)</f>
        <v>42549.195543981477</v>
      </c>
    </row>
    <row r="680" spans="1:20" ht="43.5" x14ac:dyDescent="0.35">
      <c r="A680">
        <v>678</v>
      </c>
      <c r="B680" s="8" t="s">
        <v>7021</v>
      </c>
      <c r="C680" s="8" t="s">
        <v>7020</v>
      </c>
      <c r="D680">
        <v>29000</v>
      </c>
      <c r="E680">
        <v>1108</v>
      </c>
      <c r="F680" t="s">
        <v>49</v>
      </c>
      <c r="G680" t="s">
        <v>55</v>
      </c>
      <c r="H680" t="s">
        <v>82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5682</v>
      </c>
      <c r="O680">
        <f>ROUNDUP(E680/D680,2)*100</f>
        <v>4</v>
      </c>
      <c r="P680">
        <f>IF(L680&gt;0,ROUNDUP((E680/L680),0))</f>
        <v>66</v>
      </c>
      <c r="Q680" t="s">
        <v>32</v>
      </c>
      <c r="R680" t="s">
        <v>5681</v>
      </c>
      <c r="S680" s="10">
        <f>(J680/86400)+25569+(-5/24)</f>
        <v>42481.168263888881</v>
      </c>
      <c r="T680" s="9">
        <f>(I680/86400)+25569+(-5/24)</f>
        <v>42511.168263888881</v>
      </c>
    </row>
    <row r="681" spans="1:20" ht="43.5" x14ac:dyDescent="0.35">
      <c r="A681">
        <v>679</v>
      </c>
      <c r="B681" s="8" t="s">
        <v>7019</v>
      </c>
      <c r="C681" s="8" t="s">
        <v>7018</v>
      </c>
      <c r="D681">
        <v>57000</v>
      </c>
      <c r="E681">
        <v>8827</v>
      </c>
      <c r="F681" t="s">
        <v>49</v>
      </c>
      <c r="G681" t="s">
        <v>55</v>
      </c>
      <c r="H681" t="s">
        <v>82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5682</v>
      </c>
      <c r="O681">
        <f>ROUNDUP(E681/D681,2)*100</f>
        <v>16</v>
      </c>
      <c r="P681">
        <f>IF(L681&gt;0,ROUNDUP((E681/L681),0))</f>
        <v>94</v>
      </c>
      <c r="Q681" t="s">
        <v>32</v>
      </c>
      <c r="R681" t="s">
        <v>5681</v>
      </c>
      <c r="S681" s="10">
        <f>(J681/86400)+25569+(-5/24)</f>
        <v>42556.487372685187</v>
      </c>
      <c r="T681" s="9">
        <f>(I681/86400)+25569+(-5/24)</f>
        <v>42616.487372685187</v>
      </c>
    </row>
    <row r="682" spans="1:20" ht="58" x14ac:dyDescent="0.35">
      <c r="A682">
        <v>680</v>
      </c>
      <c r="B682" s="8" t="s">
        <v>7017</v>
      </c>
      <c r="C682" s="8" t="s">
        <v>7016</v>
      </c>
      <c r="D682">
        <v>75000</v>
      </c>
      <c r="E682">
        <v>19434</v>
      </c>
      <c r="F682" t="s">
        <v>49</v>
      </c>
      <c r="G682" t="s">
        <v>55</v>
      </c>
      <c r="H682" t="s">
        <v>82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5682</v>
      </c>
      <c r="O682">
        <f>ROUNDUP(E682/D682,2)*100</f>
        <v>26</v>
      </c>
      <c r="P682">
        <f>IF(L682&gt;0,ROUNDUP((E682/L682),0))</f>
        <v>151</v>
      </c>
      <c r="Q682" t="s">
        <v>32</v>
      </c>
      <c r="R682" t="s">
        <v>5681</v>
      </c>
      <c r="S682" s="10">
        <f>(J682/86400)+25569+(-5/24)</f>
        <v>41864.293182870366</v>
      </c>
      <c r="T682" s="9">
        <f>(I682/86400)+25569+(-5/24)</f>
        <v>41899.293182870366</v>
      </c>
    </row>
    <row r="683" spans="1:20" ht="43.5" x14ac:dyDescent="0.35">
      <c r="A683">
        <v>681</v>
      </c>
      <c r="B683" s="8" t="s">
        <v>7015</v>
      </c>
      <c r="C683" s="8" t="s">
        <v>7014</v>
      </c>
      <c r="D683">
        <v>2500</v>
      </c>
      <c r="E683">
        <v>1</v>
      </c>
      <c r="F683" t="s">
        <v>49</v>
      </c>
      <c r="G683" t="s">
        <v>55</v>
      </c>
      <c r="H683" t="s">
        <v>82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5682</v>
      </c>
      <c r="O683">
        <f>ROUNDUP(E683/D683,2)*100</f>
        <v>1</v>
      </c>
      <c r="P683">
        <f>IF(L683&gt;0,ROUNDUP((E683/L683),0))</f>
        <v>1</v>
      </c>
      <c r="Q683" t="s">
        <v>32</v>
      </c>
      <c r="R683" t="s">
        <v>5681</v>
      </c>
      <c r="S683" s="10">
        <f>(J683/86400)+25569+(-5/24)</f>
        <v>42639.597268518519</v>
      </c>
      <c r="T683" s="9">
        <f>(I683/86400)+25569+(-5/24)</f>
        <v>42669.597268518519</v>
      </c>
    </row>
    <row r="684" spans="1:20" ht="43.5" x14ac:dyDescent="0.35">
      <c r="A684">
        <v>682</v>
      </c>
      <c r="B684" s="8" t="s">
        <v>7013</v>
      </c>
      <c r="C684" s="8" t="s">
        <v>7012</v>
      </c>
      <c r="D684">
        <v>50000</v>
      </c>
      <c r="E684">
        <v>53</v>
      </c>
      <c r="F684" t="s">
        <v>49</v>
      </c>
      <c r="G684" t="s">
        <v>55</v>
      </c>
      <c r="H684" t="s">
        <v>82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5682</v>
      </c>
      <c r="O684">
        <f>ROUNDUP(E684/D684,2)*100</f>
        <v>1</v>
      </c>
      <c r="P684">
        <f>IF(L684&gt;0,ROUNDUP((E684/L684),0))</f>
        <v>14</v>
      </c>
      <c r="Q684" t="s">
        <v>32</v>
      </c>
      <c r="R684" t="s">
        <v>5681</v>
      </c>
      <c r="S684" s="10">
        <f>(J684/86400)+25569+(-5/24)</f>
        <v>42778.556967592587</v>
      </c>
      <c r="T684" s="9">
        <f>(I684/86400)+25569+(-5/24)</f>
        <v>42808.515300925923</v>
      </c>
    </row>
    <row r="685" spans="1:20" ht="43.5" x14ac:dyDescent="0.35">
      <c r="A685">
        <v>683</v>
      </c>
      <c r="B685" s="8" t="s">
        <v>7011</v>
      </c>
      <c r="C685" s="8" t="s">
        <v>7010</v>
      </c>
      <c r="D685">
        <v>35000</v>
      </c>
      <c r="E685">
        <v>298</v>
      </c>
      <c r="F685" t="s">
        <v>49</v>
      </c>
      <c r="G685" t="s">
        <v>55</v>
      </c>
      <c r="H685" t="s">
        <v>82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5682</v>
      </c>
      <c r="O685">
        <f>ROUNDUP(E685/D685,2)*100</f>
        <v>1</v>
      </c>
      <c r="P685">
        <f>IF(L685&gt;0,ROUNDUP((E685/L685),0))</f>
        <v>100</v>
      </c>
      <c r="Q685" t="s">
        <v>32</v>
      </c>
      <c r="R685" t="s">
        <v>5681</v>
      </c>
      <c r="S685" s="10">
        <f>(J685/86400)+25569+(-5/24)</f>
        <v>42634.691712962966</v>
      </c>
      <c r="T685" s="9">
        <f>(I685/86400)+25569+(-5/24)</f>
        <v>42674.691712962966</v>
      </c>
    </row>
    <row r="686" spans="1:20" ht="29" x14ac:dyDescent="0.35">
      <c r="A686">
        <v>684</v>
      </c>
      <c r="B686" s="8" t="s">
        <v>7009</v>
      </c>
      <c r="C686" s="8" t="s">
        <v>7008</v>
      </c>
      <c r="D686">
        <v>320000</v>
      </c>
      <c r="E686">
        <v>23948</v>
      </c>
      <c r="F686" t="s">
        <v>49</v>
      </c>
      <c r="G686" t="s">
        <v>55</v>
      </c>
      <c r="H686" t="s">
        <v>82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5682</v>
      </c>
      <c r="O686">
        <f>ROUNDUP(E686/D686,2)*100</f>
        <v>8</v>
      </c>
      <c r="P686">
        <f>IF(L686&gt;0,ROUNDUP((E686/L686),0))</f>
        <v>178</v>
      </c>
      <c r="Q686" t="s">
        <v>32</v>
      </c>
      <c r="R686" t="s">
        <v>5681</v>
      </c>
      <c r="S686" s="10">
        <f>(J686/86400)+25569+(-5/24)</f>
        <v>41809.26494212963</v>
      </c>
      <c r="T686" s="9">
        <f>(I686/86400)+25569+(-5/24)</f>
        <v>41844.916666666664</v>
      </c>
    </row>
    <row r="687" spans="1:20" ht="43.5" x14ac:dyDescent="0.35">
      <c r="A687">
        <v>685</v>
      </c>
      <c r="B687" s="8" t="s">
        <v>7007</v>
      </c>
      <c r="C687" s="8" t="s">
        <v>7006</v>
      </c>
      <c r="D687">
        <v>2000</v>
      </c>
      <c r="E687">
        <v>553</v>
      </c>
      <c r="F687" t="s">
        <v>49</v>
      </c>
      <c r="G687" t="s">
        <v>55</v>
      </c>
      <c r="H687" t="s">
        <v>82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5682</v>
      </c>
      <c r="O687">
        <f>ROUNDUP(E687/D687,2)*100</f>
        <v>28.000000000000004</v>
      </c>
      <c r="P687">
        <f>IF(L687&gt;0,ROUNDUP((E687/L687),0))</f>
        <v>56</v>
      </c>
      <c r="Q687" t="s">
        <v>32</v>
      </c>
      <c r="R687" t="s">
        <v>5681</v>
      </c>
      <c r="S687" s="10">
        <f>(J687/86400)+25569+(-5/24)</f>
        <v>41971.658240740733</v>
      </c>
      <c r="T687" s="9">
        <f>(I687/86400)+25569+(-5/24)</f>
        <v>42016.658240740733</v>
      </c>
    </row>
    <row r="688" spans="1:20" ht="58" x14ac:dyDescent="0.35">
      <c r="A688">
        <v>686</v>
      </c>
      <c r="B688" s="8" t="s">
        <v>7005</v>
      </c>
      <c r="C688" s="8" t="s">
        <v>7004</v>
      </c>
      <c r="D688">
        <v>500000</v>
      </c>
      <c r="E688">
        <v>0</v>
      </c>
      <c r="F688" t="s">
        <v>49</v>
      </c>
      <c r="G688" t="s">
        <v>60</v>
      </c>
      <c r="H688" t="s">
        <v>85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5682</v>
      </c>
      <c r="O688">
        <f>ROUNDUP(E688/D688,2)*100</f>
        <v>0</v>
      </c>
      <c r="P688" t="b">
        <f>IF(L688&gt;0,ROUNDUP((E688/L688),0))</f>
        <v>0</v>
      </c>
      <c r="Q688" t="s">
        <v>32</v>
      </c>
      <c r="R688" t="s">
        <v>5681</v>
      </c>
      <c r="S688" s="10">
        <f>(J688/86400)+25569+(-5/24)</f>
        <v>42189.464930555558</v>
      </c>
      <c r="T688" s="9">
        <f>(I688/86400)+25569+(-5/24)</f>
        <v>42219.464930555558</v>
      </c>
    </row>
    <row r="689" spans="1:20" ht="43.5" x14ac:dyDescent="0.35">
      <c r="A689">
        <v>687</v>
      </c>
      <c r="B689" s="8" t="s">
        <v>7003</v>
      </c>
      <c r="C689" s="8" t="s">
        <v>7002</v>
      </c>
      <c r="D689">
        <v>100000</v>
      </c>
      <c r="E689">
        <v>3550</v>
      </c>
      <c r="F689" t="s">
        <v>49</v>
      </c>
      <c r="G689" t="s">
        <v>67</v>
      </c>
      <c r="H689" t="s">
        <v>101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5682</v>
      </c>
      <c r="O689">
        <f>ROUNDUP(E689/D689,2)*100</f>
        <v>4</v>
      </c>
      <c r="P689">
        <f>IF(L689&gt;0,ROUNDUP((E689/L689),0))</f>
        <v>592</v>
      </c>
      <c r="Q689" t="s">
        <v>32</v>
      </c>
      <c r="R689" t="s">
        <v>5681</v>
      </c>
      <c r="S689" s="10">
        <f>(J689/86400)+25569+(-5/24)</f>
        <v>42711.542280092595</v>
      </c>
      <c r="T689" s="9">
        <f>(I689/86400)+25569+(-5/24)</f>
        <v>42771.542280092595</v>
      </c>
    </row>
    <row r="690" spans="1:20" ht="58" x14ac:dyDescent="0.35">
      <c r="A690">
        <v>688</v>
      </c>
      <c r="B690" s="8" t="s">
        <v>7001</v>
      </c>
      <c r="C690" s="8" t="s">
        <v>7000</v>
      </c>
      <c r="D690">
        <v>20000</v>
      </c>
      <c r="E690">
        <v>14598</v>
      </c>
      <c r="F690" t="s">
        <v>49</v>
      </c>
      <c r="G690" t="s">
        <v>55</v>
      </c>
      <c r="H690" t="s">
        <v>82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5682</v>
      </c>
      <c r="O690">
        <f>ROUNDUP(E690/D690,2)*100</f>
        <v>73</v>
      </c>
      <c r="P690">
        <f>IF(L690&gt;0,ROUNDUP((E690/L690),0))</f>
        <v>406</v>
      </c>
      <c r="Q690" t="s">
        <v>32</v>
      </c>
      <c r="R690" t="s">
        <v>5681</v>
      </c>
      <c r="S690" s="10">
        <f>(J690/86400)+25569+(-5/24)</f>
        <v>42261.896446759252</v>
      </c>
      <c r="T690" s="9">
        <f>(I690/86400)+25569+(-5/24)</f>
        <v>42291.896446759252</v>
      </c>
    </row>
    <row r="691" spans="1:20" ht="58" x14ac:dyDescent="0.35">
      <c r="A691">
        <v>689</v>
      </c>
      <c r="B691" s="8" t="s">
        <v>6999</v>
      </c>
      <c r="C691" s="8" t="s">
        <v>6998</v>
      </c>
      <c r="D691">
        <v>200000</v>
      </c>
      <c r="E691">
        <v>115297.5</v>
      </c>
      <c r="F691" t="s">
        <v>49</v>
      </c>
      <c r="G691" t="s">
        <v>55</v>
      </c>
      <c r="H691" t="s">
        <v>82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5682</v>
      </c>
      <c r="O691">
        <f>ROUNDUP(E691/D691,2)*100</f>
        <v>57.999999999999993</v>
      </c>
      <c r="P691">
        <f>IF(L691&gt;0,ROUNDUP((E691/L691),0))</f>
        <v>344</v>
      </c>
      <c r="Q691" t="s">
        <v>32</v>
      </c>
      <c r="R691" t="s">
        <v>5681</v>
      </c>
      <c r="S691" s="10">
        <f>(J691/86400)+25569+(-5/24)</f>
        <v>42675.459456018514</v>
      </c>
      <c r="T691" s="9">
        <f>(I691/86400)+25569+(-5/24)</f>
        <v>42711.999305555553</v>
      </c>
    </row>
    <row r="692" spans="1:20" ht="29" x14ac:dyDescent="0.35">
      <c r="A692">
        <v>690</v>
      </c>
      <c r="B692" s="8" t="s">
        <v>6997</v>
      </c>
      <c r="C692" s="8" t="s">
        <v>6996</v>
      </c>
      <c r="D692">
        <v>20000</v>
      </c>
      <c r="E692">
        <v>2468</v>
      </c>
      <c r="F692" t="s">
        <v>49</v>
      </c>
      <c r="G692" t="s">
        <v>55</v>
      </c>
      <c r="H692" t="s">
        <v>82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5682</v>
      </c>
      <c r="O692">
        <f>ROUNDUP(E692/D692,2)*100</f>
        <v>13</v>
      </c>
      <c r="P692">
        <f>IF(L692&gt;0,ROUNDUP((E692/L692),0))</f>
        <v>73</v>
      </c>
      <c r="Q692" t="s">
        <v>32</v>
      </c>
      <c r="R692" t="s">
        <v>5681</v>
      </c>
      <c r="S692" s="10">
        <f>(J692/86400)+25569+(-5/24)</f>
        <v>42579.426400462959</v>
      </c>
      <c r="T692" s="9">
        <f>(I692/86400)+25569+(-5/24)</f>
        <v>42622.041666666664</v>
      </c>
    </row>
    <row r="693" spans="1:20" ht="43.5" x14ac:dyDescent="0.35">
      <c r="A693">
        <v>691</v>
      </c>
      <c r="B693" s="8" t="s">
        <v>6995</v>
      </c>
      <c r="C693" s="8" t="s">
        <v>6994</v>
      </c>
      <c r="D693">
        <v>50000</v>
      </c>
      <c r="E693">
        <v>260</v>
      </c>
      <c r="F693" t="s">
        <v>49</v>
      </c>
      <c r="G693" t="s">
        <v>55</v>
      </c>
      <c r="H693" t="s">
        <v>82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5682</v>
      </c>
      <c r="O693">
        <f>ROUNDUP(E693/D693,2)*100</f>
        <v>1</v>
      </c>
      <c r="P693">
        <f>IF(L693&gt;0,ROUNDUP((E693/L693),0))</f>
        <v>26</v>
      </c>
      <c r="Q693" t="s">
        <v>32</v>
      </c>
      <c r="R693" t="s">
        <v>5681</v>
      </c>
      <c r="S693" s="10">
        <f>(J693/86400)+25569+(-5/24)</f>
        <v>42157.819976851846</v>
      </c>
      <c r="T693" s="9">
        <f>(I693/86400)+25569+(-5/24)</f>
        <v>42185.819976851846</v>
      </c>
    </row>
    <row r="694" spans="1:20" ht="43.5" x14ac:dyDescent="0.35">
      <c r="A694">
        <v>692</v>
      </c>
      <c r="B694" s="8" t="s">
        <v>6993</v>
      </c>
      <c r="C694" s="8" t="s">
        <v>6992</v>
      </c>
      <c r="D694">
        <v>20000</v>
      </c>
      <c r="E694">
        <v>1306</v>
      </c>
      <c r="F694" t="s">
        <v>49</v>
      </c>
      <c r="G694" t="s">
        <v>56</v>
      </c>
      <c r="H694" t="s">
        <v>90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5682</v>
      </c>
      <c r="O694">
        <f>ROUNDUP(E694/D694,2)*100</f>
        <v>6.9999999999999991</v>
      </c>
      <c r="P694">
        <f>IF(L694&gt;0,ROUNDUP((E694/L694),0))</f>
        <v>7</v>
      </c>
      <c r="Q694" t="s">
        <v>32</v>
      </c>
      <c r="R694" t="s">
        <v>5681</v>
      </c>
      <c r="S694" s="10">
        <f>(J694/86400)+25569+(-5/24)</f>
        <v>42696.167395833334</v>
      </c>
      <c r="T694" s="9">
        <f>(I694/86400)+25569+(-5/24)</f>
        <v>42726.167395833334</v>
      </c>
    </row>
    <row r="695" spans="1:20" ht="43.5" x14ac:dyDescent="0.35">
      <c r="A695">
        <v>693</v>
      </c>
      <c r="B695" s="8" t="s">
        <v>6991</v>
      </c>
      <c r="C695" s="8" t="s">
        <v>6990</v>
      </c>
      <c r="D695">
        <v>100000</v>
      </c>
      <c r="E695">
        <v>35338</v>
      </c>
      <c r="F695" t="s">
        <v>49</v>
      </c>
      <c r="G695" t="s">
        <v>55</v>
      </c>
      <c r="H695" t="s">
        <v>82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5682</v>
      </c>
      <c r="O695">
        <f>ROUNDUP(E695/D695,2)*100</f>
        <v>36</v>
      </c>
      <c r="P695">
        <f>IF(L695&gt;0,ROUNDUP((E695/L695),0))</f>
        <v>120</v>
      </c>
      <c r="Q695" t="s">
        <v>32</v>
      </c>
      <c r="R695" t="s">
        <v>5681</v>
      </c>
      <c r="S695" s="10">
        <f>(J695/86400)+25569+(-5/24)</f>
        <v>42094.599849537037</v>
      </c>
      <c r="T695" s="9">
        <f>(I695/86400)+25569+(-5/24)</f>
        <v>42124.599849537037</v>
      </c>
    </row>
    <row r="696" spans="1:20" ht="43.5" x14ac:dyDescent="0.35">
      <c r="A696">
        <v>694</v>
      </c>
      <c r="B696" s="8" t="s">
        <v>6989</v>
      </c>
      <c r="C696" s="8" t="s">
        <v>6988</v>
      </c>
      <c r="D696">
        <v>150000</v>
      </c>
      <c r="E696">
        <v>590</v>
      </c>
      <c r="F696" t="s">
        <v>49</v>
      </c>
      <c r="G696" t="s">
        <v>55</v>
      </c>
      <c r="H696" t="s">
        <v>82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5682</v>
      </c>
      <c r="O696">
        <f>ROUNDUP(E696/D696,2)*100</f>
        <v>1</v>
      </c>
      <c r="P696">
        <f>IF(L696&gt;0,ROUNDUP((E696/L696),0))</f>
        <v>85</v>
      </c>
      <c r="Q696" t="s">
        <v>32</v>
      </c>
      <c r="R696" t="s">
        <v>5681</v>
      </c>
      <c r="S696" s="10">
        <f>(J696/86400)+25569+(-5/24)</f>
        <v>42737.455543981479</v>
      </c>
      <c r="T696" s="9">
        <f>(I696/86400)+25569+(-5/24)</f>
        <v>42767.455543981479</v>
      </c>
    </row>
    <row r="697" spans="1:20" ht="58" x14ac:dyDescent="0.35">
      <c r="A697">
        <v>695</v>
      </c>
      <c r="B697" s="8" t="s">
        <v>6987</v>
      </c>
      <c r="C697" s="8" t="s">
        <v>6986</v>
      </c>
      <c r="D697">
        <v>60000</v>
      </c>
      <c r="E697">
        <v>636</v>
      </c>
      <c r="F697" t="s">
        <v>49</v>
      </c>
      <c r="G697" t="s">
        <v>55</v>
      </c>
      <c r="H697" t="s">
        <v>82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5682</v>
      </c>
      <c r="O697">
        <f>ROUNDUP(E697/D697,2)*100</f>
        <v>2</v>
      </c>
      <c r="P697">
        <f>IF(L697&gt;0,ROUNDUP((E697/L697),0))</f>
        <v>91</v>
      </c>
      <c r="Q697" t="s">
        <v>32</v>
      </c>
      <c r="R697" t="s">
        <v>5681</v>
      </c>
      <c r="S697" s="10">
        <f>(J697/86400)+25569+(-5/24)</f>
        <v>41913.312731481477</v>
      </c>
      <c r="T697" s="9">
        <f>(I697/86400)+25569+(-5/24)</f>
        <v>41943.312731481477</v>
      </c>
    </row>
    <row r="698" spans="1:20" ht="29" x14ac:dyDescent="0.35">
      <c r="A698">
        <v>696</v>
      </c>
      <c r="B698" s="8" t="s">
        <v>6985</v>
      </c>
      <c r="C698" s="8" t="s">
        <v>6984</v>
      </c>
      <c r="D698">
        <v>175000</v>
      </c>
      <c r="E698">
        <v>1</v>
      </c>
      <c r="F698" t="s">
        <v>49</v>
      </c>
      <c r="G698" t="s">
        <v>62</v>
      </c>
      <c r="H698" t="s">
        <v>85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5682</v>
      </c>
      <c r="O698">
        <f>ROUNDUP(E698/D698,2)*100</f>
        <v>1</v>
      </c>
      <c r="P698">
        <f>IF(L698&gt;0,ROUNDUP((E698/L698),0))</f>
        <v>1</v>
      </c>
      <c r="Q698" t="s">
        <v>32</v>
      </c>
      <c r="R698" t="s">
        <v>5681</v>
      </c>
      <c r="S698" s="10">
        <f>(J698/86400)+25569+(-5/24)</f>
        <v>41815.718773148146</v>
      </c>
      <c r="T698" s="9">
        <f>(I698/86400)+25569+(-5/24)</f>
        <v>41845.718773148146</v>
      </c>
    </row>
    <row r="699" spans="1:20" ht="43.5" x14ac:dyDescent="0.35">
      <c r="A699">
        <v>697</v>
      </c>
      <c r="B699" s="8" t="s">
        <v>6983</v>
      </c>
      <c r="C699" s="8" t="s">
        <v>6982</v>
      </c>
      <c r="D699">
        <v>5000</v>
      </c>
      <c r="E699">
        <v>2319</v>
      </c>
      <c r="F699" t="s">
        <v>49</v>
      </c>
      <c r="G699" t="s">
        <v>59</v>
      </c>
      <c r="H699" t="s">
        <v>85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5682</v>
      </c>
      <c r="O699">
        <f>ROUNDUP(E699/D699,2)*100</f>
        <v>47</v>
      </c>
      <c r="P699">
        <f>IF(L699&gt;0,ROUNDUP((E699/L699),0))</f>
        <v>21</v>
      </c>
      <c r="Q699" t="s">
        <v>32</v>
      </c>
      <c r="R699" t="s">
        <v>5681</v>
      </c>
      <c r="S699" s="10">
        <f>(J699/86400)+25569+(-5/24)</f>
        <v>42388.314687500002</v>
      </c>
      <c r="T699" s="9">
        <f>(I699/86400)+25569+(-5/24)</f>
        <v>42403.314687500002</v>
      </c>
    </row>
    <row r="700" spans="1:20" ht="43.5" x14ac:dyDescent="0.35">
      <c r="A700">
        <v>698</v>
      </c>
      <c r="B700" s="8" t="s">
        <v>6981</v>
      </c>
      <c r="C700" s="8" t="s">
        <v>6980</v>
      </c>
      <c r="D700">
        <v>100000</v>
      </c>
      <c r="E700">
        <v>15390</v>
      </c>
      <c r="F700" t="s">
        <v>49</v>
      </c>
      <c r="G700" t="s">
        <v>55</v>
      </c>
      <c r="H700" t="s">
        <v>82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5682</v>
      </c>
      <c r="O700">
        <f>ROUNDUP(E700/D700,2)*100</f>
        <v>16</v>
      </c>
      <c r="P700">
        <f>IF(L700&gt;0,ROUNDUP((E700/L700),0))</f>
        <v>531</v>
      </c>
      <c r="Q700" t="s">
        <v>32</v>
      </c>
      <c r="R700" t="s">
        <v>5681</v>
      </c>
      <c r="S700" s="10">
        <f>(J700/86400)+25569+(-5/24)</f>
        <v>41866.722743055558</v>
      </c>
      <c r="T700" s="9">
        <f>(I700/86400)+25569+(-5/24)</f>
        <v>41899.875</v>
      </c>
    </row>
    <row r="701" spans="1:20" ht="43.5" x14ac:dyDescent="0.35">
      <c r="A701">
        <v>699</v>
      </c>
      <c r="B701" s="8" t="s">
        <v>6979</v>
      </c>
      <c r="C701" s="8" t="s">
        <v>6978</v>
      </c>
      <c r="D701">
        <v>130000</v>
      </c>
      <c r="E701">
        <v>107148.74</v>
      </c>
      <c r="F701" t="s">
        <v>49</v>
      </c>
      <c r="G701" t="s">
        <v>55</v>
      </c>
      <c r="H701" t="s">
        <v>82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5682</v>
      </c>
      <c r="O701">
        <f>ROUNDUP(E701/D701,2)*100</f>
        <v>83</v>
      </c>
      <c r="P701">
        <f>IF(L701&gt;0,ROUNDUP((E701/L701),0))</f>
        <v>121</v>
      </c>
      <c r="Q701" t="s">
        <v>32</v>
      </c>
      <c r="R701" t="s">
        <v>5681</v>
      </c>
      <c r="S701" s="10">
        <f>(J701/86400)+25569+(-5/24)</f>
        <v>41563.277175925927</v>
      </c>
      <c r="T701" s="9">
        <f>(I701/86400)+25569+(-5/24)</f>
        <v>41600.458333333328</v>
      </c>
    </row>
    <row r="702" spans="1:20" ht="58" x14ac:dyDescent="0.35">
      <c r="A702">
        <v>700</v>
      </c>
      <c r="B702" s="8" t="s">
        <v>6977</v>
      </c>
      <c r="C702" s="8" t="s">
        <v>6976</v>
      </c>
      <c r="D702">
        <v>15000</v>
      </c>
      <c r="E702">
        <v>403</v>
      </c>
      <c r="F702" t="s">
        <v>49</v>
      </c>
      <c r="G702" t="s">
        <v>63</v>
      </c>
      <c r="H702" t="s">
        <v>85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5682</v>
      </c>
      <c r="O702">
        <f>ROUNDUP(E702/D702,2)*100</f>
        <v>3</v>
      </c>
      <c r="P702">
        <f>IF(L702&gt;0,ROUNDUP((E702/L702),0))</f>
        <v>13</v>
      </c>
      <c r="Q702" t="s">
        <v>32</v>
      </c>
      <c r="R702" t="s">
        <v>5681</v>
      </c>
      <c r="S702" s="10">
        <f>(J702/86400)+25569+(-5/24)</f>
        <v>42715.480104166665</v>
      </c>
      <c r="T702" s="9">
        <f>(I702/86400)+25569+(-5/24)</f>
        <v>42745.480104166665</v>
      </c>
    </row>
    <row r="703" spans="1:20" ht="43.5" x14ac:dyDescent="0.35">
      <c r="A703">
        <v>701</v>
      </c>
      <c r="B703" s="8" t="s">
        <v>6975</v>
      </c>
      <c r="C703" s="8" t="s">
        <v>6974</v>
      </c>
      <c r="D703">
        <v>23000</v>
      </c>
      <c r="E703">
        <v>6118</v>
      </c>
      <c r="F703" t="s">
        <v>49</v>
      </c>
      <c r="G703" t="s">
        <v>56</v>
      </c>
      <c r="H703" t="s">
        <v>90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5682</v>
      </c>
      <c r="O703">
        <f>ROUNDUP(E703/D703,2)*100</f>
        <v>27</v>
      </c>
      <c r="P703">
        <f>IF(L703&gt;0,ROUNDUP((E703/L703),0))</f>
        <v>292</v>
      </c>
      <c r="Q703" t="s">
        <v>32</v>
      </c>
      <c r="R703" t="s">
        <v>5681</v>
      </c>
      <c r="S703" s="10">
        <f>(J703/86400)+25569+(-5/24)</f>
        <v>41813.454629629625</v>
      </c>
      <c r="T703" s="9">
        <f>(I703/86400)+25569+(-5/24)</f>
        <v>41843.454629629625</v>
      </c>
    </row>
    <row r="704" spans="1:20" ht="43.5" x14ac:dyDescent="0.35">
      <c r="A704">
        <v>702</v>
      </c>
      <c r="B704" s="8" t="s">
        <v>6973</v>
      </c>
      <c r="C704" s="8" t="s">
        <v>6972</v>
      </c>
      <c r="D704">
        <v>15000</v>
      </c>
      <c r="E704">
        <v>4622.01</v>
      </c>
      <c r="F704" t="s">
        <v>49</v>
      </c>
      <c r="G704" t="s">
        <v>55</v>
      </c>
      <c r="H704" t="s">
        <v>82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5682</v>
      </c>
      <c r="O704">
        <f>ROUNDUP(E704/D704,2)*100</f>
        <v>31</v>
      </c>
      <c r="P704">
        <f>IF(L704&gt;0,ROUNDUP((E704/L704),0))</f>
        <v>125</v>
      </c>
      <c r="Q704" t="s">
        <v>32</v>
      </c>
      <c r="R704" t="s">
        <v>5681</v>
      </c>
      <c r="S704" s="10">
        <f>(J704/86400)+25569+(-5/24)</f>
        <v>42668.518368055556</v>
      </c>
      <c r="T704" s="9">
        <f>(I704/86400)+25569+(-5/24)</f>
        <v>42698.560034722221</v>
      </c>
    </row>
    <row r="705" spans="1:20" ht="43.5" x14ac:dyDescent="0.35">
      <c r="A705">
        <v>703</v>
      </c>
      <c r="B705" s="8" t="s">
        <v>6971</v>
      </c>
      <c r="C705" s="8" t="s">
        <v>6970</v>
      </c>
      <c r="D705">
        <v>15000</v>
      </c>
      <c r="E705">
        <v>837</v>
      </c>
      <c r="F705" t="s">
        <v>49</v>
      </c>
      <c r="G705" t="s">
        <v>55</v>
      </c>
      <c r="H705" t="s">
        <v>82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5682</v>
      </c>
      <c r="O705">
        <f>ROUNDUP(E705/D705,2)*100</f>
        <v>6.0000000000000009</v>
      </c>
      <c r="P705">
        <f>IF(L705&gt;0,ROUNDUP((E705/L705),0))</f>
        <v>120</v>
      </c>
      <c r="Q705" t="s">
        <v>32</v>
      </c>
      <c r="R705" t="s">
        <v>5681</v>
      </c>
      <c r="S705" s="10">
        <f>(J705/86400)+25569+(-5/24)</f>
        <v>42711.742465277777</v>
      </c>
      <c r="T705" s="9">
        <f>(I705/86400)+25569+(-5/24)</f>
        <v>42766.772222222215</v>
      </c>
    </row>
    <row r="706" spans="1:20" ht="43.5" x14ac:dyDescent="0.35">
      <c r="A706">
        <v>704</v>
      </c>
      <c r="B706" s="8" t="s">
        <v>6969</v>
      </c>
      <c r="C706" s="8" t="s">
        <v>6968</v>
      </c>
      <c r="D706">
        <v>55000</v>
      </c>
      <c r="E706">
        <v>481</v>
      </c>
      <c r="F706" t="s">
        <v>49</v>
      </c>
      <c r="G706" t="s">
        <v>57</v>
      </c>
      <c r="H706" t="s">
        <v>193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5682</v>
      </c>
      <c r="O706">
        <f>ROUNDUP(E706/D706,2)*100</f>
        <v>1</v>
      </c>
      <c r="P706">
        <f>IF(L706&gt;0,ROUNDUP((E706/L706),0))</f>
        <v>121</v>
      </c>
      <c r="Q706" t="s">
        <v>32</v>
      </c>
      <c r="R706" t="s">
        <v>5681</v>
      </c>
      <c r="S706" s="10">
        <f>(J706/86400)+25569+(-5/24)</f>
        <v>42725.984583333331</v>
      </c>
      <c r="T706" s="9">
        <f>(I706/86400)+25569+(-5/24)</f>
        <v>42785.984583333331</v>
      </c>
    </row>
    <row r="707" spans="1:20" ht="29" x14ac:dyDescent="0.35">
      <c r="A707">
        <v>705</v>
      </c>
      <c r="B707" s="8" t="s">
        <v>6967</v>
      </c>
      <c r="C707" s="8" t="s">
        <v>6966</v>
      </c>
      <c r="D707">
        <v>100000</v>
      </c>
      <c r="E707">
        <v>977</v>
      </c>
      <c r="F707" t="s">
        <v>49</v>
      </c>
      <c r="G707" t="s">
        <v>62</v>
      </c>
      <c r="H707" t="s">
        <v>85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5682</v>
      </c>
      <c r="O707">
        <f>ROUNDUP(E707/D707,2)*100</f>
        <v>1</v>
      </c>
      <c r="P707">
        <f>IF(L707&gt;0,ROUNDUP((E707/L707),0))</f>
        <v>196</v>
      </c>
      <c r="Q707" t="s">
        <v>32</v>
      </c>
      <c r="R707" t="s">
        <v>5681</v>
      </c>
      <c r="S707" s="10">
        <f>(J707/86400)+25569+(-5/24)</f>
        <v>42726.283310185179</v>
      </c>
      <c r="T707" s="9">
        <f>(I707/86400)+25569+(-5/24)</f>
        <v>42756.283310185179</v>
      </c>
    </row>
    <row r="708" spans="1:20" ht="43.5" x14ac:dyDescent="0.35">
      <c r="A708">
        <v>706</v>
      </c>
      <c r="B708" s="8" t="s">
        <v>6965</v>
      </c>
      <c r="C708" s="8" t="s">
        <v>6964</v>
      </c>
      <c r="D708">
        <v>100000</v>
      </c>
      <c r="E708">
        <v>0</v>
      </c>
      <c r="F708" t="s">
        <v>49</v>
      </c>
      <c r="G708" t="s">
        <v>63</v>
      </c>
      <c r="H708" t="s">
        <v>85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5682</v>
      </c>
      <c r="O708">
        <f>ROUNDUP(E708/D708,2)*100</f>
        <v>0</v>
      </c>
      <c r="P708" t="b">
        <f>IF(L708&gt;0,ROUNDUP((E708/L708),0))</f>
        <v>0</v>
      </c>
      <c r="Q708" t="s">
        <v>32</v>
      </c>
      <c r="R708" t="s">
        <v>5681</v>
      </c>
      <c r="S708" s="10">
        <f>(J708/86400)+25569+(-5/24)</f>
        <v>42676.786840277775</v>
      </c>
      <c r="T708" s="9">
        <f>(I708/86400)+25569+(-5/24)</f>
        <v>42718.568749999999</v>
      </c>
    </row>
    <row r="709" spans="1:20" ht="43.5" x14ac:dyDescent="0.35">
      <c r="A709">
        <v>707</v>
      </c>
      <c r="B709" s="8" t="s">
        <v>6963</v>
      </c>
      <c r="C709" s="8" t="s">
        <v>6962</v>
      </c>
      <c r="D709">
        <v>68000</v>
      </c>
      <c r="E709">
        <v>53670.6</v>
      </c>
      <c r="F709" t="s">
        <v>49</v>
      </c>
      <c r="G709" t="s">
        <v>56</v>
      </c>
      <c r="H709" t="s">
        <v>90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5682</v>
      </c>
      <c r="O709">
        <f>ROUNDUP(E709/D709,2)*100</f>
        <v>79</v>
      </c>
      <c r="P709">
        <f>IF(L709&gt;0,ROUNDUP((E709/L709),0))</f>
        <v>118</v>
      </c>
      <c r="Q709" t="s">
        <v>32</v>
      </c>
      <c r="R709" t="s">
        <v>5681</v>
      </c>
      <c r="S709" s="10">
        <f>(J709/86400)+25569+(-5/24)</f>
        <v>42696.45517361111</v>
      </c>
      <c r="T709" s="9">
        <f>(I709/86400)+25569+(-5/24)</f>
        <v>42736.45517361111</v>
      </c>
    </row>
    <row r="710" spans="1:20" ht="43.5" x14ac:dyDescent="0.35">
      <c r="A710">
        <v>708</v>
      </c>
      <c r="B710" s="8" t="s">
        <v>6961</v>
      </c>
      <c r="C710" s="8" t="s">
        <v>6960</v>
      </c>
      <c r="D710">
        <v>40000</v>
      </c>
      <c r="E710">
        <v>8837</v>
      </c>
      <c r="F710" t="s">
        <v>49</v>
      </c>
      <c r="G710" t="s">
        <v>56</v>
      </c>
      <c r="H710" t="s">
        <v>90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5682</v>
      </c>
      <c r="O710">
        <f>ROUNDUP(E710/D710,2)*100</f>
        <v>23</v>
      </c>
      <c r="P710">
        <f>IF(L710&gt;0,ROUNDUP((E710/L710),0))</f>
        <v>24</v>
      </c>
      <c r="Q710" t="s">
        <v>32</v>
      </c>
      <c r="R710" t="s">
        <v>5681</v>
      </c>
      <c r="S710" s="10">
        <f>(J710/86400)+25569+(-5/24)</f>
        <v>41835.372685185182</v>
      </c>
      <c r="T710" s="9">
        <f>(I710/86400)+25569+(-5/24)</f>
        <v>41895.372685185182</v>
      </c>
    </row>
    <row r="711" spans="1:20" ht="29" x14ac:dyDescent="0.35">
      <c r="A711">
        <v>709</v>
      </c>
      <c r="B711" s="8" t="s">
        <v>6959</v>
      </c>
      <c r="C711" s="8" t="s">
        <v>6958</v>
      </c>
      <c r="D711">
        <v>15000</v>
      </c>
      <c r="E711">
        <v>61</v>
      </c>
      <c r="F711" t="s">
        <v>49</v>
      </c>
      <c r="G711" t="s">
        <v>55</v>
      </c>
      <c r="H711" t="s">
        <v>82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5682</v>
      </c>
      <c r="O711">
        <f>ROUNDUP(E711/D711,2)*100</f>
        <v>1</v>
      </c>
      <c r="P711">
        <f>IF(L711&gt;0,ROUNDUP((E711/L711),0))</f>
        <v>31</v>
      </c>
      <c r="Q711" t="s">
        <v>32</v>
      </c>
      <c r="R711" t="s">
        <v>5681</v>
      </c>
      <c r="S711" s="10">
        <f>(J711/86400)+25569+(-5/24)</f>
        <v>41947.832858796297</v>
      </c>
      <c r="T711" s="9">
        <f>(I711/86400)+25569+(-5/24)</f>
        <v>41977.832858796297</v>
      </c>
    </row>
    <row r="712" spans="1:20" ht="29" x14ac:dyDescent="0.35">
      <c r="A712">
        <v>710</v>
      </c>
      <c r="B712" s="8" t="s">
        <v>6957</v>
      </c>
      <c r="C712" s="8" t="s">
        <v>6956</v>
      </c>
      <c r="D712">
        <v>1200</v>
      </c>
      <c r="E712">
        <v>0</v>
      </c>
      <c r="F712" t="s">
        <v>49</v>
      </c>
      <c r="G712" t="s">
        <v>57</v>
      </c>
      <c r="H712" t="s">
        <v>193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5682</v>
      </c>
      <c r="O712">
        <f>ROUNDUP(E712/D712,2)*100</f>
        <v>0</v>
      </c>
      <c r="P712" t="b">
        <f>IF(L712&gt;0,ROUNDUP((E712/L712),0))</f>
        <v>0</v>
      </c>
      <c r="Q712" t="s">
        <v>32</v>
      </c>
      <c r="R712" t="s">
        <v>5681</v>
      </c>
      <c r="S712" s="10">
        <f>(J712/86400)+25569+(-5/24)</f>
        <v>41837.776643518519</v>
      </c>
      <c r="T712" s="9">
        <f>(I712/86400)+25569+(-5/24)</f>
        <v>41870.822222222218</v>
      </c>
    </row>
    <row r="713" spans="1:20" ht="58" x14ac:dyDescent="0.35">
      <c r="A713">
        <v>711</v>
      </c>
      <c r="B713" s="8" t="s">
        <v>6955</v>
      </c>
      <c r="C713" s="8" t="s">
        <v>6954</v>
      </c>
      <c r="D713">
        <v>100000</v>
      </c>
      <c r="E713">
        <v>33791</v>
      </c>
      <c r="F713" t="s">
        <v>49</v>
      </c>
      <c r="G713" t="s">
        <v>62</v>
      </c>
      <c r="H713" t="s">
        <v>85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5682</v>
      </c>
      <c r="O713">
        <f>ROUNDUP(E713/D713,2)*100</f>
        <v>34</v>
      </c>
      <c r="P713">
        <f>IF(L713&gt;0,ROUNDUP((E713/L713),0))</f>
        <v>100</v>
      </c>
      <c r="Q713" t="s">
        <v>32</v>
      </c>
      <c r="R713" t="s">
        <v>5681</v>
      </c>
      <c r="S713" s="10">
        <f>(J713/86400)+25569+(-5/24)</f>
        <v>42678.250787037039</v>
      </c>
      <c r="T713" s="9">
        <f>(I713/86400)+25569+(-5/24)</f>
        <v>42718.292453703696</v>
      </c>
    </row>
    <row r="714" spans="1:20" ht="58" x14ac:dyDescent="0.35">
      <c r="A714">
        <v>712</v>
      </c>
      <c r="B714" s="8" t="s">
        <v>6953</v>
      </c>
      <c r="C714" s="8" t="s">
        <v>6952</v>
      </c>
      <c r="D714">
        <v>48500</v>
      </c>
      <c r="E714">
        <v>105</v>
      </c>
      <c r="F714" t="s">
        <v>49</v>
      </c>
      <c r="G714" t="s">
        <v>55</v>
      </c>
      <c r="H714" t="s">
        <v>82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5682</v>
      </c>
      <c r="O714">
        <f>ROUNDUP(E714/D714,2)*100</f>
        <v>1</v>
      </c>
      <c r="P714">
        <f>IF(L714&gt;0,ROUNDUP((E714/L714),0))</f>
        <v>27</v>
      </c>
      <c r="Q714" t="s">
        <v>32</v>
      </c>
      <c r="R714" t="s">
        <v>5681</v>
      </c>
      <c r="S714" s="10">
        <f>(J714/86400)+25569+(-5/24)</f>
        <v>42384.472592592589</v>
      </c>
      <c r="T714" s="9">
        <f>(I714/86400)+25569+(-5/24)</f>
        <v>42414.472592592589</v>
      </c>
    </row>
    <row r="715" spans="1:20" ht="43.5" x14ac:dyDescent="0.35">
      <c r="A715">
        <v>713</v>
      </c>
      <c r="B715" s="8" t="s">
        <v>6951</v>
      </c>
      <c r="C715" s="8" t="s">
        <v>6950</v>
      </c>
      <c r="D715">
        <v>25000</v>
      </c>
      <c r="E715">
        <v>199</v>
      </c>
      <c r="F715" t="s">
        <v>49</v>
      </c>
      <c r="G715" t="s">
        <v>60</v>
      </c>
      <c r="H715" t="s">
        <v>85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5682</v>
      </c>
      <c r="O715">
        <f>ROUNDUP(E715/D715,2)*100</f>
        <v>1</v>
      </c>
      <c r="P715">
        <f>IF(L715&gt;0,ROUNDUP((E715/L715),0))</f>
        <v>199</v>
      </c>
      <c r="Q715" t="s">
        <v>32</v>
      </c>
      <c r="R715" t="s">
        <v>5681</v>
      </c>
      <c r="S715" s="10">
        <f>(J715/86400)+25569+(-5/24)</f>
        <v>42496.320972222216</v>
      </c>
      <c r="T715" s="9">
        <f>(I715/86400)+25569+(-5/24)</f>
        <v>42526.320972222216</v>
      </c>
    </row>
    <row r="716" spans="1:20" ht="43.5" x14ac:dyDescent="0.35">
      <c r="A716">
        <v>714</v>
      </c>
      <c r="B716" s="8" t="s">
        <v>6949</v>
      </c>
      <c r="C716" s="8" t="s">
        <v>6948</v>
      </c>
      <c r="D716">
        <v>15000</v>
      </c>
      <c r="E716">
        <v>2249</v>
      </c>
      <c r="F716" t="s">
        <v>49</v>
      </c>
      <c r="G716" t="s">
        <v>55</v>
      </c>
      <c r="H716" t="s">
        <v>82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5682</v>
      </c>
      <c r="O716">
        <f>ROUNDUP(E716/D716,2)*100</f>
        <v>15.000000000000002</v>
      </c>
      <c r="P716">
        <f>IF(L716&gt;0,ROUNDUP((E716/L716),0))</f>
        <v>81</v>
      </c>
      <c r="Q716" t="s">
        <v>32</v>
      </c>
      <c r="R716" t="s">
        <v>5681</v>
      </c>
      <c r="S716" s="10">
        <f>(J716/86400)+25569+(-5/24)</f>
        <v>42734.579652777778</v>
      </c>
      <c r="T716" s="9">
        <f>(I716/86400)+25569+(-5/24)</f>
        <v>42794.579652777778</v>
      </c>
    </row>
    <row r="717" spans="1:20" ht="58" x14ac:dyDescent="0.35">
      <c r="A717">
        <v>715</v>
      </c>
      <c r="B717" s="8" t="s">
        <v>6947</v>
      </c>
      <c r="C717" s="8" t="s">
        <v>6946</v>
      </c>
      <c r="D717">
        <v>27500</v>
      </c>
      <c r="E717">
        <v>1389</v>
      </c>
      <c r="F717" t="s">
        <v>49</v>
      </c>
      <c r="G717" t="s">
        <v>55</v>
      </c>
      <c r="H717" t="s">
        <v>82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5682</v>
      </c>
      <c r="O717">
        <f>ROUNDUP(E717/D717,2)*100</f>
        <v>6.0000000000000009</v>
      </c>
      <c r="P717">
        <f>IF(L717&gt;0,ROUNDUP((E717/L717),0))</f>
        <v>116</v>
      </c>
      <c r="Q717" t="s">
        <v>32</v>
      </c>
      <c r="R717" t="s">
        <v>5681</v>
      </c>
      <c r="S717" s="10">
        <f>(J717/86400)+25569+(-5/24)</f>
        <v>42272.8824074074</v>
      </c>
      <c r="T717" s="9">
        <f>(I717/86400)+25569+(-5/24)</f>
        <v>42312.924074074072</v>
      </c>
    </row>
    <row r="718" spans="1:20" ht="43.5" x14ac:dyDescent="0.35">
      <c r="A718">
        <v>716</v>
      </c>
      <c r="B718" s="8" t="s">
        <v>6945</v>
      </c>
      <c r="C718" s="8" t="s">
        <v>6944</v>
      </c>
      <c r="D718">
        <v>7000</v>
      </c>
      <c r="E718">
        <v>715</v>
      </c>
      <c r="F718" t="s">
        <v>49</v>
      </c>
      <c r="G718" t="s">
        <v>55</v>
      </c>
      <c r="H718" t="s">
        <v>82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5682</v>
      </c>
      <c r="O718">
        <f>ROUNDUP(E718/D718,2)*100</f>
        <v>11</v>
      </c>
      <c r="P718">
        <f>IF(L718&gt;0,ROUNDUP((E718/L718),0))</f>
        <v>45</v>
      </c>
      <c r="Q718" t="s">
        <v>32</v>
      </c>
      <c r="R718" t="s">
        <v>5681</v>
      </c>
      <c r="S718" s="10">
        <f>(J718/86400)+25569+(-5/24)</f>
        <v>41940.450312499997</v>
      </c>
      <c r="T718" s="9">
        <f>(I718/86400)+25569+(-5/24)</f>
        <v>41973.791666666664</v>
      </c>
    </row>
    <row r="719" spans="1:20" x14ac:dyDescent="0.35">
      <c r="A719">
        <v>717</v>
      </c>
      <c r="B719" s="8" t="s">
        <v>6943</v>
      </c>
      <c r="C719" s="8" t="s">
        <v>6942</v>
      </c>
      <c r="D719">
        <v>100000</v>
      </c>
      <c r="E719">
        <v>305</v>
      </c>
      <c r="F719" t="s">
        <v>49</v>
      </c>
      <c r="G719" t="s">
        <v>55</v>
      </c>
      <c r="H719" t="s">
        <v>82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5682</v>
      </c>
      <c r="O719">
        <f>ROUNDUP(E719/D719,2)*100</f>
        <v>1</v>
      </c>
      <c r="P719">
        <f>IF(L719&gt;0,ROUNDUP((E719/L719),0))</f>
        <v>77</v>
      </c>
      <c r="Q719" t="s">
        <v>32</v>
      </c>
      <c r="R719" t="s">
        <v>5681</v>
      </c>
      <c r="S719" s="10">
        <f>(J719/86400)+25569+(-5/24)</f>
        <v>41857.645856481475</v>
      </c>
      <c r="T719" s="9">
        <f>(I719/86400)+25569+(-5/24)</f>
        <v>41887.645856481475</v>
      </c>
    </row>
    <row r="720" spans="1:20" ht="43.5" x14ac:dyDescent="0.35">
      <c r="A720">
        <v>718</v>
      </c>
      <c r="B720" s="8" t="s">
        <v>6941</v>
      </c>
      <c r="C720" s="8" t="s">
        <v>6940</v>
      </c>
      <c r="D720">
        <v>12000</v>
      </c>
      <c r="E720">
        <v>90</v>
      </c>
      <c r="F720" t="s">
        <v>49</v>
      </c>
      <c r="G720" t="s">
        <v>55</v>
      </c>
      <c r="H720" t="s">
        <v>82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5682</v>
      </c>
      <c r="O720">
        <f>ROUNDUP(E720/D720,2)*100</f>
        <v>1</v>
      </c>
      <c r="P720">
        <f>IF(L720&gt;0,ROUNDUP((E720/L720),0))</f>
        <v>23</v>
      </c>
      <c r="Q720" t="s">
        <v>32</v>
      </c>
      <c r="R720" t="s">
        <v>5681</v>
      </c>
      <c r="S720" s="10">
        <f>(J720/86400)+25569+(-5/24)</f>
        <v>42752.637118055551</v>
      </c>
      <c r="T720" s="9">
        <f>(I720/86400)+25569+(-5/24)</f>
        <v>42784.040972222218</v>
      </c>
    </row>
    <row r="721" spans="1:20" ht="43.5" x14ac:dyDescent="0.35">
      <c r="A721">
        <v>719</v>
      </c>
      <c r="B721" s="8" t="s">
        <v>6939</v>
      </c>
      <c r="C721" s="8" t="s">
        <v>6938</v>
      </c>
      <c r="D721">
        <v>15000</v>
      </c>
      <c r="E721">
        <v>194</v>
      </c>
      <c r="F721" t="s">
        <v>49</v>
      </c>
      <c r="G721" t="s">
        <v>55</v>
      </c>
      <c r="H721" t="s">
        <v>82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5682</v>
      </c>
      <c r="O721">
        <f>ROUNDUP(E721/D721,2)*100</f>
        <v>2</v>
      </c>
      <c r="P721">
        <f>IF(L721&gt;0,ROUNDUP((E721/L721),0))</f>
        <v>20</v>
      </c>
      <c r="Q721" t="s">
        <v>32</v>
      </c>
      <c r="R721" t="s">
        <v>5681</v>
      </c>
      <c r="S721" s="10">
        <f>(J721/86400)+25569+(-5/24)</f>
        <v>42408.83189814815</v>
      </c>
      <c r="T721" s="9">
        <f>(I721/86400)+25569+(-5/24)</f>
        <v>42422.83189814815</v>
      </c>
    </row>
    <row r="722" spans="1:20" ht="43.5" x14ac:dyDescent="0.35">
      <c r="A722">
        <v>720</v>
      </c>
      <c r="B722" s="8" t="s">
        <v>6937</v>
      </c>
      <c r="C722" s="8" t="s">
        <v>6936</v>
      </c>
      <c r="D722">
        <v>1900</v>
      </c>
      <c r="E722">
        <v>2735</v>
      </c>
      <c r="F722" t="s">
        <v>51</v>
      </c>
      <c r="G722" t="s">
        <v>55</v>
      </c>
      <c r="H722" t="s">
        <v>82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5640</v>
      </c>
      <c r="O722">
        <f>ROUNDUP(E722/D722,2)*100</f>
        <v>144</v>
      </c>
      <c r="P722">
        <f>IF(L722&gt;0,ROUNDUP((E722/L722),0))</f>
        <v>67</v>
      </c>
      <c r="Q722" t="s">
        <v>30</v>
      </c>
      <c r="R722" t="s">
        <v>5639</v>
      </c>
      <c r="S722" s="10">
        <f>(J722/86400)+25569+(-5/24)</f>
        <v>40909.440868055557</v>
      </c>
      <c r="T722" s="9">
        <f>(I722/86400)+25569+(-5/24)</f>
        <v>40937.440868055557</v>
      </c>
    </row>
    <row r="723" spans="1:20" ht="58" x14ac:dyDescent="0.35">
      <c r="A723">
        <v>721</v>
      </c>
      <c r="B723" s="8" t="s">
        <v>6935</v>
      </c>
      <c r="C723" s="8" t="s">
        <v>6934</v>
      </c>
      <c r="D723">
        <v>8200</v>
      </c>
      <c r="E723">
        <v>10013</v>
      </c>
      <c r="F723" t="s">
        <v>51</v>
      </c>
      <c r="G723" t="s">
        <v>55</v>
      </c>
      <c r="H723" t="s">
        <v>82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5640</v>
      </c>
      <c r="O723">
        <f>ROUNDUP(E723/D723,2)*100</f>
        <v>123</v>
      </c>
      <c r="P723">
        <f>IF(L723&gt;0,ROUNDUP((E723/L723),0))</f>
        <v>85</v>
      </c>
      <c r="Q723" t="s">
        <v>30</v>
      </c>
      <c r="R723" t="s">
        <v>5639</v>
      </c>
      <c r="S723" s="10">
        <f>(J723/86400)+25569+(-5/24)</f>
        <v>41807.363506944443</v>
      </c>
      <c r="T723" s="9">
        <f>(I723/86400)+25569+(-5/24)</f>
        <v>41852.363506944443</v>
      </c>
    </row>
    <row r="724" spans="1:20" ht="43.5" x14ac:dyDescent="0.35">
      <c r="A724">
        <v>722</v>
      </c>
      <c r="B724" s="8" t="s">
        <v>6933</v>
      </c>
      <c r="C724" s="8" t="s">
        <v>6932</v>
      </c>
      <c r="D724">
        <v>25000</v>
      </c>
      <c r="E724">
        <v>33006</v>
      </c>
      <c r="F724" t="s">
        <v>51</v>
      </c>
      <c r="G724" t="s">
        <v>55</v>
      </c>
      <c r="H724" t="s">
        <v>82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5640</v>
      </c>
      <c r="O724">
        <f>ROUNDUP(E724/D724,2)*100</f>
        <v>133</v>
      </c>
      <c r="P724">
        <f>IF(L724&gt;0,ROUNDUP((E724/L724),0))</f>
        <v>216</v>
      </c>
      <c r="Q724" t="s">
        <v>30</v>
      </c>
      <c r="R724" t="s">
        <v>5639</v>
      </c>
      <c r="S724" s="10">
        <f>(J724/86400)+25569+(-5/24)</f>
        <v>40977.596967592588</v>
      </c>
      <c r="T724" s="9">
        <f>(I724/86400)+25569+(-5/24)</f>
        <v>41007.555300925924</v>
      </c>
    </row>
    <row r="725" spans="1:20" ht="29" x14ac:dyDescent="0.35">
      <c r="A725">
        <v>723</v>
      </c>
      <c r="B725" s="8" t="s">
        <v>6931</v>
      </c>
      <c r="C725" s="8" t="s">
        <v>6930</v>
      </c>
      <c r="D725">
        <v>5000</v>
      </c>
      <c r="E725">
        <v>5469</v>
      </c>
      <c r="F725" t="s">
        <v>51</v>
      </c>
      <c r="G725" t="s">
        <v>55</v>
      </c>
      <c r="H725" t="s">
        <v>82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5640</v>
      </c>
      <c r="O725">
        <f>ROUNDUP(E725/D725,2)*100</f>
        <v>110.00000000000001</v>
      </c>
      <c r="P725">
        <f>IF(L725&gt;0,ROUNDUP((E725/L725),0))</f>
        <v>55</v>
      </c>
      <c r="Q725" t="s">
        <v>30</v>
      </c>
      <c r="R725" t="s">
        <v>5639</v>
      </c>
      <c r="S725" s="10">
        <f>(J725/86400)+25569+(-5/24)</f>
        <v>42184.608206018514</v>
      </c>
      <c r="T725" s="9">
        <f>(I725/86400)+25569+(-5/24)</f>
        <v>42214.957638888889</v>
      </c>
    </row>
    <row r="726" spans="1:20" ht="58" x14ac:dyDescent="0.35">
      <c r="A726">
        <v>724</v>
      </c>
      <c r="B726" s="8" t="s">
        <v>6929</v>
      </c>
      <c r="C726" s="8" t="s">
        <v>6928</v>
      </c>
      <c r="D726">
        <v>7000</v>
      </c>
      <c r="E726">
        <v>7383.01</v>
      </c>
      <c r="F726" t="s">
        <v>51</v>
      </c>
      <c r="G726" t="s">
        <v>55</v>
      </c>
      <c r="H726" t="s">
        <v>82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5640</v>
      </c>
      <c r="O726">
        <f>ROUNDUP(E726/D726,2)*100</f>
        <v>106</v>
      </c>
      <c r="P726">
        <f>IF(L726&gt;0,ROUNDUP((E726/L726),0))</f>
        <v>52</v>
      </c>
      <c r="Q726" t="s">
        <v>30</v>
      </c>
      <c r="R726" t="s">
        <v>5639</v>
      </c>
      <c r="S726" s="10">
        <f>(J726/86400)+25569+(-5/24)</f>
        <v>40694.430127314808</v>
      </c>
      <c r="T726" s="9">
        <f>(I726/86400)+25569+(-5/24)</f>
        <v>40724.430127314808</v>
      </c>
    </row>
    <row r="727" spans="1:20" ht="43.5" x14ac:dyDescent="0.35">
      <c r="A727">
        <v>725</v>
      </c>
      <c r="B727" s="8" t="s">
        <v>6927</v>
      </c>
      <c r="C727" s="8" t="s">
        <v>6926</v>
      </c>
      <c r="D727">
        <v>20000</v>
      </c>
      <c r="E727">
        <v>20070</v>
      </c>
      <c r="F727" t="s">
        <v>51</v>
      </c>
      <c r="G727" t="s">
        <v>55</v>
      </c>
      <c r="H727" t="s">
        <v>82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5640</v>
      </c>
      <c r="O727">
        <f>ROUNDUP(E727/D727,2)*100</f>
        <v>101</v>
      </c>
      <c r="P727">
        <f>IF(L727&gt;0,ROUNDUP((E727/L727),0))</f>
        <v>144</v>
      </c>
      <c r="Q727" t="s">
        <v>30</v>
      </c>
      <c r="R727" t="s">
        <v>5639</v>
      </c>
      <c r="S727" s="10">
        <f>(J727/86400)+25569+(-5/24)</f>
        <v>42321.417962962958</v>
      </c>
      <c r="T727" s="9">
        <f>(I727/86400)+25569+(-5/24)</f>
        <v>42351.417962962958</v>
      </c>
    </row>
    <row r="728" spans="1:20" ht="43.5" x14ac:dyDescent="0.35">
      <c r="A728">
        <v>726</v>
      </c>
      <c r="B728" s="8" t="s">
        <v>6925</v>
      </c>
      <c r="C728" s="8" t="s">
        <v>6924</v>
      </c>
      <c r="D728">
        <v>2500</v>
      </c>
      <c r="E728">
        <v>2535</v>
      </c>
      <c r="F728" t="s">
        <v>51</v>
      </c>
      <c r="G728" t="s">
        <v>55</v>
      </c>
      <c r="H728" t="s">
        <v>82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5640</v>
      </c>
      <c r="O728">
        <f>ROUNDUP(E728/D728,2)*100</f>
        <v>102</v>
      </c>
      <c r="P728">
        <f>IF(L728&gt;0,ROUNDUP((E728/L728),0))</f>
        <v>73</v>
      </c>
      <c r="Q728" t="s">
        <v>30</v>
      </c>
      <c r="R728" t="s">
        <v>5639</v>
      </c>
      <c r="S728" s="10">
        <f>(J728/86400)+25569+(-5/24)</f>
        <v>41345.834340277775</v>
      </c>
      <c r="T728" s="9">
        <f>(I728/86400)+25569+(-5/24)</f>
        <v>41375.834340277775</v>
      </c>
    </row>
    <row r="729" spans="1:20" ht="58" x14ac:dyDescent="0.35">
      <c r="A729">
        <v>727</v>
      </c>
      <c r="B729" s="8" t="s">
        <v>6923</v>
      </c>
      <c r="C729" s="8" t="s">
        <v>6922</v>
      </c>
      <c r="D729">
        <v>3500</v>
      </c>
      <c r="E729">
        <v>5443</v>
      </c>
      <c r="F729" t="s">
        <v>51</v>
      </c>
      <c r="G729" t="s">
        <v>55</v>
      </c>
      <c r="H729" t="s">
        <v>82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5640</v>
      </c>
      <c r="O729">
        <f>ROUNDUP(E729/D729,2)*100</f>
        <v>156</v>
      </c>
      <c r="P729">
        <f>IF(L729&gt;0,ROUNDUP((E729/L729),0))</f>
        <v>37</v>
      </c>
      <c r="Q729" t="s">
        <v>30</v>
      </c>
      <c r="R729" t="s">
        <v>5639</v>
      </c>
      <c r="S729" s="10">
        <f>(J729/86400)+25569+(-5/24)</f>
        <v>41246.811909722222</v>
      </c>
      <c r="T729" s="9">
        <f>(I729/86400)+25569+(-5/24)</f>
        <v>41288.680555555555</v>
      </c>
    </row>
    <row r="730" spans="1:20" ht="43.5" x14ac:dyDescent="0.35">
      <c r="A730">
        <v>728</v>
      </c>
      <c r="B730" s="8" t="s">
        <v>6921</v>
      </c>
      <c r="C730" s="8" t="s">
        <v>6920</v>
      </c>
      <c r="D730">
        <v>7500</v>
      </c>
      <c r="E730">
        <v>7917.45</v>
      </c>
      <c r="F730" t="s">
        <v>51</v>
      </c>
      <c r="G730" t="s">
        <v>55</v>
      </c>
      <c r="H730" t="s">
        <v>82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5640</v>
      </c>
      <c r="O730">
        <f>ROUNDUP(E730/D730,2)*100</f>
        <v>106</v>
      </c>
      <c r="P730">
        <f>IF(L730&gt;0,ROUNDUP((E730/L730),0))</f>
        <v>61</v>
      </c>
      <c r="Q730" t="s">
        <v>30</v>
      </c>
      <c r="R730" t="s">
        <v>5639</v>
      </c>
      <c r="S730" s="10">
        <f>(J730/86400)+25569+(-5/24)</f>
        <v>40731.629131944443</v>
      </c>
      <c r="T730" s="9">
        <f>(I730/86400)+25569+(-5/24)</f>
        <v>40776.629131944443</v>
      </c>
    </row>
    <row r="731" spans="1:20" ht="43.5" x14ac:dyDescent="0.35">
      <c r="A731">
        <v>729</v>
      </c>
      <c r="B731" s="8" t="s">
        <v>6919</v>
      </c>
      <c r="C731" s="8" t="s">
        <v>6918</v>
      </c>
      <c r="D731">
        <v>4000</v>
      </c>
      <c r="E731">
        <v>5226</v>
      </c>
      <c r="F731" t="s">
        <v>51</v>
      </c>
      <c r="G731" t="s">
        <v>55</v>
      </c>
      <c r="H731" t="s">
        <v>82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5640</v>
      </c>
      <c r="O731">
        <f>ROUNDUP(E731/D731,2)*100</f>
        <v>131</v>
      </c>
      <c r="P731">
        <f>IF(L731&gt;0,ROUNDUP((E731/L731),0))</f>
        <v>44</v>
      </c>
      <c r="Q731" t="s">
        <v>30</v>
      </c>
      <c r="R731" t="s">
        <v>5639</v>
      </c>
      <c r="S731" s="10">
        <f>(J731/86400)+25569+(-5/24)</f>
        <v>41110.97755787037</v>
      </c>
      <c r="T731" s="9">
        <f>(I731/86400)+25569+(-5/24)</f>
        <v>41170.97755787037</v>
      </c>
    </row>
    <row r="732" spans="1:20" ht="29" x14ac:dyDescent="0.35">
      <c r="A732">
        <v>730</v>
      </c>
      <c r="B732" s="8" t="s">
        <v>6917</v>
      </c>
      <c r="C732" s="8" t="s">
        <v>6916</v>
      </c>
      <c r="D732">
        <v>20000</v>
      </c>
      <c r="E732">
        <v>26438</v>
      </c>
      <c r="F732" t="s">
        <v>51</v>
      </c>
      <c r="G732" t="s">
        <v>55</v>
      </c>
      <c r="H732" t="s">
        <v>82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5640</v>
      </c>
      <c r="O732">
        <f>ROUNDUP(E732/D732,2)*100</f>
        <v>133</v>
      </c>
      <c r="P732">
        <f>IF(L732&gt;0,ROUNDUP((E732/L732),0))</f>
        <v>100</v>
      </c>
      <c r="Q732" t="s">
        <v>30</v>
      </c>
      <c r="R732" t="s">
        <v>5639</v>
      </c>
      <c r="S732" s="10">
        <f>(J732/86400)+25569+(-5/24)</f>
        <v>40854.536932870367</v>
      </c>
      <c r="T732" s="9">
        <f>(I732/86400)+25569+(-5/24)</f>
        <v>40884.536932870367</v>
      </c>
    </row>
    <row r="733" spans="1:20" ht="43.5" x14ac:dyDescent="0.35">
      <c r="A733">
        <v>731</v>
      </c>
      <c r="B733" s="8" t="s">
        <v>6915</v>
      </c>
      <c r="C733" s="8" t="s">
        <v>6914</v>
      </c>
      <c r="D733">
        <v>5000</v>
      </c>
      <c r="E733">
        <v>6300</v>
      </c>
      <c r="F733" t="s">
        <v>51</v>
      </c>
      <c r="G733" t="s">
        <v>55</v>
      </c>
      <c r="H733" t="s">
        <v>82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5640</v>
      </c>
      <c r="O733">
        <f>ROUNDUP(E733/D733,2)*100</f>
        <v>126</v>
      </c>
      <c r="P733">
        <f>IF(L733&gt;0,ROUNDUP((E733/L733),0))</f>
        <v>89</v>
      </c>
      <c r="Q733" t="s">
        <v>30</v>
      </c>
      <c r="R733" t="s">
        <v>5639</v>
      </c>
      <c r="S733" s="10">
        <f>(J733/86400)+25569+(-5/24)</f>
        <v>40879.587349537032</v>
      </c>
      <c r="T733" s="9">
        <f>(I733/86400)+25569+(-5/24)</f>
        <v>40930.041666666664</v>
      </c>
    </row>
    <row r="734" spans="1:20" ht="43.5" x14ac:dyDescent="0.35">
      <c r="A734">
        <v>732</v>
      </c>
      <c r="B734" s="8" t="s">
        <v>6913</v>
      </c>
      <c r="C734" s="8" t="s">
        <v>6912</v>
      </c>
      <c r="D734">
        <v>40</v>
      </c>
      <c r="E734">
        <v>64</v>
      </c>
      <c r="F734" t="s">
        <v>51</v>
      </c>
      <c r="G734" t="s">
        <v>56</v>
      </c>
      <c r="H734" t="s">
        <v>90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5640</v>
      </c>
      <c r="O734">
        <f>ROUNDUP(E734/D734,2)*100</f>
        <v>160</v>
      </c>
      <c r="P734">
        <f>IF(L734&gt;0,ROUNDUP((E734/L734),0))</f>
        <v>5</v>
      </c>
      <c r="Q734" t="s">
        <v>30</v>
      </c>
      <c r="R734" t="s">
        <v>5639</v>
      </c>
      <c r="S734" s="10">
        <f>(J734/86400)+25569+(-5/24)</f>
        <v>41486.21598379629</v>
      </c>
      <c r="T734" s="9">
        <f>(I734/86400)+25569+(-5/24)</f>
        <v>41546.21598379629</v>
      </c>
    </row>
    <row r="735" spans="1:20" ht="58" x14ac:dyDescent="0.35">
      <c r="A735">
        <v>733</v>
      </c>
      <c r="B735" s="8" t="s">
        <v>6911</v>
      </c>
      <c r="C735" s="8" t="s">
        <v>6910</v>
      </c>
      <c r="D735">
        <v>2500</v>
      </c>
      <c r="E735">
        <v>3012</v>
      </c>
      <c r="F735" t="s">
        <v>51</v>
      </c>
      <c r="G735" t="s">
        <v>56</v>
      </c>
      <c r="H735" t="s">
        <v>90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5640</v>
      </c>
      <c r="O735">
        <f>ROUNDUP(E735/D735,2)*100</f>
        <v>121</v>
      </c>
      <c r="P735">
        <f>IF(L735&gt;0,ROUNDUP((E735/L735),0))</f>
        <v>18</v>
      </c>
      <c r="Q735" t="s">
        <v>30</v>
      </c>
      <c r="R735" t="s">
        <v>5639</v>
      </c>
      <c r="S735" s="10">
        <f>(J735/86400)+25569+(-5/24)</f>
        <v>41598.211712962962</v>
      </c>
      <c r="T735" s="9">
        <f>(I735/86400)+25569+(-5/24)</f>
        <v>41628.211712962962</v>
      </c>
    </row>
    <row r="736" spans="1:20" ht="43.5" x14ac:dyDescent="0.35">
      <c r="A736">
        <v>734</v>
      </c>
      <c r="B736" s="8" t="s">
        <v>6909</v>
      </c>
      <c r="C736" s="8" t="s">
        <v>6908</v>
      </c>
      <c r="D736">
        <v>8500</v>
      </c>
      <c r="E736">
        <v>10670</v>
      </c>
      <c r="F736" t="s">
        <v>51</v>
      </c>
      <c r="G736" t="s">
        <v>57</v>
      </c>
      <c r="H736" t="s">
        <v>193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5640</v>
      </c>
      <c r="O736">
        <f>ROUNDUP(E736/D736,2)*100</f>
        <v>126</v>
      </c>
      <c r="P736">
        <f>IF(L736&gt;0,ROUNDUP((E736/L736),0))</f>
        <v>188</v>
      </c>
      <c r="Q736" t="s">
        <v>30</v>
      </c>
      <c r="R736" t="s">
        <v>5639</v>
      </c>
      <c r="S736" s="10">
        <f>(J736/86400)+25569+(-5/24)</f>
        <v>42101.956249999996</v>
      </c>
      <c r="T736" s="9">
        <f>(I736/86400)+25569+(-5/24)</f>
        <v>42132.999999999993</v>
      </c>
    </row>
    <row r="737" spans="1:20" ht="43.5" x14ac:dyDescent="0.35">
      <c r="A737">
        <v>735</v>
      </c>
      <c r="B737" s="8" t="s">
        <v>6907</v>
      </c>
      <c r="C737" s="8" t="s">
        <v>6906</v>
      </c>
      <c r="D737">
        <v>47000</v>
      </c>
      <c r="E737">
        <v>53771</v>
      </c>
      <c r="F737" t="s">
        <v>51</v>
      </c>
      <c r="G737" t="s">
        <v>55</v>
      </c>
      <c r="H737" t="s">
        <v>82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5640</v>
      </c>
      <c r="O737">
        <f>ROUNDUP(E737/D737,2)*100</f>
        <v>114.99999999999999</v>
      </c>
      <c r="P737">
        <f>IF(L737&gt;0,ROUNDUP((E737/L737),0))</f>
        <v>235</v>
      </c>
      <c r="Q737" t="s">
        <v>30</v>
      </c>
      <c r="R737" t="s">
        <v>5639</v>
      </c>
      <c r="S737" s="10">
        <f>(J737/86400)+25569+(-5/24)</f>
        <v>41945.821134259255</v>
      </c>
      <c r="T737" s="9">
        <f>(I737/86400)+25569+(-5/24)</f>
        <v>41976.818749999999</v>
      </c>
    </row>
    <row r="738" spans="1:20" ht="43.5" x14ac:dyDescent="0.35">
      <c r="A738">
        <v>736</v>
      </c>
      <c r="B738" s="8" t="s">
        <v>6905</v>
      </c>
      <c r="C738" s="8" t="s">
        <v>6904</v>
      </c>
      <c r="D738">
        <v>3600</v>
      </c>
      <c r="E738">
        <v>11345</v>
      </c>
      <c r="F738" t="s">
        <v>51</v>
      </c>
      <c r="G738" t="s">
        <v>55</v>
      </c>
      <c r="H738" t="s">
        <v>82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5640</v>
      </c>
      <c r="O738">
        <f>ROUNDUP(E738/D738,2)*100</f>
        <v>315.99999999999994</v>
      </c>
      <c r="P738">
        <f>IF(L738&gt;0,ROUNDUP((E738/L738),0))</f>
        <v>106</v>
      </c>
      <c r="Q738" t="s">
        <v>30</v>
      </c>
      <c r="R738" t="s">
        <v>5639</v>
      </c>
      <c r="S738" s="10">
        <f>(J738/86400)+25569+(-5/24)</f>
        <v>41579.525925925926</v>
      </c>
      <c r="T738" s="9">
        <f>(I738/86400)+25569+(-5/24)</f>
        <v>41598.999305555553</v>
      </c>
    </row>
    <row r="739" spans="1:20" ht="43.5" x14ac:dyDescent="0.35">
      <c r="A739">
        <v>737</v>
      </c>
      <c r="B739" s="8" t="s">
        <v>6903</v>
      </c>
      <c r="C739" s="8" t="s">
        <v>6902</v>
      </c>
      <c r="D739">
        <v>5000</v>
      </c>
      <c r="E739">
        <v>6120</v>
      </c>
      <c r="F739" t="s">
        <v>51</v>
      </c>
      <c r="G739" t="s">
        <v>55</v>
      </c>
      <c r="H739" t="s">
        <v>82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5640</v>
      </c>
      <c r="O739">
        <f>ROUNDUP(E739/D739,2)*100</f>
        <v>123</v>
      </c>
      <c r="P739">
        <f>IF(L739&gt;0,ROUNDUP((E739/L739),0))</f>
        <v>57</v>
      </c>
      <c r="Q739" t="s">
        <v>30</v>
      </c>
      <c r="R739" t="s">
        <v>5639</v>
      </c>
      <c r="S739" s="10">
        <f>(J739/86400)+25569+(-5/24)</f>
        <v>41667.066979166666</v>
      </c>
      <c r="T739" s="9">
        <f>(I739/86400)+25569+(-5/24)</f>
        <v>41684.625</v>
      </c>
    </row>
    <row r="740" spans="1:20" ht="29" x14ac:dyDescent="0.35">
      <c r="A740">
        <v>738</v>
      </c>
      <c r="B740" s="8" t="s">
        <v>6901</v>
      </c>
      <c r="C740" s="8" t="s">
        <v>6900</v>
      </c>
      <c r="D740">
        <v>1500</v>
      </c>
      <c r="E740">
        <v>1601</v>
      </c>
      <c r="F740" t="s">
        <v>51</v>
      </c>
      <c r="G740" t="s">
        <v>55</v>
      </c>
      <c r="H740" t="s">
        <v>82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5640</v>
      </c>
      <c r="O740">
        <f>ROUNDUP(E740/D740,2)*100</f>
        <v>107</v>
      </c>
      <c r="P740">
        <f>IF(L740&gt;0,ROUNDUP((E740/L740),0))</f>
        <v>40</v>
      </c>
      <c r="Q740" t="s">
        <v>30</v>
      </c>
      <c r="R740" t="s">
        <v>5639</v>
      </c>
      <c r="S740" s="10">
        <f>(J740/86400)+25569+(-5/24)</f>
        <v>41943.39576388889</v>
      </c>
      <c r="T740" s="9">
        <f>(I740/86400)+25569+(-5/24)</f>
        <v>41973.999305555553</v>
      </c>
    </row>
    <row r="741" spans="1:20" ht="43.5" x14ac:dyDescent="0.35">
      <c r="A741">
        <v>739</v>
      </c>
      <c r="B741" s="8" t="s">
        <v>6899</v>
      </c>
      <c r="C741" s="8" t="s">
        <v>6898</v>
      </c>
      <c r="D741">
        <v>6000</v>
      </c>
      <c r="E741">
        <v>9500</v>
      </c>
      <c r="F741" t="s">
        <v>51</v>
      </c>
      <c r="G741" t="s">
        <v>55</v>
      </c>
      <c r="H741" t="s">
        <v>82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5640</v>
      </c>
      <c r="O741">
        <f>ROUNDUP(E741/D741,2)*100</f>
        <v>159</v>
      </c>
      <c r="P741">
        <f>IF(L741&gt;0,ROUNDUP((E741/L741),0))</f>
        <v>69</v>
      </c>
      <c r="Q741" t="s">
        <v>30</v>
      </c>
      <c r="R741" t="s">
        <v>5639</v>
      </c>
      <c r="S741" s="10">
        <f>(J741/86400)+25569+(-5/24)</f>
        <v>41829.294317129628</v>
      </c>
      <c r="T741" s="9">
        <f>(I741/86400)+25569+(-5/24)</f>
        <v>41862.294317129628</v>
      </c>
    </row>
    <row r="742" spans="1:20" ht="58" x14ac:dyDescent="0.35">
      <c r="A742">
        <v>740</v>
      </c>
      <c r="B742" s="8" t="s">
        <v>6897</v>
      </c>
      <c r="C742" s="8" t="s">
        <v>6896</v>
      </c>
      <c r="D742">
        <v>3000</v>
      </c>
      <c r="E742">
        <v>3222</v>
      </c>
      <c r="F742" t="s">
        <v>51</v>
      </c>
      <c r="G742" t="s">
        <v>55</v>
      </c>
      <c r="H742" t="s">
        <v>82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5640</v>
      </c>
      <c r="O742">
        <f>ROUNDUP(E742/D742,2)*100</f>
        <v>108</v>
      </c>
      <c r="P742">
        <f>IF(L742&gt;0,ROUNDUP((E742/L742),0))</f>
        <v>170</v>
      </c>
      <c r="Q742" t="s">
        <v>30</v>
      </c>
      <c r="R742" t="s">
        <v>5639</v>
      </c>
      <c r="S742" s="10">
        <f>(J742/86400)+25569+(-5/24)</f>
        <v>42161.93844907407</v>
      </c>
      <c r="T742" s="9">
        <f>(I742/86400)+25569+(-5/24)</f>
        <v>42175.93844907407</v>
      </c>
    </row>
    <row r="743" spans="1:20" ht="29" x14ac:dyDescent="0.35">
      <c r="A743">
        <v>741</v>
      </c>
      <c r="B743" s="8" t="s">
        <v>6895</v>
      </c>
      <c r="C743" s="8" t="s">
        <v>6894</v>
      </c>
      <c r="D743">
        <v>13000</v>
      </c>
      <c r="E743">
        <v>13293.8</v>
      </c>
      <c r="F743" t="s">
        <v>51</v>
      </c>
      <c r="G743" t="s">
        <v>55</v>
      </c>
      <c r="H743" t="s">
        <v>82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5640</v>
      </c>
      <c r="O743">
        <f>ROUNDUP(E743/D743,2)*100</f>
        <v>103</v>
      </c>
      <c r="P743">
        <f>IF(L743&gt;0,ROUNDUP((E743/L743),0))</f>
        <v>142</v>
      </c>
      <c r="Q743" t="s">
        <v>30</v>
      </c>
      <c r="R743" t="s">
        <v>5639</v>
      </c>
      <c r="S743" s="10">
        <f>(J743/86400)+25569+(-5/24)</f>
        <v>41401.439884259256</v>
      </c>
      <c r="T743" s="9">
        <f>(I743/86400)+25569+(-5/24)</f>
        <v>41436.439884259256</v>
      </c>
    </row>
    <row r="744" spans="1:20" ht="58" x14ac:dyDescent="0.35">
      <c r="A744">
        <v>742</v>
      </c>
      <c r="B744" s="8" t="s">
        <v>6893</v>
      </c>
      <c r="C744" s="8" t="s">
        <v>6892</v>
      </c>
      <c r="D744">
        <v>1400</v>
      </c>
      <c r="E744">
        <v>1550</v>
      </c>
      <c r="F744" t="s">
        <v>51</v>
      </c>
      <c r="G744" t="s">
        <v>55</v>
      </c>
      <c r="H744" t="s">
        <v>82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5640</v>
      </c>
      <c r="O744">
        <f>ROUNDUP(E744/D744,2)*100</f>
        <v>111.00000000000001</v>
      </c>
      <c r="P744">
        <f>IF(L744&gt;0,ROUNDUP((E744/L744),0))</f>
        <v>68</v>
      </c>
      <c r="Q744" t="s">
        <v>30</v>
      </c>
      <c r="R744" t="s">
        <v>5639</v>
      </c>
      <c r="S744" s="10">
        <f>(J744/86400)+25569+(-5/24)</f>
        <v>41689.709629629629</v>
      </c>
      <c r="T744" s="9">
        <f>(I744/86400)+25569+(-5/24)</f>
        <v>41719.667962962958</v>
      </c>
    </row>
    <row r="745" spans="1:20" ht="43.5" x14ac:dyDescent="0.35">
      <c r="A745">
        <v>743</v>
      </c>
      <c r="B745" s="8" t="s">
        <v>6891</v>
      </c>
      <c r="C745" s="8" t="s">
        <v>6890</v>
      </c>
      <c r="D745">
        <v>550</v>
      </c>
      <c r="E745">
        <v>814</v>
      </c>
      <c r="F745" t="s">
        <v>51</v>
      </c>
      <c r="G745" t="s">
        <v>55</v>
      </c>
      <c r="H745" t="s">
        <v>82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5640</v>
      </c>
      <c r="O745">
        <f>ROUNDUP(E745/D745,2)*100</f>
        <v>148</v>
      </c>
      <c r="P745">
        <f>IF(L745&gt;0,ROUNDUP((E745/L745),0))</f>
        <v>55</v>
      </c>
      <c r="Q745" t="s">
        <v>30</v>
      </c>
      <c r="R745" t="s">
        <v>5639</v>
      </c>
      <c r="S745" s="10">
        <f>(J745/86400)+25569+(-5/24)</f>
        <v>40990.500983796293</v>
      </c>
      <c r="T745" s="9">
        <f>(I745/86400)+25569+(-5/24)</f>
        <v>41015.666666666664</v>
      </c>
    </row>
    <row r="746" spans="1:20" ht="43.5" x14ac:dyDescent="0.35">
      <c r="A746">
        <v>744</v>
      </c>
      <c r="B746" s="8" t="s">
        <v>6889</v>
      </c>
      <c r="C746" s="8" t="s">
        <v>6888</v>
      </c>
      <c r="D746">
        <v>5000</v>
      </c>
      <c r="E746">
        <v>5116</v>
      </c>
      <c r="F746" t="s">
        <v>51</v>
      </c>
      <c r="G746" t="s">
        <v>55</v>
      </c>
      <c r="H746" t="s">
        <v>82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5640</v>
      </c>
      <c r="O746">
        <f>ROUNDUP(E746/D746,2)*100</f>
        <v>103</v>
      </c>
      <c r="P746">
        <f>IF(L746&gt;0,ROUNDUP((E746/L746),0))</f>
        <v>83</v>
      </c>
      <c r="Q746" t="s">
        <v>30</v>
      </c>
      <c r="R746" t="s">
        <v>5639</v>
      </c>
      <c r="S746" s="10">
        <f>(J746/86400)+25569+(-5/24)</f>
        <v>41226.748877314814</v>
      </c>
      <c r="T746" s="9">
        <f>(I746/86400)+25569+(-5/24)</f>
        <v>41256.748877314814</v>
      </c>
    </row>
    <row r="747" spans="1:20" ht="58" x14ac:dyDescent="0.35">
      <c r="A747">
        <v>745</v>
      </c>
      <c r="B747" s="8" t="s">
        <v>6887</v>
      </c>
      <c r="C747" s="8" t="s">
        <v>6886</v>
      </c>
      <c r="D747">
        <v>2220</v>
      </c>
      <c r="E747">
        <v>3976</v>
      </c>
      <c r="F747" t="s">
        <v>51</v>
      </c>
      <c r="G747" t="s">
        <v>55</v>
      </c>
      <c r="H747" t="s">
        <v>82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5640</v>
      </c>
      <c r="O747">
        <f>ROUNDUP(E747/D747,2)*100</f>
        <v>180</v>
      </c>
      <c r="P747">
        <f>IF(L747&gt;0,ROUNDUP((E747/L747),0))</f>
        <v>54</v>
      </c>
      <c r="Q747" t="s">
        <v>30</v>
      </c>
      <c r="R747" t="s">
        <v>5639</v>
      </c>
      <c r="S747" s="10">
        <f>(J747/86400)+25569+(-5/24)</f>
        <v>41367.363946759258</v>
      </c>
      <c r="T747" s="9">
        <f>(I747/86400)+25569+(-5/24)</f>
        <v>41397.363946759258</v>
      </c>
    </row>
    <row r="748" spans="1:20" ht="29" x14ac:dyDescent="0.35">
      <c r="A748">
        <v>746</v>
      </c>
      <c r="B748" s="8" t="s">
        <v>6885</v>
      </c>
      <c r="C748" s="8" t="s">
        <v>6884</v>
      </c>
      <c r="D748">
        <v>2987</v>
      </c>
      <c r="E748">
        <v>3318</v>
      </c>
      <c r="F748" t="s">
        <v>51</v>
      </c>
      <c r="G748" t="s">
        <v>55</v>
      </c>
      <c r="H748" t="s">
        <v>82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5640</v>
      </c>
      <c r="O748">
        <f>ROUNDUP(E748/D748,2)*100</f>
        <v>112.00000000000001</v>
      </c>
      <c r="P748">
        <f>IF(L748&gt;0,ROUNDUP((E748/L748),0))</f>
        <v>35</v>
      </c>
      <c r="Q748" t="s">
        <v>30</v>
      </c>
      <c r="R748" t="s">
        <v>5639</v>
      </c>
      <c r="S748" s="10">
        <f>(J748/86400)+25569+(-5/24)</f>
        <v>41156.834594907406</v>
      </c>
      <c r="T748" s="9">
        <f>(I748/86400)+25569+(-5/24)</f>
        <v>41174.957638888889</v>
      </c>
    </row>
    <row r="749" spans="1:20" ht="43.5" x14ac:dyDescent="0.35">
      <c r="A749">
        <v>747</v>
      </c>
      <c r="B749" s="8" t="s">
        <v>6883</v>
      </c>
      <c r="C749" s="8" t="s">
        <v>6882</v>
      </c>
      <c r="D749">
        <v>7000</v>
      </c>
      <c r="E749">
        <v>7003</v>
      </c>
      <c r="F749" t="s">
        <v>51</v>
      </c>
      <c r="G749" t="s">
        <v>62</v>
      </c>
      <c r="H749" t="s">
        <v>85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5640</v>
      </c>
      <c r="O749">
        <f>ROUNDUP(E749/D749,2)*100</f>
        <v>101</v>
      </c>
      <c r="P749">
        <f>IF(L749&gt;0,ROUNDUP((E749/L749),0))</f>
        <v>128</v>
      </c>
      <c r="Q749" t="s">
        <v>30</v>
      </c>
      <c r="R749" t="s">
        <v>5639</v>
      </c>
      <c r="S749" s="10">
        <f>(J749/86400)+25569+(-5/24)</f>
        <v>41988.340497685182</v>
      </c>
      <c r="T749" s="9">
        <f>(I749/86400)+25569+(-5/24)</f>
        <v>42019.245833333327</v>
      </c>
    </row>
    <row r="750" spans="1:20" ht="43.5" x14ac:dyDescent="0.35">
      <c r="A750">
        <v>748</v>
      </c>
      <c r="B750" s="8" t="s">
        <v>6881</v>
      </c>
      <c r="C750" s="8" t="s">
        <v>6880</v>
      </c>
      <c r="D750">
        <v>2000</v>
      </c>
      <c r="E750">
        <v>2005</v>
      </c>
      <c r="F750" t="s">
        <v>51</v>
      </c>
      <c r="G750" t="s">
        <v>55</v>
      </c>
      <c r="H750" t="s">
        <v>82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5640</v>
      </c>
      <c r="O750">
        <f>ROUNDUP(E750/D750,2)*100</f>
        <v>101</v>
      </c>
      <c r="P750">
        <f>IF(L750&gt;0,ROUNDUP((E750/L750),0))</f>
        <v>46</v>
      </c>
      <c r="Q750" t="s">
        <v>30</v>
      </c>
      <c r="R750" t="s">
        <v>5639</v>
      </c>
      <c r="S750" s="10">
        <f>(J750/86400)+25569+(-5/24)</f>
        <v>41831.638495370367</v>
      </c>
      <c r="T750" s="9">
        <f>(I750/86400)+25569+(-5/24)</f>
        <v>41861.638495370367</v>
      </c>
    </row>
    <row r="751" spans="1:20" ht="43.5" x14ac:dyDescent="0.35">
      <c r="A751">
        <v>749</v>
      </c>
      <c r="B751" s="8" t="s">
        <v>6879</v>
      </c>
      <c r="C751" s="8" t="s">
        <v>6878</v>
      </c>
      <c r="D751">
        <v>10000</v>
      </c>
      <c r="E751">
        <v>10556</v>
      </c>
      <c r="F751" t="s">
        <v>51</v>
      </c>
      <c r="G751" t="s">
        <v>55</v>
      </c>
      <c r="H751" t="s">
        <v>82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5640</v>
      </c>
      <c r="O751">
        <f>ROUNDUP(E751/D751,2)*100</f>
        <v>106</v>
      </c>
      <c r="P751">
        <f>IF(L751&gt;0,ROUNDUP((E751/L751),0))</f>
        <v>96</v>
      </c>
      <c r="Q751" t="s">
        <v>30</v>
      </c>
      <c r="R751" t="s">
        <v>5639</v>
      </c>
      <c r="S751" s="10">
        <f>(J751/86400)+25569+(-5/24)</f>
        <v>42733.732986111114</v>
      </c>
      <c r="T751" s="9">
        <f>(I751/86400)+25569+(-5/24)</f>
        <v>42763.732986111114</v>
      </c>
    </row>
    <row r="752" spans="1:20" ht="43.5" x14ac:dyDescent="0.35">
      <c r="A752">
        <v>750</v>
      </c>
      <c r="B752" s="8" t="s">
        <v>6877</v>
      </c>
      <c r="C752" s="8" t="s">
        <v>6876</v>
      </c>
      <c r="D752">
        <v>4444</v>
      </c>
      <c r="E752">
        <v>4559</v>
      </c>
      <c r="F752" t="s">
        <v>51</v>
      </c>
      <c r="G752" t="s">
        <v>55</v>
      </c>
      <c r="H752" t="s">
        <v>82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5640</v>
      </c>
      <c r="O752">
        <f>ROUNDUP(E752/D752,2)*100</f>
        <v>103</v>
      </c>
      <c r="P752">
        <f>IF(L752&gt;0,ROUNDUP((E752/L752),0))</f>
        <v>78</v>
      </c>
      <c r="Q752" t="s">
        <v>30</v>
      </c>
      <c r="R752" t="s">
        <v>5639</v>
      </c>
      <c r="S752" s="10">
        <f>(J752/86400)+25569+(-5/24)</f>
        <v>41299.669814814813</v>
      </c>
      <c r="T752" s="9">
        <f>(I752/86400)+25569+(-5/24)</f>
        <v>41329.669814814813</v>
      </c>
    </row>
    <row r="753" spans="1:20" ht="43.5" x14ac:dyDescent="0.35">
      <c r="A753">
        <v>751</v>
      </c>
      <c r="B753" s="8" t="s">
        <v>6875</v>
      </c>
      <c r="C753" s="8" t="s">
        <v>6874</v>
      </c>
      <c r="D753">
        <v>3000</v>
      </c>
      <c r="E753">
        <v>3555</v>
      </c>
      <c r="F753" t="s">
        <v>51</v>
      </c>
      <c r="G753" t="s">
        <v>55</v>
      </c>
      <c r="H753" t="s">
        <v>82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5640</v>
      </c>
      <c r="O753">
        <f>ROUNDUP(E753/D753,2)*100</f>
        <v>119</v>
      </c>
      <c r="P753">
        <f>IF(L753&gt;0,ROUNDUP((E753/L753),0))</f>
        <v>58</v>
      </c>
      <c r="Q753" t="s">
        <v>30</v>
      </c>
      <c r="R753" t="s">
        <v>5639</v>
      </c>
      <c r="S753" s="10">
        <f>(J753/86400)+25569+(-5/24)</f>
        <v>40713.422164351847</v>
      </c>
      <c r="T753" s="9">
        <f>(I753/86400)+25569+(-5/24)</f>
        <v>40759.422164351847</v>
      </c>
    </row>
    <row r="754" spans="1:20" ht="58" x14ac:dyDescent="0.35">
      <c r="A754">
        <v>752</v>
      </c>
      <c r="B754" s="8" t="s">
        <v>6873</v>
      </c>
      <c r="C754" s="8" t="s">
        <v>6872</v>
      </c>
      <c r="D754">
        <v>5000</v>
      </c>
      <c r="E754">
        <v>5585</v>
      </c>
      <c r="F754" t="s">
        <v>51</v>
      </c>
      <c r="G754" t="s">
        <v>58</v>
      </c>
      <c r="H754" t="s">
        <v>104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5640</v>
      </c>
      <c r="O754">
        <f>ROUNDUP(E754/D754,2)*100</f>
        <v>112.00000000000001</v>
      </c>
      <c r="P754">
        <f>IF(L754&gt;0,ROUNDUP((E754/L754),0))</f>
        <v>54</v>
      </c>
      <c r="Q754" t="s">
        <v>30</v>
      </c>
      <c r="R754" t="s">
        <v>5639</v>
      </c>
      <c r="S754" s="10">
        <f>(J754/86400)+25569+(-5/24)</f>
        <v>42639.213159722225</v>
      </c>
      <c r="T754" s="9">
        <f>(I754/86400)+25569+(-5/24)</f>
        <v>42659.249999999993</v>
      </c>
    </row>
    <row r="755" spans="1:20" ht="43.5" x14ac:dyDescent="0.35">
      <c r="A755">
        <v>753</v>
      </c>
      <c r="B755" s="8" t="s">
        <v>6871</v>
      </c>
      <c r="C755" s="8" t="s">
        <v>6870</v>
      </c>
      <c r="D755">
        <v>10000</v>
      </c>
      <c r="E755">
        <v>12800</v>
      </c>
      <c r="F755" t="s">
        <v>51</v>
      </c>
      <c r="G755" t="s">
        <v>55</v>
      </c>
      <c r="H755" t="s">
        <v>82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5640</v>
      </c>
      <c r="O755">
        <f>ROUNDUP(E755/D755,2)*100</f>
        <v>128</v>
      </c>
      <c r="P755">
        <f>IF(L755&gt;0,ROUNDUP((E755/L755),0))</f>
        <v>493</v>
      </c>
      <c r="Q755" t="s">
        <v>30</v>
      </c>
      <c r="R755" t="s">
        <v>5639</v>
      </c>
      <c r="S755" s="10">
        <f>(J755/86400)+25569+(-5/24)</f>
        <v>42019.381840277776</v>
      </c>
      <c r="T755" s="9">
        <f>(I755/86400)+25569+(-5/24)</f>
        <v>42049.381840277776</v>
      </c>
    </row>
    <row r="756" spans="1:20" ht="58" x14ac:dyDescent="0.35">
      <c r="A756">
        <v>754</v>
      </c>
      <c r="B756" s="8" t="s">
        <v>6869</v>
      </c>
      <c r="C756" s="8" t="s">
        <v>6868</v>
      </c>
      <c r="D756">
        <v>2000</v>
      </c>
      <c r="E756">
        <v>2075</v>
      </c>
      <c r="F756" t="s">
        <v>51</v>
      </c>
      <c r="G756" t="s">
        <v>55</v>
      </c>
      <c r="H756" t="s">
        <v>82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5640</v>
      </c>
      <c r="O756">
        <f>ROUNDUP(E756/D756,2)*100</f>
        <v>104</v>
      </c>
      <c r="P756">
        <f>IF(L756&gt;0,ROUNDUP((E756/L756),0))</f>
        <v>43</v>
      </c>
      <c r="Q756" t="s">
        <v>30</v>
      </c>
      <c r="R756" t="s">
        <v>5639</v>
      </c>
      <c r="S756" s="10">
        <f>(J756/86400)+25569+(-5/24)</f>
        <v>41249.54075231481</v>
      </c>
      <c r="T756" s="9">
        <f>(I756/86400)+25569+(-5/24)</f>
        <v>41279.54075231481</v>
      </c>
    </row>
    <row r="757" spans="1:20" ht="43.5" x14ac:dyDescent="0.35">
      <c r="A757">
        <v>755</v>
      </c>
      <c r="B757" s="8" t="s">
        <v>6867</v>
      </c>
      <c r="C757" s="8" t="s">
        <v>6866</v>
      </c>
      <c r="D757">
        <v>2500</v>
      </c>
      <c r="E757">
        <v>2547.69</v>
      </c>
      <c r="F757" t="s">
        <v>51</v>
      </c>
      <c r="G757" t="s">
        <v>55</v>
      </c>
      <c r="H757" t="s">
        <v>82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5640</v>
      </c>
      <c r="O757">
        <f>ROUNDUP(E757/D757,2)*100</f>
        <v>102</v>
      </c>
      <c r="P757">
        <f>IF(L757&gt;0,ROUNDUP((E757/L757),0))</f>
        <v>38</v>
      </c>
      <c r="Q757" t="s">
        <v>30</v>
      </c>
      <c r="R757" t="s">
        <v>5639</v>
      </c>
      <c r="S757" s="10">
        <f>(J757/86400)+25569+(-5/24)</f>
        <v>41383.396724537037</v>
      </c>
      <c r="T757" s="9">
        <f>(I757/86400)+25569+(-5/24)</f>
        <v>41413.820138888885</v>
      </c>
    </row>
    <row r="758" spans="1:20" ht="43.5" x14ac:dyDescent="0.35">
      <c r="A758">
        <v>756</v>
      </c>
      <c r="B758" s="8" t="s">
        <v>6865</v>
      </c>
      <c r="C758" s="8" t="s">
        <v>6864</v>
      </c>
      <c r="D758">
        <v>700</v>
      </c>
      <c r="E758">
        <v>824</v>
      </c>
      <c r="F758" t="s">
        <v>51</v>
      </c>
      <c r="G758" t="s">
        <v>55</v>
      </c>
      <c r="H758" t="s">
        <v>82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5640</v>
      </c>
      <c r="O758">
        <f>ROUNDUP(E758/D758,2)*100</f>
        <v>118</v>
      </c>
      <c r="P758">
        <f>IF(L758&gt;0,ROUNDUP((E758/L758),0))</f>
        <v>38</v>
      </c>
      <c r="Q758" t="s">
        <v>30</v>
      </c>
      <c r="R758" t="s">
        <v>5639</v>
      </c>
      <c r="S758" s="10">
        <f>(J758/86400)+25569+(-5/24)</f>
        <v>40590.558553240735</v>
      </c>
      <c r="T758" s="9">
        <f>(I758/86400)+25569+(-5/24)</f>
        <v>40651.516886574071</v>
      </c>
    </row>
    <row r="759" spans="1:20" ht="43.5" x14ac:dyDescent="0.35">
      <c r="A759">
        <v>757</v>
      </c>
      <c r="B759" s="8" t="s">
        <v>6863</v>
      </c>
      <c r="C759" s="8" t="s">
        <v>6862</v>
      </c>
      <c r="D759">
        <v>250</v>
      </c>
      <c r="E759">
        <v>595</v>
      </c>
      <c r="F759" t="s">
        <v>51</v>
      </c>
      <c r="G759" t="s">
        <v>55</v>
      </c>
      <c r="H759" t="s">
        <v>82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5640</v>
      </c>
      <c r="O759">
        <f>ROUNDUP(E759/D759,2)*100</f>
        <v>238</v>
      </c>
      <c r="P759">
        <f>IF(L759&gt;0,ROUNDUP((E759/L759),0))</f>
        <v>34</v>
      </c>
      <c r="Q759" t="s">
        <v>30</v>
      </c>
      <c r="R759" t="s">
        <v>5639</v>
      </c>
      <c r="S759" s="10">
        <f>(J759/86400)+25569+(-5/24)</f>
        <v>41234.846226851849</v>
      </c>
      <c r="T759" s="9">
        <f>(I759/86400)+25569+(-5/24)</f>
        <v>41248.846226851849</v>
      </c>
    </row>
    <row r="760" spans="1:20" ht="29" x14ac:dyDescent="0.35">
      <c r="A760">
        <v>758</v>
      </c>
      <c r="B760" s="8" t="s">
        <v>6861</v>
      </c>
      <c r="C760" s="8" t="s">
        <v>6860</v>
      </c>
      <c r="D760">
        <v>2500</v>
      </c>
      <c r="E760">
        <v>2550</v>
      </c>
      <c r="F760" t="s">
        <v>51</v>
      </c>
      <c r="G760" t="s">
        <v>55</v>
      </c>
      <c r="H760" t="s">
        <v>82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5640</v>
      </c>
      <c r="O760">
        <f>ROUNDUP(E760/D760,2)*100</f>
        <v>102</v>
      </c>
      <c r="P760">
        <f>IF(L760&gt;0,ROUNDUP((E760/L760),0))</f>
        <v>135</v>
      </c>
      <c r="Q760" t="s">
        <v>30</v>
      </c>
      <c r="R760" t="s">
        <v>5639</v>
      </c>
      <c r="S760" s="10">
        <f>(J760/86400)+25569+(-5/24)</f>
        <v>40429.628101851849</v>
      </c>
      <c r="T760" s="9">
        <f>(I760/86400)+25569+(-5/24)</f>
        <v>40459.628101851849</v>
      </c>
    </row>
    <row r="761" spans="1:20" ht="43.5" x14ac:dyDescent="0.35">
      <c r="A761">
        <v>759</v>
      </c>
      <c r="B761" s="8" t="s">
        <v>6859</v>
      </c>
      <c r="C761" s="8" t="s">
        <v>6858</v>
      </c>
      <c r="D761">
        <v>5000</v>
      </c>
      <c r="E761">
        <v>5096</v>
      </c>
      <c r="F761" t="s">
        <v>51</v>
      </c>
      <c r="G761" t="s">
        <v>56</v>
      </c>
      <c r="H761" t="s">
        <v>90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5640</v>
      </c>
      <c r="O761">
        <f>ROUNDUP(E761/D761,2)*100</f>
        <v>102</v>
      </c>
      <c r="P761">
        <f>IF(L761&gt;0,ROUNDUP((E761/L761),0))</f>
        <v>52</v>
      </c>
      <c r="Q761" t="s">
        <v>30</v>
      </c>
      <c r="R761" t="s">
        <v>5639</v>
      </c>
      <c r="S761" s="10">
        <f>(J761/86400)+25569+(-5/24)</f>
        <v>41789.121979166666</v>
      </c>
      <c r="T761" s="9">
        <f>(I761/86400)+25569+(-5/24)</f>
        <v>41829.121979166666</v>
      </c>
    </row>
    <row r="762" spans="1:20" ht="43.5" x14ac:dyDescent="0.35">
      <c r="A762">
        <v>760</v>
      </c>
      <c r="B762" s="8" t="s">
        <v>6857</v>
      </c>
      <c r="C762" s="8" t="s">
        <v>6856</v>
      </c>
      <c r="D762">
        <v>2200</v>
      </c>
      <c r="E762">
        <v>0</v>
      </c>
      <c r="F762" t="s">
        <v>49</v>
      </c>
      <c r="G762" t="s">
        <v>55</v>
      </c>
      <c r="H762" t="s">
        <v>82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5360</v>
      </c>
      <c r="O762">
        <f>ROUNDUP(E762/D762,2)*100</f>
        <v>0</v>
      </c>
      <c r="P762" t="b">
        <f>IF(L762&gt;0,ROUNDUP((E762/L762),0))</f>
        <v>0</v>
      </c>
      <c r="Q762" t="s">
        <v>30</v>
      </c>
      <c r="R762" t="s">
        <v>5359</v>
      </c>
      <c r="S762" s="10">
        <f>(J762/86400)+25569+(-5/24)</f>
        <v>42670.555706018517</v>
      </c>
      <c r="T762" s="9">
        <f>(I762/86400)+25569+(-5/24)</f>
        <v>42700.597372685188</v>
      </c>
    </row>
    <row r="763" spans="1:20" ht="43.5" x14ac:dyDescent="0.35">
      <c r="A763">
        <v>761</v>
      </c>
      <c r="B763" s="8" t="s">
        <v>6855</v>
      </c>
      <c r="C763" s="8" t="s">
        <v>6854</v>
      </c>
      <c r="D763">
        <v>5000</v>
      </c>
      <c r="E763">
        <v>235</v>
      </c>
      <c r="F763" t="s">
        <v>49</v>
      </c>
      <c r="G763" t="s">
        <v>55</v>
      </c>
      <c r="H763" t="s">
        <v>82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5360</v>
      </c>
      <c r="O763">
        <f>ROUNDUP(E763/D763,2)*100</f>
        <v>5</v>
      </c>
      <c r="P763">
        <f>IF(L763&gt;0,ROUNDUP((E763/L763),0))</f>
        <v>40</v>
      </c>
      <c r="Q763" t="s">
        <v>30</v>
      </c>
      <c r="R763" t="s">
        <v>5359</v>
      </c>
      <c r="S763" s="10">
        <f>(J763/86400)+25569+(-5/24)</f>
        <v>41642.543124999997</v>
      </c>
      <c r="T763" s="9">
        <f>(I763/86400)+25569+(-5/24)</f>
        <v>41672.543124999997</v>
      </c>
    </row>
    <row r="764" spans="1:20" ht="43.5" x14ac:dyDescent="0.35">
      <c r="A764">
        <v>762</v>
      </c>
      <c r="B764" s="8" t="s">
        <v>6853</v>
      </c>
      <c r="C764" s="8" t="s">
        <v>6852</v>
      </c>
      <c r="D764">
        <v>3500</v>
      </c>
      <c r="E764">
        <v>0</v>
      </c>
      <c r="F764" t="s">
        <v>49</v>
      </c>
      <c r="G764" t="s">
        <v>67</v>
      </c>
      <c r="H764" t="s">
        <v>101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5360</v>
      </c>
      <c r="O764">
        <f>ROUNDUP(E764/D764,2)*100</f>
        <v>0</v>
      </c>
      <c r="P764" t="b">
        <f>IF(L764&gt;0,ROUNDUP((E764/L764),0))</f>
        <v>0</v>
      </c>
      <c r="Q764" t="s">
        <v>30</v>
      </c>
      <c r="R764" t="s">
        <v>5359</v>
      </c>
      <c r="S764" s="10">
        <f>(J764/86400)+25569+(-5/24)</f>
        <v>42690.65011574074</v>
      </c>
      <c r="T764" s="9">
        <f>(I764/86400)+25569+(-5/24)</f>
        <v>42708.041666666664</v>
      </c>
    </row>
    <row r="765" spans="1:20" ht="43.5" x14ac:dyDescent="0.35">
      <c r="A765">
        <v>763</v>
      </c>
      <c r="B765" s="8" t="s">
        <v>6851</v>
      </c>
      <c r="C765" s="8" t="s">
        <v>6850</v>
      </c>
      <c r="D765">
        <v>4290</v>
      </c>
      <c r="E765">
        <v>5</v>
      </c>
      <c r="F765" t="s">
        <v>49</v>
      </c>
      <c r="G765" t="s">
        <v>56</v>
      </c>
      <c r="H765" t="s">
        <v>90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5360</v>
      </c>
      <c r="O765">
        <f>ROUNDUP(E765/D765,2)*100</f>
        <v>1</v>
      </c>
      <c r="P765">
        <f>IF(L765&gt;0,ROUNDUP((E765/L765),0))</f>
        <v>5</v>
      </c>
      <c r="Q765" t="s">
        <v>30</v>
      </c>
      <c r="R765" t="s">
        <v>5359</v>
      </c>
      <c r="S765" s="10">
        <f>(J765/86400)+25569+(-5/24)</f>
        <v>41471.238518518519</v>
      </c>
      <c r="T765" s="9">
        <f>(I765/86400)+25569+(-5/24)</f>
        <v>41501.238518518519</v>
      </c>
    </row>
    <row r="766" spans="1:20" ht="43.5" x14ac:dyDescent="0.35">
      <c r="A766">
        <v>764</v>
      </c>
      <c r="B766" s="8" t="s">
        <v>6849</v>
      </c>
      <c r="C766" s="8" t="s">
        <v>6848</v>
      </c>
      <c r="D766">
        <v>5000</v>
      </c>
      <c r="E766">
        <v>0</v>
      </c>
      <c r="F766" t="s">
        <v>49</v>
      </c>
      <c r="G766" t="s">
        <v>55</v>
      </c>
      <c r="H766" t="s">
        <v>82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5360</v>
      </c>
      <c r="O766">
        <f>ROUNDUP(E766/D766,2)*100</f>
        <v>0</v>
      </c>
      <c r="P766" t="b">
        <f>IF(L766&gt;0,ROUNDUP((E766/L766),0))</f>
        <v>0</v>
      </c>
      <c r="Q766" t="s">
        <v>30</v>
      </c>
      <c r="R766" t="s">
        <v>5359</v>
      </c>
      <c r="S766" s="10">
        <f>(J766/86400)+25569+(-5/24)</f>
        <v>42226.964826388888</v>
      </c>
      <c r="T766" s="9">
        <f>(I766/86400)+25569+(-5/24)</f>
        <v>42256.964826388888</v>
      </c>
    </row>
    <row r="767" spans="1:20" ht="43.5" x14ac:dyDescent="0.35">
      <c r="A767">
        <v>765</v>
      </c>
      <c r="B767" s="8" t="s">
        <v>6847</v>
      </c>
      <c r="C767" s="8" t="s">
        <v>6846</v>
      </c>
      <c r="D767">
        <v>7000</v>
      </c>
      <c r="E767">
        <v>2521</v>
      </c>
      <c r="F767" t="s">
        <v>49</v>
      </c>
      <c r="G767" t="s">
        <v>55</v>
      </c>
      <c r="H767" t="s">
        <v>82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5360</v>
      </c>
      <c r="O767">
        <f>ROUNDUP(E767/D767,2)*100</f>
        <v>37</v>
      </c>
      <c r="P767">
        <f>IF(L767&gt;0,ROUNDUP((E767/L767),0))</f>
        <v>58</v>
      </c>
      <c r="Q767" t="s">
        <v>30</v>
      </c>
      <c r="R767" t="s">
        <v>5359</v>
      </c>
      <c r="S767" s="10">
        <f>(J767/86400)+25569+(-5/24)</f>
        <v>41901.334305555552</v>
      </c>
      <c r="T767" s="9">
        <f>(I767/86400)+25569+(-5/24)</f>
        <v>41931.334305555552</v>
      </c>
    </row>
    <row r="768" spans="1:20" ht="43.5" x14ac:dyDescent="0.35">
      <c r="A768">
        <v>766</v>
      </c>
      <c r="B768" s="8" t="s">
        <v>6845</v>
      </c>
      <c r="C768" s="8" t="s">
        <v>6844</v>
      </c>
      <c r="D768">
        <v>4000</v>
      </c>
      <c r="E768">
        <v>0</v>
      </c>
      <c r="F768" t="s">
        <v>49</v>
      </c>
      <c r="G768" t="s">
        <v>57</v>
      </c>
      <c r="H768" t="s">
        <v>193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5360</v>
      </c>
      <c r="O768">
        <f>ROUNDUP(E768/D768,2)*100</f>
        <v>0</v>
      </c>
      <c r="P768" t="b">
        <f>IF(L768&gt;0,ROUNDUP((E768/L768),0))</f>
        <v>0</v>
      </c>
      <c r="Q768" t="s">
        <v>30</v>
      </c>
      <c r="R768" t="s">
        <v>5359</v>
      </c>
      <c r="S768" s="10">
        <f>(J768/86400)+25569+(-5/24)</f>
        <v>42021.57503472222</v>
      </c>
      <c r="T768" s="9">
        <f>(I768/86400)+25569+(-5/24)</f>
        <v>42051.57503472222</v>
      </c>
    </row>
    <row r="769" spans="1:20" ht="72.5" x14ac:dyDescent="0.35">
      <c r="A769">
        <v>767</v>
      </c>
      <c r="B769" s="8" t="s">
        <v>6843</v>
      </c>
      <c r="C769" s="8" t="s">
        <v>6842</v>
      </c>
      <c r="D769">
        <v>5000</v>
      </c>
      <c r="E769">
        <v>177</v>
      </c>
      <c r="F769" t="s">
        <v>49</v>
      </c>
      <c r="G769" t="s">
        <v>55</v>
      </c>
      <c r="H769" t="s">
        <v>82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5360</v>
      </c>
      <c r="O769">
        <f>ROUNDUP(E769/D769,2)*100</f>
        <v>4</v>
      </c>
      <c r="P769">
        <f>IF(L769&gt;0,ROUNDUP((E769/L769),0))</f>
        <v>59</v>
      </c>
      <c r="Q769" t="s">
        <v>30</v>
      </c>
      <c r="R769" t="s">
        <v>5359</v>
      </c>
      <c r="S769" s="10">
        <f>(J769/86400)+25569+(-5/24)</f>
        <v>42114.935300925928</v>
      </c>
      <c r="T769" s="9">
        <f>(I769/86400)+25569+(-5/24)</f>
        <v>42144.935300925928</v>
      </c>
    </row>
    <row r="770" spans="1:20" ht="43.5" x14ac:dyDescent="0.35">
      <c r="A770">
        <v>768</v>
      </c>
      <c r="B770" s="8" t="s">
        <v>6841</v>
      </c>
      <c r="C770" s="8" t="s">
        <v>6840</v>
      </c>
      <c r="D770">
        <v>2500</v>
      </c>
      <c r="E770">
        <v>0</v>
      </c>
      <c r="F770" t="s">
        <v>49</v>
      </c>
      <c r="G770" t="s">
        <v>55</v>
      </c>
      <c r="H770" t="s">
        <v>82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5360</v>
      </c>
      <c r="O770">
        <f>ROUNDUP(E770/D770,2)*100</f>
        <v>0</v>
      </c>
      <c r="P770" t="b">
        <f>IF(L770&gt;0,ROUNDUP((E770/L770),0))</f>
        <v>0</v>
      </c>
      <c r="Q770" t="s">
        <v>30</v>
      </c>
      <c r="R770" t="s">
        <v>5359</v>
      </c>
      <c r="S770" s="10">
        <f>(J770/86400)+25569+(-5/24)</f>
        <v>41593.998726851853</v>
      </c>
      <c r="T770" s="9">
        <f>(I770/86400)+25569+(-5/24)</f>
        <v>41623.998726851853</v>
      </c>
    </row>
    <row r="771" spans="1:20" ht="58" x14ac:dyDescent="0.35">
      <c r="A771">
        <v>769</v>
      </c>
      <c r="B771" s="8" t="s">
        <v>6839</v>
      </c>
      <c r="C771" s="8" t="s">
        <v>6838</v>
      </c>
      <c r="D771">
        <v>4000</v>
      </c>
      <c r="E771">
        <v>1656</v>
      </c>
      <c r="F771" t="s">
        <v>49</v>
      </c>
      <c r="G771" t="s">
        <v>55</v>
      </c>
      <c r="H771" t="s">
        <v>82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5360</v>
      </c>
      <c r="O771">
        <f>ROUNDUP(E771/D771,2)*100</f>
        <v>42</v>
      </c>
      <c r="P771">
        <f>IF(L771&gt;0,ROUNDUP((E771/L771),0))</f>
        <v>32</v>
      </c>
      <c r="Q771" t="s">
        <v>30</v>
      </c>
      <c r="R771" t="s">
        <v>5359</v>
      </c>
      <c r="S771" s="10">
        <f>(J771/86400)+25569+(-5/24)</f>
        <v>41604.788124999999</v>
      </c>
      <c r="T771" s="9">
        <f>(I771/86400)+25569+(-5/24)</f>
        <v>41634.788124999999</v>
      </c>
    </row>
    <row r="772" spans="1:20" ht="43.5" x14ac:dyDescent="0.35">
      <c r="A772">
        <v>770</v>
      </c>
      <c r="B772" s="8" t="s">
        <v>6837</v>
      </c>
      <c r="C772" s="8" t="s">
        <v>6836</v>
      </c>
      <c r="D772">
        <v>17500</v>
      </c>
      <c r="E772">
        <v>0</v>
      </c>
      <c r="F772" t="s">
        <v>49</v>
      </c>
      <c r="G772" t="s">
        <v>55</v>
      </c>
      <c r="H772" t="s">
        <v>82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5360</v>
      </c>
      <c r="O772">
        <f>ROUNDUP(E772/D772,2)*100</f>
        <v>0</v>
      </c>
      <c r="P772" t="b">
        <f>IF(L772&gt;0,ROUNDUP((E772/L772),0))</f>
        <v>0</v>
      </c>
      <c r="Q772" t="s">
        <v>30</v>
      </c>
      <c r="R772" t="s">
        <v>5359</v>
      </c>
      <c r="S772" s="10">
        <f>(J772/86400)+25569+(-5/24)</f>
        <v>41289.791307870364</v>
      </c>
      <c r="T772" s="9">
        <f>(I772/86400)+25569+(-5/24)</f>
        <v>41329.791307870364</v>
      </c>
    </row>
    <row r="773" spans="1:20" ht="43.5" x14ac:dyDescent="0.35">
      <c r="A773">
        <v>771</v>
      </c>
      <c r="B773" s="8" t="s">
        <v>6835</v>
      </c>
      <c r="C773" s="8" t="s">
        <v>6834</v>
      </c>
      <c r="D773">
        <v>38000</v>
      </c>
      <c r="E773">
        <v>10</v>
      </c>
      <c r="F773" t="s">
        <v>49</v>
      </c>
      <c r="G773" t="s">
        <v>55</v>
      </c>
      <c r="H773" t="s">
        <v>82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5360</v>
      </c>
      <c r="O773">
        <f>ROUNDUP(E773/D773,2)*100</f>
        <v>1</v>
      </c>
      <c r="P773">
        <f>IF(L773&gt;0,ROUNDUP((E773/L773),0))</f>
        <v>10</v>
      </c>
      <c r="Q773" t="s">
        <v>30</v>
      </c>
      <c r="R773" t="s">
        <v>5359</v>
      </c>
      <c r="S773" s="10">
        <f>(J773/86400)+25569+(-5/24)</f>
        <v>42349.615763888891</v>
      </c>
      <c r="T773" s="9">
        <f>(I773/86400)+25569+(-5/24)</f>
        <v>42399.615763888891</v>
      </c>
    </row>
    <row r="774" spans="1:20" ht="58" x14ac:dyDescent="0.35">
      <c r="A774">
        <v>772</v>
      </c>
      <c r="B774" s="8" t="s">
        <v>6833</v>
      </c>
      <c r="C774" s="8" t="s">
        <v>6832</v>
      </c>
      <c r="D774">
        <v>1500</v>
      </c>
      <c r="E774">
        <v>50</v>
      </c>
      <c r="F774" t="s">
        <v>49</v>
      </c>
      <c r="G774" t="s">
        <v>55</v>
      </c>
      <c r="H774" t="s">
        <v>82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5360</v>
      </c>
      <c r="O774">
        <f>ROUNDUP(E774/D774,2)*100</f>
        <v>4</v>
      </c>
      <c r="P774">
        <f>IF(L774&gt;0,ROUNDUP((E774/L774),0))</f>
        <v>50</v>
      </c>
      <c r="Q774" t="s">
        <v>30</v>
      </c>
      <c r="R774" t="s">
        <v>5359</v>
      </c>
      <c r="S774" s="10">
        <f>(J774/86400)+25569+(-5/24)</f>
        <v>40067.848599537036</v>
      </c>
      <c r="T774" s="9">
        <f>(I774/86400)+25569+(-5/24)</f>
        <v>40117.957638888889</v>
      </c>
    </row>
    <row r="775" spans="1:20" ht="43.5" x14ac:dyDescent="0.35">
      <c r="A775">
        <v>773</v>
      </c>
      <c r="B775" s="8" t="s">
        <v>6831</v>
      </c>
      <c r="C775" s="8" t="s">
        <v>6830</v>
      </c>
      <c r="D775">
        <v>3759</v>
      </c>
      <c r="E775">
        <v>32</v>
      </c>
      <c r="F775" t="s">
        <v>49</v>
      </c>
      <c r="G775" t="s">
        <v>56</v>
      </c>
      <c r="H775" t="s">
        <v>90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5360</v>
      </c>
      <c r="O775">
        <f>ROUNDUP(E775/D775,2)*100</f>
        <v>1</v>
      </c>
      <c r="P775">
        <f>IF(L775&gt;0,ROUNDUP((E775/L775),0))</f>
        <v>16</v>
      </c>
      <c r="Q775" t="s">
        <v>30</v>
      </c>
      <c r="R775" t="s">
        <v>5359</v>
      </c>
      <c r="S775" s="10">
        <f>(J775/86400)+25569+(-5/24)</f>
        <v>42100.527604166666</v>
      </c>
      <c r="T775" s="9">
        <f>(I775/86400)+25569+(-5/24)</f>
        <v>42134.750694444439</v>
      </c>
    </row>
    <row r="776" spans="1:20" ht="43.5" x14ac:dyDescent="0.35">
      <c r="A776">
        <v>774</v>
      </c>
      <c r="B776" s="8" t="s">
        <v>6829</v>
      </c>
      <c r="C776" s="8" t="s">
        <v>6828</v>
      </c>
      <c r="D776">
        <v>500</v>
      </c>
      <c r="E776">
        <v>351</v>
      </c>
      <c r="F776" t="s">
        <v>49</v>
      </c>
      <c r="G776" t="s">
        <v>55</v>
      </c>
      <c r="H776" t="s">
        <v>82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5360</v>
      </c>
      <c r="O776">
        <f>ROUNDUP(E776/D776,2)*100</f>
        <v>71</v>
      </c>
      <c r="P776">
        <f>IF(L776&gt;0,ROUNDUP((E776/L776),0))</f>
        <v>39</v>
      </c>
      <c r="Q776" t="s">
        <v>30</v>
      </c>
      <c r="R776" t="s">
        <v>5359</v>
      </c>
      <c r="S776" s="10">
        <f>(J776/86400)+25569+(-5/24)</f>
        <v>41663.571967592587</v>
      </c>
      <c r="T776" s="9">
        <f>(I776/86400)+25569+(-5/24)</f>
        <v>41693.571967592587</v>
      </c>
    </row>
    <row r="777" spans="1:20" ht="43.5" x14ac:dyDescent="0.35">
      <c r="A777">
        <v>775</v>
      </c>
      <c r="B777" s="8" t="s">
        <v>6827</v>
      </c>
      <c r="C777" s="8" t="s">
        <v>6826</v>
      </c>
      <c r="D777">
        <v>10000</v>
      </c>
      <c r="E777">
        <v>170</v>
      </c>
      <c r="F777" t="s">
        <v>49</v>
      </c>
      <c r="G777" t="s">
        <v>55</v>
      </c>
      <c r="H777" t="s">
        <v>82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5360</v>
      </c>
      <c r="O777">
        <f>ROUNDUP(E777/D777,2)*100</f>
        <v>2</v>
      </c>
      <c r="P777">
        <f>IF(L777&gt;0,ROUNDUP((E777/L777),0))</f>
        <v>34</v>
      </c>
      <c r="Q777" t="s">
        <v>30</v>
      </c>
      <c r="R777" t="s">
        <v>5359</v>
      </c>
      <c r="S777" s="10">
        <f>(J777/86400)+25569+(-5/24)</f>
        <v>40862.851793981477</v>
      </c>
      <c r="T777" s="9">
        <f>(I777/86400)+25569+(-5/24)</f>
        <v>40892.851793981477</v>
      </c>
    </row>
    <row r="778" spans="1:20" ht="43.5" x14ac:dyDescent="0.35">
      <c r="A778">
        <v>776</v>
      </c>
      <c r="B778" s="8" t="s">
        <v>6825</v>
      </c>
      <c r="C778" s="8" t="s">
        <v>6824</v>
      </c>
      <c r="D778">
        <v>7000</v>
      </c>
      <c r="E778">
        <v>3598</v>
      </c>
      <c r="F778" t="s">
        <v>49</v>
      </c>
      <c r="G778" t="s">
        <v>55</v>
      </c>
      <c r="H778" t="s">
        <v>82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5360</v>
      </c>
      <c r="O778">
        <f>ROUNDUP(E778/D778,2)*100</f>
        <v>52</v>
      </c>
      <c r="P778">
        <f>IF(L778&gt;0,ROUNDUP((E778/L778),0))</f>
        <v>64</v>
      </c>
      <c r="Q778" t="s">
        <v>30</v>
      </c>
      <c r="R778" t="s">
        <v>5359</v>
      </c>
      <c r="S778" s="10">
        <f>(J778/86400)+25569+(-5/24)</f>
        <v>42250.477372685178</v>
      </c>
      <c r="T778" s="9">
        <f>(I778/86400)+25569+(-5/24)</f>
        <v>42287.999999999993</v>
      </c>
    </row>
    <row r="779" spans="1:20" ht="58" x14ac:dyDescent="0.35">
      <c r="A779">
        <v>777</v>
      </c>
      <c r="B779" s="8" t="s">
        <v>6823</v>
      </c>
      <c r="C779" s="8" t="s">
        <v>6822</v>
      </c>
      <c r="D779">
        <v>3000</v>
      </c>
      <c r="E779">
        <v>21</v>
      </c>
      <c r="F779" t="s">
        <v>49</v>
      </c>
      <c r="G779" t="s">
        <v>55</v>
      </c>
      <c r="H779" t="s">
        <v>82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5360</v>
      </c>
      <c r="O779">
        <f>ROUNDUP(E779/D779,2)*100</f>
        <v>1</v>
      </c>
      <c r="P779">
        <f>IF(L779&gt;0,ROUNDUP((E779/L779),0))</f>
        <v>7</v>
      </c>
      <c r="Q779" t="s">
        <v>30</v>
      </c>
      <c r="R779" t="s">
        <v>5359</v>
      </c>
      <c r="S779" s="10">
        <f>(J779/86400)+25569+(-5/24)</f>
        <v>41456.772881944438</v>
      </c>
      <c r="T779" s="9">
        <f>(I779/86400)+25569+(-5/24)</f>
        <v>41486.772881944438</v>
      </c>
    </row>
    <row r="780" spans="1:20" ht="43.5" x14ac:dyDescent="0.35">
      <c r="A780">
        <v>778</v>
      </c>
      <c r="B780" s="8" t="s">
        <v>6821</v>
      </c>
      <c r="C780" s="8" t="s">
        <v>6820</v>
      </c>
      <c r="D780">
        <v>500</v>
      </c>
      <c r="E780">
        <v>2</v>
      </c>
      <c r="F780" t="s">
        <v>49</v>
      </c>
      <c r="G780" t="s">
        <v>55</v>
      </c>
      <c r="H780" t="s">
        <v>82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5360</v>
      </c>
      <c r="O780">
        <f>ROUNDUP(E780/D780,2)*100</f>
        <v>1</v>
      </c>
      <c r="P780">
        <f>IF(L780&gt;0,ROUNDUP((E780/L780),0))</f>
        <v>2</v>
      </c>
      <c r="Q780" t="s">
        <v>30</v>
      </c>
      <c r="R780" t="s">
        <v>5359</v>
      </c>
      <c r="S780" s="10">
        <f>(J780/86400)+25569+(-5/24)</f>
        <v>41729.493981481479</v>
      </c>
      <c r="T780" s="9">
        <f>(I780/86400)+25569+(-5/24)</f>
        <v>41759.493981481479</v>
      </c>
    </row>
    <row r="781" spans="1:20" ht="58" x14ac:dyDescent="0.35">
      <c r="A781">
        <v>779</v>
      </c>
      <c r="B781" s="8" t="s">
        <v>6819</v>
      </c>
      <c r="C781" s="8" t="s">
        <v>6818</v>
      </c>
      <c r="D781">
        <v>15000</v>
      </c>
      <c r="E781">
        <v>400</v>
      </c>
      <c r="F781" t="s">
        <v>49</v>
      </c>
      <c r="G781" t="s">
        <v>55</v>
      </c>
      <c r="H781" t="s">
        <v>82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5360</v>
      </c>
      <c r="O781">
        <f>ROUNDUP(E781/D781,2)*100</f>
        <v>3</v>
      </c>
      <c r="P781">
        <f>IF(L781&gt;0,ROUNDUP((E781/L781),0))</f>
        <v>67</v>
      </c>
      <c r="Q781" t="s">
        <v>30</v>
      </c>
      <c r="R781" t="s">
        <v>5359</v>
      </c>
      <c r="S781" s="10">
        <f>(J781/86400)+25569+(-5/24)</f>
        <v>40436.475752314815</v>
      </c>
      <c r="T781" s="9">
        <f>(I781/86400)+25569+(-5/24)</f>
        <v>40465.958333333328</v>
      </c>
    </row>
    <row r="782" spans="1:20" ht="43.5" x14ac:dyDescent="0.35">
      <c r="A782">
        <v>780</v>
      </c>
      <c r="B782" s="8" t="s">
        <v>6817</v>
      </c>
      <c r="C782" s="8" t="s">
        <v>6816</v>
      </c>
      <c r="D782">
        <v>1000</v>
      </c>
      <c r="E782">
        <v>1040</v>
      </c>
      <c r="F782" t="s">
        <v>51</v>
      </c>
      <c r="G782" t="s">
        <v>55</v>
      </c>
      <c r="H782" t="s">
        <v>82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3733</v>
      </c>
      <c r="O782">
        <f>ROUNDUP(E782/D782,2)*100</f>
        <v>104</v>
      </c>
      <c r="P782">
        <f>IF(L782&gt;0,ROUNDUP((E782/L782),0))</f>
        <v>39</v>
      </c>
      <c r="Q782" t="s">
        <v>33</v>
      </c>
      <c r="R782" t="s">
        <v>3732</v>
      </c>
      <c r="S782" s="10">
        <f>(J782/86400)+25569+(-5/24)</f>
        <v>40636.465567129628</v>
      </c>
      <c r="T782" s="9">
        <f>(I782/86400)+25569+(-5/24)</f>
        <v>40666.465567129628</v>
      </c>
    </row>
    <row r="783" spans="1:20" ht="43.5" x14ac:dyDescent="0.35">
      <c r="A783">
        <v>781</v>
      </c>
      <c r="B783" s="8" t="s">
        <v>6815</v>
      </c>
      <c r="C783" s="8" t="s">
        <v>6814</v>
      </c>
      <c r="D783">
        <v>800</v>
      </c>
      <c r="E783">
        <v>1065.23</v>
      </c>
      <c r="F783" t="s">
        <v>51</v>
      </c>
      <c r="G783" t="s">
        <v>55</v>
      </c>
      <c r="H783" t="s">
        <v>82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3733</v>
      </c>
      <c r="O783">
        <f>ROUNDUP(E783/D783,2)*100</f>
        <v>134</v>
      </c>
      <c r="P783">
        <f>IF(L783&gt;0,ROUNDUP((E783/L783),0))</f>
        <v>43</v>
      </c>
      <c r="Q783" t="s">
        <v>33</v>
      </c>
      <c r="R783" t="s">
        <v>3732</v>
      </c>
      <c r="S783" s="10">
        <f>(J783/86400)+25569+(-5/24)</f>
        <v>41402.792523148142</v>
      </c>
      <c r="T783" s="9">
        <f>(I783/86400)+25569+(-5/24)</f>
        <v>41432.792523148142</v>
      </c>
    </row>
    <row r="784" spans="1:20" ht="43.5" x14ac:dyDescent="0.35">
      <c r="A784">
        <v>782</v>
      </c>
      <c r="B784" s="8" t="s">
        <v>6813</v>
      </c>
      <c r="C784" s="8" t="s">
        <v>6812</v>
      </c>
      <c r="D784">
        <v>700</v>
      </c>
      <c r="E784">
        <v>700</v>
      </c>
      <c r="F784" t="s">
        <v>51</v>
      </c>
      <c r="G784" t="s">
        <v>55</v>
      </c>
      <c r="H784" t="s">
        <v>82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3733</v>
      </c>
      <c r="O784">
        <f>ROUNDUP(E784/D784,2)*100</f>
        <v>100</v>
      </c>
      <c r="P784">
        <f>IF(L784&gt;0,ROUNDUP((E784/L784),0))</f>
        <v>50</v>
      </c>
      <c r="Q784" t="s">
        <v>33</v>
      </c>
      <c r="R784" t="s">
        <v>3732</v>
      </c>
      <c r="S784" s="10">
        <f>(J784/86400)+25569+(-5/24)</f>
        <v>41116.549791666665</v>
      </c>
      <c r="T784" s="9">
        <f>(I784/86400)+25569+(-5/24)</f>
        <v>41146.549791666665</v>
      </c>
    </row>
    <row r="785" spans="1:20" ht="43.5" x14ac:dyDescent="0.35">
      <c r="A785">
        <v>783</v>
      </c>
      <c r="B785" s="8" t="s">
        <v>6811</v>
      </c>
      <c r="C785" s="8" t="s">
        <v>6810</v>
      </c>
      <c r="D785">
        <v>1500</v>
      </c>
      <c r="E785">
        <v>2222</v>
      </c>
      <c r="F785" t="s">
        <v>51</v>
      </c>
      <c r="G785" t="s">
        <v>55</v>
      </c>
      <c r="H785" t="s">
        <v>82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3733</v>
      </c>
      <c r="O785">
        <f>ROUNDUP(E785/D785,2)*100</f>
        <v>149</v>
      </c>
      <c r="P785">
        <f>IF(L785&gt;0,ROUNDUP((E785/L785),0))</f>
        <v>64</v>
      </c>
      <c r="Q785" t="s">
        <v>33</v>
      </c>
      <c r="R785" t="s">
        <v>3732</v>
      </c>
      <c r="S785" s="10">
        <f>(J785/86400)+25569+(-5/24)</f>
        <v>40987.565381944441</v>
      </c>
      <c r="T785" s="9">
        <f>(I785/86400)+25569+(-5/24)</f>
        <v>41026.708333333328</v>
      </c>
    </row>
    <row r="786" spans="1:20" ht="43.5" x14ac:dyDescent="0.35">
      <c r="A786">
        <v>784</v>
      </c>
      <c r="B786" s="8" t="s">
        <v>6809</v>
      </c>
      <c r="C786" s="8" t="s">
        <v>6808</v>
      </c>
      <c r="D786">
        <v>1000</v>
      </c>
      <c r="E786">
        <v>1025</v>
      </c>
      <c r="F786" t="s">
        <v>51</v>
      </c>
      <c r="G786" t="s">
        <v>55</v>
      </c>
      <c r="H786" t="s">
        <v>82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3733</v>
      </c>
      <c r="O786">
        <f>ROUNDUP(E786/D786,2)*100</f>
        <v>103</v>
      </c>
      <c r="P786">
        <f>IF(L786&gt;0,ROUNDUP((E786/L786),0))</f>
        <v>103</v>
      </c>
      <c r="Q786" t="s">
        <v>33</v>
      </c>
      <c r="R786" t="s">
        <v>3732</v>
      </c>
      <c r="S786" s="10">
        <f>(J786/86400)+25569+(-5/24)</f>
        <v>41674.941192129627</v>
      </c>
      <c r="T786" s="9">
        <f>(I786/86400)+25569+(-5/24)</f>
        <v>41714.899525462963</v>
      </c>
    </row>
    <row r="787" spans="1:20" ht="58" x14ac:dyDescent="0.35">
      <c r="A787">
        <v>785</v>
      </c>
      <c r="B787" s="8" t="s">
        <v>6807</v>
      </c>
      <c r="C787" s="8" t="s">
        <v>6806</v>
      </c>
      <c r="D787">
        <v>500</v>
      </c>
      <c r="E787">
        <v>903.14</v>
      </c>
      <c r="F787" t="s">
        <v>51</v>
      </c>
      <c r="G787" t="s">
        <v>55</v>
      </c>
      <c r="H787" t="s">
        <v>82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3733</v>
      </c>
      <c r="O787">
        <f>ROUNDUP(E787/D787,2)*100</f>
        <v>181</v>
      </c>
      <c r="P787">
        <f>IF(L787&gt;0,ROUNDUP((E787/L787),0))</f>
        <v>32</v>
      </c>
      <c r="Q787" t="s">
        <v>33</v>
      </c>
      <c r="R787" t="s">
        <v>3732</v>
      </c>
      <c r="S787" s="10">
        <f>(J787/86400)+25569+(-5/24)</f>
        <v>41303.38559027778</v>
      </c>
      <c r="T787" s="9">
        <f>(I787/86400)+25569+(-5/24)</f>
        <v>41333.38559027778</v>
      </c>
    </row>
    <row r="788" spans="1:20" ht="43.5" x14ac:dyDescent="0.35">
      <c r="A788">
        <v>786</v>
      </c>
      <c r="B788" s="8" t="s">
        <v>6805</v>
      </c>
      <c r="C788" s="8" t="s">
        <v>6804</v>
      </c>
      <c r="D788">
        <v>5000</v>
      </c>
      <c r="E788">
        <v>7140</v>
      </c>
      <c r="F788" t="s">
        <v>51</v>
      </c>
      <c r="G788" t="s">
        <v>55</v>
      </c>
      <c r="H788" t="s">
        <v>82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3733</v>
      </c>
      <c r="O788">
        <f>ROUNDUP(E788/D788,2)*100</f>
        <v>143</v>
      </c>
      <c r="P788">
        <f>IF(L788&gt;0,ROUNDUP((E788/L788),0))</f>
        <v>163</v>
      </c>
      <c r="Q788" t="s">
        <v>33</v>
      </c>
      <c r="R788" t="s">
        <v>3732</v>
      </c>
      <c r="S788" s="10">
        <f>(J788/86400)+25569+(-5/24)</f>
        <v>40982.847615740735</v>
      </c>
      <c r="T788" s="9">
        <f>(I788/86400)+25569+(-5/24)</f>
        <v>41040.449305555558</v>
      </c>
    </row>
    <row r="789" spans="1:20" ht="43.5" x14ac:dyDescent="0.35">
      <c r="A789">
        <v>787</v>
      </c>
      <c r="B789" s="8" t="s">
        <v>6803</v>
      </c>
      <c r="C789" s="8" t="s">
        <v>6802</v>
      </c>
      <c r="D789">
        <v>1200</v>
      </c>
      <c r="E789">
        <v>1370</v>
      </c>
      <c r="F789" t="s">
        <v>51</v>
      </c>
      <c r="G789" t="s">
        <v>55</v>
      </c>
      <c r="H789" t="s">
        <v>82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3733</v>
      </c>
      <c r="O789">
        <f>ROUNDUP(E789/D789,2)*100</f>
        <v>114.99999999999999</v>
      </c>
      <c r="P789">
        <f>IF(L789&gt;0,ROUNDUP((E789/L789),0))</f>
        <v>81</v>
      </c>
      <c r="Q789" t="s">
        <v>33</v>
      </c>
      <c r="R789" t="s">
        <v>3732</v>
      </c>
      <c r="S789" s="10">
        <f>(J789/86400)+25569+(-5/24)</f>
        <v>41549.419282407405</v>
      </c>
      <c r="T789" s="9">
        <f>(I789/86400)+25569+(-5/24)</f>
        <v>41579.419282407405</v>
      </c>
    </row>
    <row r="790" spans="1:20" ht="43.5" x14ac:dyDescent="0.35">
      <c r="A790">
        <v>788</v>
      </c>
      <c r="B790" s="8" t="s">
        <v>6801</v>
      </c>
      <c r="C790" s="8" t="s">
        <v>6800</v>
      </c>
      <c r="D790">
        <v>1000</v>
      </c>
      <c r="E790">
        <v>2035.05</v>
      </c>
      <c r="F790" t="s">
        <v>51</v>
      </c>
      <c r="G790" t="s">
        <v>55</v>
      </c>
      <c r="H790" t="s">
        <v>82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3733</v>
      </c>
      <c r="O790">
        <f>ROUNDUP(E790/D790,2)*100</f>
        <v>203.99999999999997</v>
      </c>
      <c r="P790">
        <f>IF(L790&gt;0,ROUNDUP((E790/L790),0))</f>
        <v>60</v>
      </c>
      <c r="Q790" t="s">
        <v>33</v>
      </c>
      <c r="R790" t="s">
        <v>3732</v>
      </c>
      <c r="S790" s="10">
        <f>(J790/86400)+25569+(-5/24)</f>
        <v>41058.798472222217</v>
      </c>
      <c r="T790" s="9">
        <f>(I790/86400)+25569+(-5/24)</f>
        <v>41096.957638888889</v>
      </c>
    </row>
    <row r="791" spans="1:20" ht="43.5" x14ac:dyDescent="0.35">
      <c r="A791">
        <v>789</v>
      </c>
      <c r="B791" s="8" t="s">
        <v>6799</v>
      </c>
      <c r="C791" s="8" t="s">
        <v>6798</v>
      </c>
      <c r="D791">
        <v>1700</v>
      </c>
      <c r="E791">
        <v>1860</v>
      </c>
      <c r="F791" t="s">
        <v>51</v>
      </c>
      <c r="G791" t="s">
        <v>55</v>
      </c>
      <c r="H791" t="s">
        <v>82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3733</v>
      </c>
      <c r="O791">
        <f>ROUNDUP(E791/D791,2)*100</f>
        <v>110.00000000000001</v>
      </c>
      <c r="P791">
        <f>IF(L791&gt;0,ROUNDUP((E791/L791),0))</f>
        <v>133</v>
      </c>
      <c r="Q791" t="s">
        <v>33</v>
      </c>
      <c r="R791" t="s">
        <v>3732</v>
      </c>
      <c r="S791" s="10">
        <f>(J791/86400)+25569+(-5/24)</f>
        <v>41276.977777777771</v>
      </c>
      <c r="T791" s="9">
        <f>(I791/86400)+25569+(-5/24)</f>
        <v>41295.124305555553</v>
      </c>
    </row>
    <row r="792" spans="1:20" ht="43.5" x14ac:dyDescent="0.35">
      <c r="A792">
        <v>790</v>
      </c>
      <c r="B792" s="8" t="s">
        <v>6797</v>
      </c>
      <c r="C792" s="8" t="s">
        <v>6796</v>
      </c>
      <c r="D792">
        <v>10000</v>
      </c>
      <c r="E792">
        <v>14437.46</v>
      </c>
      <c r="F792" t="s">
        <v>51</v>
      </c>
      <c r="G792" t="s">
        <v>55</v>
      </c>
      <c r="H792" t="s">
        <v>82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3733</v>
      </c>
      <c r="O792">
        <f>ROUNDUP(E792/D792,2)*100</f>
        <v>145</v>
      </c>
      <c r="P792">
        <f>IF(L792&gt;0,ROUNDUP((E792/L792),0))</f>
        <v>93</v>
      </c>
      <c r="Q792" t="s">
        <v>33</v>
      </c>
      <c r="R792" t="s">
        <v>3732</v>
      </c>
      <c r="S792" s="10">
        <f>(J792/86400)+25569+(-5/24)</f>
        <v>41275.839571759258</v>
      </c>
      <c r="T792" s="9">
        <f>(I792/86400)+25569+(-5/24)</f>
        <v>41305.839571759258</v>
      </c>
    </row>
    <row r="793" spans="1:20" ht="43.5" x14ac:dyDescent="0.35">
      <c r="A793">
        <v>791</v>
      </c>
      <c r="B793" s="8" t="s">
        <v>6795</v>
      </c>
      <c r="C793" s="8" t="s">
        <v>6794</v>
      </c>
      <c r="D793">
        <v>7500</v>
      </c>
      <c r="E793">
        <v>7790</v>
      </c>
      <c r="F793" t="s">
        <v>51</v>
      </c>
      <c r="G793" t="s">
        <v>55</v>
      </c>
      <c r="H793" t="s">
        <v>82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3733</v>
      </c>
      <c r="O793">
        <f>ROUNDUP(E793/D793,2)*100</f>
        <v>104</v>
      </c>
      <c r="P793">
        <f>IF(L793&gt;0,ROUNDUP((E793/L793),0))</f>
        <v>61</v>
      </c>
      <c r="Q793" t="s">
        <v>33</v>
      </c>
      <c r="R793" t="s">
        <v>3732</v>
      </c>
      <c r="S793" s="10">
        <f>(J793/86400)+25569+(-5/24)</f>
        <v>41557.572291666664</v>
      </c>
      <c r="T793" s="9">
        <f>(I793/86400)+25569+(-5/24)</f>
        <v>41591.040972222218</v>
      </c>
    </row>
    <row r="794" spans="1:20" ht="29" x14ac:dyDescent="0.35">
      <c r="A794">
        <v>792</v>
      </c>
      <c r="B794" s="8" t="s">
        <v>6793</v>
      </c>
      <c r="C794" s="8" t="s">
        <v>6792</v>
      </c>
      <c r="D794">
        <v>2500</v>
      </c>
      <c r="E794">
        <v>2511.11</v>
      </c>
      <c r="F794" t="s">
        <v>51</v>
      </c>
      <c r="G794" t="s">
        <v>55</v>
      </c>
      <c r="H794" t="s">
        <v>82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3733</v>
      </c>
      <c r="O794">
        <f>ROUNDUP(E794/D794,2)*100</f>
        <v>101</v>
      </c>
      <c r="P794">
        <f>IF(L794&gt;0,ROUNDUP((E794/L794),0))</f>
        <v>42</v>
      </c>
      <c r="Q794" t="s">
        <v>33</v>
      </c>
      <c r="R794" t="s">
        <v>3732</v>
      </c>
      <c r="S794" s="10">
        <f>(J794/86400)+25569+(-5/24)</f>
        <v>41555.665312499994</v>
      </c>
      <c r="T794" s="9">
        <f>(I794/86400)+25569+(-5/24)</f>
        <v>41585.706979166665</v>
      </c>
    </row>
    <row r="795" spans="1:20" ht="43.5" x14ac:dyDescent="0.35">
      <c r="A795">
        <v>793</v>
      </c>
      <c r="B795" s="8" t="s">
        <v>6791</v>
      </c>
      <c r="C795" s="8" t="s">
        <v>6790</v>
      </c>
      <c r="D795">
        <v>2750</v>
      </c>
      <c r="E795">
        <v>2826.43</v>
      </c>
      <c r="F795" t="s">
        <v>51</v>
      </c>
      <c r="G795" t="s">
        <v>55</v>
      </c>
      <c r="H795" t="s">
        <v>82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3733</v>
      </c>
      <c r="O795">
        <f>ROUNDUP(E795/D795,2)*100</f>
        <v>103</v>
      </c>
      <c r="P795">
        <f>IF(L795&gt;0,ROUNDUP((E795/L795),0))</f>
        <v>89</v>
      </c>
      <c r="Q795" t="s">
        <v>33</v>
      </c>
      <c r="R795" t="s">
        <v>3732</v>
      </c>
      <c r="S795" s="10">
        <f>(J795/86400)+25569+(-5/24)</f>
        <v>41442.532916666663</v>
      </c>
      <c r="T795" s="9">
        <f>(I795/86400)+25569+(-5/24)</f>
        <v>41457.999305555553</v>
      </c>
    </row>
    <row r="796" spans="1:20" ht="43.5" x14ac:dyDescent="0.35">
      <c r="A796">
        <v>794</v>
      </c>
      <c r="B796" s="8" t="s">
        <v>6789</v>
      </c>
      <c r="C796" s="8" t="s">
        <v>6788</v>
      </c>
      <c r="D796">
        <v>8000</v>
      </c>
      <c r="E796">
        <v>8425</v>
      </c>
      <c r="F796" t="s">
        <v>51</v>
      </c>
      <c r="G796" t="s">
        <v>55</v>
      </c>
      <c r="H796" t="s">
        <v>82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3733</v>
      </c>
      <c r="O796">
        <f>ROUNDUP(E796/D796,2)*100</f>
        <v>106</v>
      </c>
      <c r="P796">
        <f>IF(L796&gt;0,ROUNDUP((E796/L796),0))</f>
        <v>159</v>
      </c>
      <c r="Q796" t="s">
        <v>33</v>
      </c>
      <c r="R796" t="s">
        <v>3732</v>
      </c>
      <c r="S796" s="10">
        <f>(J796/86400)+25569+(-5/24)</f>
        <v>40735.906678240739</v>
      </c>
      <c r="T796" s="9">
        <f>(I796/86400)+25569+(-5/24)</f>
        <v>40791.504166666666</v>
      </c>
    </row>
    <row r="797" spans="1:20" ht="43.5" x14ac:dyDescent="0.35">
      <c r="A797">
        <v>795</v>
      </c>
      <c r="B797" s="8" t="s">
        <v>6787</v>
      </c>
      <c r="C797" s="8" t="s">
        <v>6786</v>
      </c>
      <c r="D797">
        <v>14000</v>
      </c>
      <c r="E797">
        <v>15650</v>
      </c>
      <c r="F797" t="s">
        <v>51</v>
      </c>
      <c r="G797" t="s">
        <v>55</v>
      </c>
      <c r="H797" t="s">
        <v>82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3733</v>
      </c>
      <c r="O797">
        <f>ROUNDUP(E797/D797,2)*100</f>
        <v>112.00000000000001</v>
      </c>
      <c r="P797">
        <f>IF(L797&gt;0,ROUNDUP((E797/L797),0))</f>
        <v>86</v>
      </c>
      <c r="Q797" t="s">
        <v>33</v>
      </c>
      <c r="R797" t="s">
        <v>3732</v>
      </c>
      <c r="S797" s="10">
        <f>(J797/86400)+25569+(-5/24)</f>
        <v>40963.404699074068</v>
      </c>
      <c r="T797" s="9">
        <f>(I797/86400)+25569+(-5/24)</f>
        <v>41005.999305555553</v>
      </c>
    </row>
    <row r="798" spans="1:20" ht="58" x14ac:dyDescent="0.35">
      <c r="A798">
        <v>796</v>
      </c>
      <c r="B798" s="8" t="s">
        <v>6785</v>
      </c>
      <c r="C798" s="8" t="s">
        <v>6784</v>
      </c>
      <c r="D798">
        <v>10000</v>
      </c>
      <c r="E798">
        <v>10135</v>
      </c>
      <c r="F798" t="s">
        <v>51</v>
      </c>
      <c r="G798" t="s">
        <v>55</v>
      </c>
      <c r="H798" t="s">
        <v>82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3733</v>
      </c>
      <c r="O798">
        <f>ROUNDUP(E798/D798,2)*100</f>
        <v>102</v>
      </c>
      <c r="P798">
        <f>IF(L798&gt;0,ROUNDUP((E798/L798),0))</f>
        <v>113</v>
      </c>
      <c r="Q798" t="s">
        <v>33</v>
      </c>
      <c r="R798" t="s">
        <v>3732</v>
      </c>
      <c r="S798" s="10">
        <f>(J798/86400)+25569+(-5/24)</f>
        <v>41502.674594907403</v>
      </c>
      <c r="T798" s="9">
        <f>(I798/86400)+25569+(-5/24)</f>
        <v>41532.673611111109</v>
      </c>
    </row>
    <row r="799" spans="1:20" ht="43.5" x14ac:dyDescent="0.35">
      <c r="A799">
        <v>797</v>
      </c>
      <c r="B799" s="8" t="s">
        <v>6783</v>
      </c>
      <c r="C799" s="8" t="s">
        <v>6782</v>
      </c>
      <c r="D799">
        <v>3000</v>
      </c>
      <c r="E799">
        <v>3226</v>
      </c>
      <c r="F799" t="s">
        <v>51</v>
      </c>
      <c r="G799" t="s">
        <v>55</v>
      </c>
      <c r="H799" t="s">
        <v>82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3733</v>
      </c>
      <c r="O799">
        <f>ROUNDUP(E799/D799,2)*100</f>
        <v>108</v>
      </c>
      <c r="P799">
        <f>IF(L799&gt;0,ROUNDUP((E799/L799),0))</f>
        <v>46</v>
      </c>
      <c r="Q799" t="s">
        <v>33</v>
      </c>
      <c r="R799" t="s">
        <v>3732</v>
      </c>
      <c r="S799" s="10">
        <f>(J799/86400)+25569+(-5/24)</f>
        <v>40996.785740740735</v>
      </c>
      <c r="T799" s="9">
        <f>(I799/86400)+25569+(-5/24)</f>
        <v>41027.958333333328</v>
      </c>
    </row>
    <row r="800" spans="1:20" ht="43.5" x14ac:dyDescent="0.35">
      <c r="A800">
        <v>798</v>
      </c>
      <c r="B800" s="8" t="s">
        <v>6781</v>
      </c>
      <c r="C800" s="8" t="s">
        <v>6780</v>
      </c>
      <c r="D800">
        <v>3500</v>
      </c>
      <c r="E800">
        <v>4021</v>
      </c>
      <c r="F800" t="s">
        <v>51</v>
      </c>
      <c r="G800" t="s">
        <v>55</v>
      </c>
      <c r="H800" t="s">
        <v>82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3733</v>
      </c>
      <c r="O800">
        <f>ROUNDUP(E800/D800,2)*100</f>
        <v>114.99999999999999</v>
      </c>
      <c r="P800">
        <f>IF(L800&gt;0,ROUNDUP((E800/L800),0))</f>
        <v>47</v>
      </c>
      <c r="Q800" t="s">
        <v>33</v>
      </c>
      <c r="R800" t="s">
        <v>3732</v>
      </c>
      <c r="S800" s="10">
        <f>(J800/86400)+25569+(-5/24)</f>
        <v>41882.381793981483</v>
      </c>
      <c r="T800" s="9">
        <f>(I800/86400)+25569+(-5/24)</f>
        <v>41912.381793981483</v>
      </c>
    </row>
    <row r="801" spans="1:20" ht="58" x14ac:dyDescent="0.35">
      <c r="A801">
        <v>799</v>
      </c>
      <c r="B801" s="8" t="s">
        <v>6779</v>
      </c>
      <c r="C801" s="8" t="s">
        <v>6778</v>
      </c>
      <c r="D801">
        <v>5000</v>
      </c>
      <c r="E801">
        <v>5001</v>
      </c>
      <c r="F801" t="s">
        <v>51</v>
      </c>
      <c r="G801" t="s">
        <v>55</v>
      </c>
      <c r="H801" t="s">
        <v>82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3733</v>
      </c>
      <c r="O801">
        <f>ROUNDUP(E801/D801,2)*100</f>
        <v>101</v>
      </c>
      <c r="P801">
        <f>IF(L801&gt;0,ROUNDUP((E801/L801),0))</f>
        <v>179</v>
      </c>
      <c r="Q801" t="s">
        <v>33</v>
      </c>
      <c r="R801" t="s">
        <v>3732</v>
      </c>
      <c r="S801" s="10">
        <f>(J801/86400)+25569+(-5/24)</f>
        <v>40996.458865740737</v>
      </c>
      <c r="T801" s="9">
        <f>(I801/86400)+25569+(-5/24)</f>
        <v>41026.458865740737</v>
      </c>
    </row>
    <row r="802" spans="1:20" ht="43.5" x14ac:dyDescent="0.35">
      <c r="A802">
        <v>800</v>
      </c>
      <c r="B802" s="8" t="s">
        <v>6777</v>
      </c>
      <c r="C802" s="8" t="s">
        <v>6776</v>
      </c>
      <c r="D802">
        <v>1500</v>
      </c>
      <c r="E802">
        <v>2282</v>
      </c>
      <c r="F802" t="s">
        <v>51</v>
      </c>
      <c r="G802" t="s">
        <v>56</v>
      </c>
      <c r="H802" t="s">
        <v>90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3733</v>
      </c>
      <c r="O802">
        <f>ROUNDUP(E802/D802,2)*100</f>
        <v>153</v>
      </c>
      <c r="P802">
        <f>IF(L802&gt;0,ROUNDUP((E802/L802),0))</f>
        <v>41</v>
      </c>
      <c r="Q802" t="s">
        <v>33</v>
      </c>
      <c r="R802" t="s">
        <v>3732</v>
      </c>
      <c r="S802" s="10">
        <f>(J802/86400)+25569+(-5/24)</f>
        <v>41863.225162037037</v>
      </c>
      <c r="T802" s="9">
        <f>(I802/86400)+25569+(-5/24)</f>
        <v>41893.225162037037</v>
      </c>
    </row>
    <row r="803" spans="1:20" ht="43.5" x14ac:dyDescent="0.35">
      <c r="A803">
        <v>801</v>
      </c>
      <c r="B803" s="8" t="s">
        <v>6775</v>
      </c>
      <c r="C803" s="8" t="s">
        <v>6774</v>
      </c>
      <c r="D803">
        <v>2000</v>
      </c>
      <c r="E803">
        <v>2230.4299999999998</v>
      </c>
      <c r="F803" t="s">
        <v>51</v>
      </c>
      <c r="G803" t="s">
        <v>55</v>
      </c>
      <c r="H803" t="s">
        <v>82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3733</v>
      </c>
      <c r="O803">
        <f>ROUNDUP(E803/D803,2)*100</f>
        <v>112.00000000000001</v>
      </c>
      <c r="P803">
        <f>IF(L803&gt;0,ROUNDUP((E803/L803),0))</f>
        <v>44</v>
      </c>
      <c r="Q803" t="s">
        <v>33</v>
      </c>
      <c r="R803" t="s">
        <v>3732</v>
      </c>
      <c r="S803" s="10">
        <f>(J803/86400)+25569+(-5/24)</f>
        <v>40695.587037037032</v>
      </c>
      <c r="T803" s="9">
        <f>(I803/86400)+25569+(-5/24)</f>
        <v>40725.587037037032</v>
      </c>
    </row>
    <row r="804" spans="1:20" ht="58" x14ac:dyDescent="0.35">
      <c r="A804">
        <v>802</v>
      </c>
      <c r="B804" s="8" t="s">
        <v>6773</v>
      </c>
      <c r="C804" s="8" t="s">
        <v>6772</v>
      </c>
      <c r="D804">
        <v>6000</v>
      </c>
      <c r="E804">
        <v>6080</v>
      </c>
      <c r="F804" t="s">
        <v>51</v>
      </c>
      <c r="G804" t="s">
        <v>55</v>
      </c>
      <c r="H804" t="s">
        <v>82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3733</v>
      </c>
      <c r="O804">
        <f>ROUNDUP(E804/D804,2)*100</f>
        <v>102</v>
      </c>
      <c r="P804">
        <f>IF(L804&gt;0,ROUNDUP((E804/L804),0))</f>
        <v>82</v>
      </c>
      <c r="Q804" t="s">
        <v>33</v>
      </c>
      <c r="R804" t="s">
        <v>3732</v>
      </c>
      <c r="S804" s="10">
        <f>(J804/86400)+25569+(-5/24)</f>
        <v>41122.813935185179</v>
      </c>
      <c r="T804" s="9">
        <f>(I804/86400)+25569+(-5/24)</f>
        <v>41168.961805555555</v>
      </c>
    </row>
    <row r="805" spans="1:20" ht="43.5" x14ac:dyDescent="0.35">
      <c r="A805">
        <v>803</v>
      </c>
      <c r="B805" s="8" t="s">
        <v>6771</v>
      </c>
      <c r="C805" s="8" t="s">
        <v>6770</v>
      </c>
      <c r="D805">
        <v>2300</v>
      </c>
      <c r="E805">
        <v>2835</v>
      </c>
      <c r="F805" t="s">
        <v>51</v>
      </c>
      <c r="G805" t="s">
        <v>55</v>
      </c>
      <c r="H805" t="s">
        <v>82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3733</v>
      </c>
      <c r="O805">
        <f>ROUNDUP(E805/D805,2)*100</f>
        <v>124</v>
      </c>
      <c r="P805">
        <f>IF(L805&gt;0,ROUNDUP((E805/L805),0))</f>
        <v>75</v>
      </c>
      <c r="Q805" t="s">
        <v>33</v>
      </c>
      <c r="R805" t="s">
        <v>3732</v>
      </c>
      <c r="S805" s="10">
        <f>(J805/86400)+25569+(-5/24)</f>
        <v>40665.741643518515</v>
      </c>
      <c r="T805" s="9">
        <f>(I805/86400)+25569+(-5/24)</f>
        <v>40691.833333333328</v>
      </c>
    </row>
    <row r="806" spans="1:20" ht="43.5" x14ac:dyDescent="0.35">
      <c r="A806">
        <v>804</v>
      </c>
      <c r="B806" s="8" t="s">
        <v>6769</v>
      </c>
      <c r="C806" s="8" t="s">
        <v>6768</v>
      </c>
      <c r="D806">
        <v>5500</v>
      </c>
      <c r="E806">
        <v>5500</v>
      </c>
      <c r="F806" t="s">
        <v>51</v>
      </c>
      <c r="G806" t="s">
        <v>55</v>
      </c>
      <c r="H806" t="s">
        <v>82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3733</v>
      </c>
      <c r="O806">
        <f>ROUNDUP(E806/D806,2)*100</f>
        <v>100</v>
      </c>
      <c r="P806">
        <f>IF(L806&gt;0,ROUNDUP((E806/L806),0))</f>
        <v>306</v>
      </c>
      <c r="Q806" t="s">
        <v>33</v>
      </c>
      <c r="R806" t="s">
        <v>3732</v>
      </c>
      <c r="S806" s="10">
        <f>(J806/86400)+25569+(-5/24)</f>
        <v>40729.897291666661</v>
      </c>
      <c r="T806" s="9">
        <f>(I806/86400)+25569+(-5/24)</f>
        <v>40746.957638888889</v>
      </c>
    </row>
    <row r="807" spans="1:20" ht="43.5" x14ac:dyDescent="0.35">
      <c r="A807">
        <v>805</v>
      </c>
      <c r="B807" s="8" t="s">
        <v>6767</v>
      </c>
      <c r="C807" s="8" t="s">
        <v>6766</v>
      </c>
      <c r="D807">
        <v>3000</v>
      </c>
      <c r="E807">
        <v>3150</v>
      </c>
      <c r="F807" t="s">
        <v>51</v>
      </c>
      <c r="G807" t="s">
        <v>55</v>
      </c>
      <c r="H807" t="s">
        <v>82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3733</v>
      </c>
      <c r="O807">
        <f>ROUNDUP(E807/D807,2)*100</f>
        <v>105</v>
      </c>
      <c r="P807">
        <f>IF(L807&gt;0,ROUNDUP((E807/L807),0))</f>
        <v>59</v>
      </c>
      <c r="Q807" t="s">
        <v>33</v>
      </c>
      <c r="R807" t="s">
        <v>3732</v>
      </c>
      <c r="S807" s="10">
        <f>(J807/86400)+25569+(-5/24)</f>
        <v>40690.614722222221</v>
      </c>
      <c r="T807" s="9">
        <f>(I807/86400)+25569+(-5/24)</f>
        <v>40740.75</v>
      </c>
    </row>
    <row r="808" spans="1:20" x14ac:dyDescent="0.35">
      <c r="A808">
        <v>806</v>
      </c>
      <c r="B808" s="8" t="s">
        <v>6765</v>
      </c>
      <c r="C808" s="8" t="s">
        <v>6764</v>
      </c>
      <c r="D808">
        <v>8000</v>
      </c>
      <c r="E808">
        <v>8355</v>
      </c>
      <c r="F808" t="s">
        <v>51</v>
      </c>
      <c r="G808" t="s">
        <v>55</v>
      </c>
      <c r="H808" t="s">
        <v>82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3733</v>
      </c>
      <c r="O808">
        <f>ROUNDUP(E808/D808,2)*100</f>
        <v>105</v>
      </c>
      <c r="P808">
        <f>IF(L808&gt;0,ROUNDUP((E808/L808),0))</f>
        <v>118</v>
      </c>
      <c r="Q808" t="s">
        <v>33</v>
      </c>
      <c r="R808" t="s">
        <v>3732</v>
      </c>
      <c r="S808" s="10">
        <f>(J808/86400)+25569+(-5/24)</f>
        <v>40763.483090277776</v>
      </c>
      <c r="T808" s="9">
        <f>(I808/86400)+25569+(-5/24)</f>
        <v>40793.483090277776</v>
      </c>
    </row>
    <row r="809" spans="1:20" ht="29" x14ac:dyDescent="0.35">
      <c r="A809">
        <v>807</v>
      </c>
      <c r="B809" s="8" t="s">
        <v>6763</v>
      </c>
      <c r="C809" s="8" t="s">
        <v>6762</v>
      </c>
      <c r="D809">
        <v>4000</v>
      </c>
      <c r="E809">
        <v>4205</v>
      </c>
      <c r="F809" t="s">
        <v>51</v>
      </c>
      <c r="G809" t="s">
        <v>55</v>
      </c>
      <c r="H809" t="s">
        <v>82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3733</v>
      </c>
      <c r="O809">
        <f>ROUNDUP(E809/D809,2)*100</f>
        <v>106</v>
      </c>
      <c r="P809">
        <f>IF(L809&gt;0,ROUNDUP((E809/L809),0))</f>
        <v>74</v>
      </c>
      <c r="Q809" t="s">
        <v>33</v>
      </c>
      <c r="R809" t="s">
        <v>3732</v>
      </c>
      <c r="S809" s="10">
        <f>(J809/86400)+25569+(-5/24)</f>
        <v>42759.420266203706</v>
      </c>
      <c r="T809" s="9">
        <f>(I809/86400)+25569+(-5/24)</f>
        <v>42794.874999999993</v>
      </c>
    </row>
    <row r="810" spans="1:20" ht="43.5" x14ac:dyDescent="0.35">
      <c r="A810">
        <v>808</v>
      </c>
      <c r="B810" s="8" t="s">
        <v>6761</v>
      </c>
      <c r="C810" s="8" t="s">
        <v>6760</v>
      </c>
      <c r="D810">
        <v>4500</v>
      </c>
      <c r="E810">
        <v>4500</v>
      </c>
      <c r="F810" t="s">
        <v>51</v>
      </c>
      <c r="G810" t="s">
        <v>57</v>
      </c>
      <c r="H810" t="s">
        <v>193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3733</v>
      </c>
      <c r="O810">
        <f>ROUNDUP(E810/D810,2)*100</f>
        <v>100</v>
      </c>
      <c r="P810">
        <f>IF(L810&gt;0,ROUNDUP((E810/L810),0))</f>
        <v>105</v>
      </c>
      <c r="Q810" t="s">
        <v>33</v>
      </c>
      <c r="R810" t="s">
        <v>3732</v>
      </c>
      <c r="S810" s="10">
        <f>(J810/86400)+25569+(-5/24)</f>
        <v>41961.892199074071</v>
      </c>
      <c r="T810" s="9">
        <f>(I810/86400)+25569+(-5/24)</f>
        <v>41994.999305555553</v>
      </c>
    </row>
    <row r="811" spans="1:20" ht="43.5" x14ac:dyDescent="0.35">
      <c r="A811">
        <v>809</v>
      </c>
      <c r="B811" s="8" t="s">
        <v>6759</v>
      </c>
      <c r="C811" s="8" t="s">
        <v>6758</v>
      </c>
      <c r="D811">
        <v>4000</v>
      </c>
      <c r="E811">
        <v>4151</v>
      </c>
      <c r="F811" t="s">
        <v>51</v>
      </c>
      <c r="G811" t="s">
        <v>55</v>
      </c>
      <c r="H811" t="s">
        <v>82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3733</v>
      </c>
      <c r="O811">
        <f>ROUNDUP(E811/D811,2)*100</f>
        <v>104</v>
      </c>
      <c r="P811">
        <f>IF(L811&gt;0,ROUNDUP((E811/L811),0))</f>
        <v>80</v>
      </c>
      <c r="Q811" t="s">
        <v>33</v>
      </c>
      <c r="R811" t="s">
        <v>3732</v>
      </c>
      <c r="S811" s="10">
        <f>(J811/86400)+25569+(-5/24)</f>
        <v>41628.625347222223</v>
      </c>
      <c r="T811" s="9">
        <f>(I811/86400)+25569+(-5/24)</f>
        <v>41658.625347222223</v>
      </c>
    </row>
    <row r="812" spans="1:20" ht="43.5" x14ac:dyDescent="0.35">
      <c r="A812">
        <v>810</v>
      </c>
      <c r="B812" s="8" t="s">
        <v>6757</v>
      </c>
      <c r="C812" s="8" t="s">
        <v>6756</v>
      </c>
      <c r="D812">
        <v>1500</v>
      </c>
      <c r="E812">
        <v>1575</v>
      </c>
      <c r="F812" t="s">
        <v>51</v>
      </c>
      <c r="G812" t="s">
        <v>55</v>
      </c>
      <c r="H812" t="s">
        <v>82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3733</v>
      </c>
      <c r="O812">
        <f>ROUNDUP(E812/D812,2)*100</f>
        <v>105</v>
      </c>
      <c r="P812">
        <f>IF(L812&gt;0,ROUNDUP((E812/L812),0))</f>
        <v>59</v>
      </c>
      <c r="Q812" t="s">
        <v>33</v>
      </c>
      <c r="R812" t="s">
        <v>3732</v>
      </c>
      <c r="S812" s="10">
        <f>(J812/86400)+25569+(-5/24)</f>
        <v>41122.847939814812</v>
      </c>
      <c r="T812" s="9">
        <f>(I812/86400)+25569+(-5/24)</f>
        <v>41152.847939814812</v>
      </c>
    </row>
    <row r="813" spans="1:20" ht="29" x14ac:dyDescent="0.35">
      <c r="A813">
        <v>811</v>
      </c>
      <c r="B813" s="8" t="s">
        <v>6755</v>
      </c>
      <c r="C813" s="8" t="s">
        <v>6754</v>
      </c>
      <c r="D813">
        <v>1000</v>
      </c>
      <c r="E813">
        <v>1040</v>
      </c>
      <c r="F813" t="s">
        <v>51</v>
      </c>
      <c r="G813" t="s">
        <v>55</v>
      </c>
      <c r="H813" t="s">
        <v>82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3733</v>
      </c>
      <c r="O813">
        <f>ROUNDUP(E813/D813,2)*100</f>
        <v>104</v>
      </c>
      <c r="P813">
        <f>IF(L813&gt;0,ROUNDUP((E813/L813),0))</f>
        <v>87</v>
      </c>
      <c r="Q813" t="s">
        <v>33</v>
      </c>
      <c r="R813" t="s">
        <v>3732</v>
      </c>
      <c r="S813" s="10">
        <f>(J813/86400)+25569+(-5/24)</f>
        <v>41443.435208333329</v>
      </c>
      <c r="T813" s="9">
        <f>(I813/86400)+25569+(-5/24)</f>
        <v>41465.494444444441</v>
      </c>
    </row>
    <row r="814" spans="1:20" ht="43.5" x14ac:dyDescent="0.35">
      <c r="A814">
        <v>812</v>
      </c>
      <c r="B814" s="8" t="s">
        <v>6753</v>
      </c>
      <c r="C814" s="8" t="s">
        <v>6752</v>
      </c>
      <c r="D814">
        <v>600</v>
      </c>
      <c r="E814">
        <v>911</v>
      </c>
      <c r="F814" t="s">
        <v>51</v>
      </c>
      <c r="G814" t="s">
        <v>55</v>
      </c>
      <c r="H814" t="s">
        <v>82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3733</v>
      </c>
      <c r="O814">
        <f>ROUNDUP(E814/D814,2)*100</f>
        <v>152</v>
      </c>
      <c r="P814">
        <f>IF(L814&gt;0,ROUNDUP((E814/L814),0))</f>
        <v>28</v>
      </c>
      <c r="Q814" t="s">
        <v>33</v>
      </c>
      <c r="R814" t="s">
        <v>3732</v>
      </c>
      <c r="S814" s="10">
        <f>(J814/86400)+25569+(-5/24)</f>
        <v>41281.809629629628</v>
      </c>
      <c r="T814" s="9">
        <f>(I814/86400)+25569+(-5/24)</f>
        <v>41334.373611111107</v>
      </c>
    </row>
    <row r="815" spans="1:20" ht="29" x14ac:dyDescent="0.35">
      <c r="A815">
        <v>813</v>
      </c>
      <c r="B815" s="8" t="s">
        <v>6751</v>
      </c>
      <c r="C815" s="8" t="s">
        <v>6750</v>
      </c>
      <c r="D815">
        <v>1500</v>
      </c>
      <c r="E815">
        <v>2399.94</v>
      </c>
      <c r="F815" t="s">
        <v>51</v>
      </c>
      <c r="G815" t="s">
        <v>55</v>
      </c>
      <c r="H815" t="s">
        <v>82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3733</v>
      </c>
      <c r="O815">
        <f>ROUNDUP(E815/D815,2)*100</f>
        <v>160</v>
      </c>
      <c r="P815">
        <f>IF(L815&gt;0,ROUNDUP((E815/L815),0))</f>
        <v>25</v>
      </c>
      <c r="Q815" t="s">
        <v>33</v>
      </c>
      <c r="R815" t="s">
        <v>3732</v>
      </c>
      <c r="S815" s="10">
        <f>(J815/86400)+25569+(-5/24)</f>
        <v>41080.751909722218</v>
      </c>
      <c r="T815" s="9">
        <f>(I815/86400)+25569+(-5/24)</f>
        <v>41110.751909722218</v>
      </c>
    </row>
    <row r="816" spans="1:20" ht="43.5" x14ac:dyDescent="0.35">
      <c r="A816">
        <v>814</v>
      </c>
      <c r="B816" s="8" t="s">
        <v>6749</v>
      </c>
      <c r="C816" s="8" t="s">
        <v>6748</v>
      </c>
      <c r="D816">
        <v>1000</v>
      </c>
      <c r="E816">
        <v>1273</v>
      </c>
      <c r="F816" t="s">
        <v>51</v>
      </c>
      <c r="G816" t="s">
        <v>55</v>
      </c>
      <c r="H816" t="s">
        <v>82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3733</v>
      </c>
      <c r="O816">
        <f>ROUNDUP(E816/D816,2)*100</f>
        <v>128</v>
      </c>
      <c r="P816">
        <f>IF(L816&gt;0,ROUNDUP((E816/L816),0))</f>
        <v>46</v>
      </c>
      <c r="Q816" t="s">
        <v>33</v>
      </c>
      <c r="R816" t="s">
        <v>3732</v>
      </c>
      <c r="S816" s="10">
        <f>(J816/86400)+25569+(-5/24)</f>
        <v>40679.534733796296</v>
      </c>
      <c r="T816" s="9">
        <f>(I816/86400)+25569+(-5/24)</f>
        <v>40694.544444444444</v>
      </c>
    </row>
    <row r="817" spans="1:20" ht="29" x14ac:dyDescent="0.35">
      <c r="A817">
        <v>815</v>
      </c>
      <c r="B817" s="8" t="s">
        <v>6747</v>
      </c>
      <c r="C817" s="8" t="s">
        <v>6746</v>
      </c>
      <c r="D817">
        <v>4000</v>
      </c>
      <c r="E817">
        <v>4280</v>
      </c>
      <c r="F817" t="s">
        <v>51</v>
      </c>
      <c r="G817" t="s">
        <v>55</v>
      </c>
      <c r="H817" t="s">
        <v>82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3733</v>
      </c>
      <c r="O817">
        <f>ROUNDUP(E817/D817,2)*100</f>
        <v>107</v>
      </c>
      <c r="P817">
        <f>IF(L817&gt;0,ROUNDUP((E817/L817),0))</f>
        <v>100</v>
      </c>
      <c r="Q817" t="s">
        <v>33</v>
      </c>
      <c r="R817" t="s">
        <v>3732</v>
      </c>
      <c r="S817" s="10">
        <f>(J817/86400)+25569+(-5/24)</f>
        <v>41914.70952546296</v>
      </c>
      <c r="T817" s="9">
        <f>(I817/86400)+25569+(-5/24)</f>
        <v>41944.70952546296</v>
      </c>
    </row>
    <row r="818" spans="1:20" ht="29" x14ac:dyDescent="0.35">
      <c r="A818">
        <v>816</v>
      </c>
      <c r="B818" s="8" t="s">
        <v>6745</v>
      </c>
      <c r="C818" s="8" t="s">
        <v>6744</v>
      </c>
      <c r="D818">
        <v>7000</v>
      </c>
      <c r="E818">
        <v>8058.55</v>
      </c>
      <c r="F818" t="s">
        <v>51</v>
      </c>
      <c r="G818" t="s">
        <v>55</v>
      </c>
      <c r="H818" t="s">
        <v>82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3733</v>
      </c>
      <c r="O818">
        <f>ROUNDUP(E818/D818,2)*100</f>
        <v>115.99999999999999</v>
      </c>
      <c r="P818">
        <f>IF(L818&gt;0,ROUNDUP((E818/L818),0))</f>
        <v>40</v>
      </c>
      <c r="Q818" t="s">
        <v>33</v>
      </c>
      <c r="R818" t="s">
        <v>3732</v>
      </c>
      <c r="S818" s="10">
        <f>(J818/86400)+25569+(-5/24)</f>
        <v>41341.662534722222</v>
      </c>
      <c r="T818" s="9">
        <f>(I818/86400)+25569+(-5/24)</f>
        <v>41373.0625</v>
      </c>
    </row>
    <row r="819" spans="1:20" ht="43.5" x14ac:dyDescent="0.35">
      <c r="A819">
        <v>817</v>
      </c>
      <c r="B819" s="8" t="s">
        <v>6743</v>
      </c>
      <c r="C819" s="8" t="s">
        <v>6742</v>
      </c>
      <c r="D819">
        <v>1500</v>
      </c>
      <c r="E819">
        <v>2056.66</v>
      </c>
      <c r="F819" t="s">
        <v>51</v>
      </c>
      <c r="G819" t="s">
        <v>55</v>
      </c>
      <c r="H819" t="s">
        <v>82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3733</v>
      </c>
      <c r="O819">
        <f>ROUNDUP(E819/D819,2)*100</f>
        <v>138</v>
      </c>
      <c r="P819">
        <f>IF(L819&gt;0,ROUNDUP((E819/L819),0))</f>
        <v>90</v>
      </c>
      <c r="Q819" t="s">
        <v>33</v>
      </c>
      <c r="R819" t="s">
        <v>3732</v>
      </c>
      <c r="S819" s="10">
        <f>(J819/86400)+25569+(-5/24)</f>
        <v>40925.391331018516</v>
      </c>
      <c r="T819" s="9">
        <f>(I819/86400)+25569+(-5/24)</f>
        <v>40978.999305555553</v>
      </c>
    </row>
    <row r="820" spans="1:20" ht="43.5" x14ac:dyDescent="0.35">
      <c r="A820">
        <v>818</v>
      </c>
      <c r="B820" s="8" t="s">
        <v>6741</v>
      </c>
      <c r="C820" s="8" t="s">
        <v>6740</v>
      </c>
      <c r="D820">
        <v>350</v>
      </c>
      <c r="E820">
        <v>545</v>
      </c>
      <c r="F820" t="s">
        <v>51</v>
      </c>
      <c r="G820" t="s">
        <v>55</v>
      </c>
      <c r="H820" t="s">
        <v>82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3733</v>
      </c>
      <c r="O820">
        <f>ROUNDUP(E820/D820,2)*100</f>
        <v>156</v>
      </c>
      <c r="P820">
        <f>IF(L820&gt;0,ROUNDUP((E820/L820),0))</f>
        <v>29</v>
      </c>
      <c r="Q820" t="s">
        <v>33</v>
      </c>
      <c r="R820" t="s">
        <v>3732</v>
      </c>
      <c r="S820" s="10">
        <f>(J820/86400)+25569+(-5/24)</f>
        <v>41120.67454861111</v>
      </c>
      <c r="T820" s="9">
        <f>(I820/86400)+25569+(-5/24)</f>
        <v>41128.500694444439</v>
      </c>
    </row>
    <row r="821" spans="1:20" ht="29" x14ac:dyDescent="0.35">
      <c r="A821">
        <v>819</v>
      </c>
      <c r="B821" s="8" t="s">
        <v>6739</v>
      </c>
      <c r="C821" s="8" t="s">
        <v>6738</v>
      </c>
      <c r="D821">
        <v>400</v>
      </c>
      <c r="E821">
        <v>435</v>
      </c>
      <c r="F821" t="s">
        <v>51</v>
      </c>
      <c r="G821" t="s">
        <v>55</v>
      </c>
      <c r="H821" t="s">
        <v>82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3733</v>
      </c>
      <c r="O821">
        <f>ROUNDUP(E821/D821,2)*100</f>
        <v>109.00000000000001</v>
      </c>
      <c r="P821">
        <f>IF(L821&gt;0,ROUNDUP((E821/L821),0))</f>
        <v>32</v>
      </c>
      <c r="Q821" t="s">
        <v>33</v>
      </c>
      <c r="R821" t="s">
        <v>3732</v>
      </c>
      <c r="S821" s="10">
        <f>(J821/86400)+25569+(-5/24)</f>
        <v>41619.789976851847</v>
      </c>
      <c r="T821" s="9">
        <f>(I821/86400)+25569+(-5/24)</f>
        <v>41628.988888888889</v>
      </c>
    </row>
    <row r="822" spans="1:20" ht="43.5" x14ac:dyDescent="0.35">
      <c r="A822">
        <v>820</v>
      </c>
      <c r="B822" s="8" t="s">
        <v>6737</v>
      </c>
      <c r="C822" s="8" t="s">
        <v>6736</v>
      </c>
      <c r="D822">
        <v>2000</v>
      </c>
      <c r="E822">
        <v>2681</v>
      </c>
      <c r="F822" t="s">
        <v>51</v>
      </c>
      <c r="G822" t="s">
        <v>55</v>
      </c>
      <c r="H822" t="s">
        <v>82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3733</v>
      </c>
      <c r="O822">
        <f>ROUNDUP(E822/D822,2)*100</f>
        <v>135</v>
      </c>
      <c r="P822">
        <f>IF(L822&gt;0,ROUNDUP((E822/L822),0))</f>
        <v>71</v>
      </c>
      <c r="Q822" t="s">
        <v>33</v>
      </c>
      <c r="R822" t="s">
        <v>3732</v>
      </c>
      <c r="S822" s="10">
        <f>(J822/86400)+25569+(-5/24)</f>
        <v>41768.633587962962</v>
      </c>
      <c r="T822" s="9">
        <f>(I822/86400)+25569+(-5/24)</f>
        <v>41799</v>
      </c>
    </row>
    <row r="823" spans="1:20" ht="43.5" x14ac:dyDescent="0.35">
      <c r="A823">
        <v>821</v>
      </c>
      <c r="B823" s="8" t="s">
        <v>6735</v>
      </c>
      <c r="C823" s="8" t="s">
        <v>6734</v>
      </c>
      <c r="D823">
        <v>17482</v>
      </c>
      <c r="E823">
        <v>17482</v>
      </c>
      <c r="F823" t="s">
        <v>51</v>
      </c>
      <c r="G823" t="s">
        <v>55</v>
      </c>
      <c r="H823" t="s">
        <v>82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3733</v>
      </c>
      <c r="O823">
        <f>ROUNDUP(E823/D823,2)*100</f>
        <v>100</v>
      </c>
      <c r="P823">
        <f>IF(L823&gt;0,ROUNDUP((E823/L823),0))</f>
        <v>225</v>
      </c>
      <c r="Q823" t="s">
        <v>33</v>
      </c>
      <c r="R823" t="s">
        <v>3732</v>
      </c>
      <c r="S823" s="10">
        <f>(J823/86400)+25569+(-5/24)</f>
        <v>42093.71371527778</v>
      </c>
      <c r="T823" s="9">
        <f>(I823/86400)+25569+(-5/24)</f>
        <v>42127.959027777775</v>
      </c>
    </row>
    <row r="824" spans="1:20" ht="43.5" x14ac:dyDescent="0.35">
      <c r="A824">
        <v>822</v>
      </c>
      <c r="B824" s="8" t="s">
        <v>6733</v>
      </c>
      <c r="C824" s="8" t="s">
        <v>6732</v>
      </c>
      <c r="D824">
        <v>3000</v>
      </c>
      <c r="E824">
        <v>3575</v>
      </c>
      <c r="F824" t="s">
        <v>51</v>
      </c>
      <c r="G824" t="s">
        <v>55</v>
      </c>
      <c r="H824" t="s">
        <v>82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3733</v>
      </c>
      <c r="O824">
        <f>ROUNDUP(E824/D824,2)*100</f>
        <v>120</v>
      </c>
      <c r="P824">
        <f>IF(L824&gt;0,ROUNDUP((E824/L824),0))</f>
        <v>52</v>
      </c>
      <c r="Q824" t="s">
        <v>33</v>
      </c>
      <c r="R824" t="s">
        <v>3732</v>
      </c>
      <c r="S824" s="10">
        <f>(J824/86400)+25569+(-5/24)</f>
        <v>41157.739004629628</v>
      </c>
      <c r="T824" s="9">
        <f>(I824/86400)+25569+(-5/24)</f>
        <v>41187.739004629628</v>
      </c>
    </row>
    <row r="825" spans="1:20" ht="43.5" x14ac:dyDescent="0.35">
      <c r="A825">
        <v>823</v>
      </c>
      <c r="B825" s="8" t="s">
        <v>3375</v>
      </c>
      <c r="C825" s="8" t="s">
        <v>6731</v>
      </c>
      <c r="D825">
        <v>800</v>
      </c>
      <c r="E825">
        <v>1436</v>
      </c>
      <c r="F825" t="s">
        <v>51</v>
      </c>
      <c r="G825" t="s">
        <v>55</v>
      </c>
      <c r="H825" t="s">
        <v>82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3733</v>
      </c>
      <c r="O825">
        <f>ROUNDUP(E825/D825,2)*100</f>
        <v>180</v>
      </c>
      <c r="P825">
        <f>IF(L825&gt;0,ROUNDUP((E825/L825),0))</f>
        <v>44</v>
      </c>
      <c r="Q825" t="s">
        <v>33</v>
      </c>
      <c r="R825" t="s">
        <v>3732</v>
      </c>
      <c r="S825" s="10">
        <f>(J825/86400)+25569+(-5/24)</f>
        <v>42055.764490740738</v>
      </c>
      <c r="T825" s="9">
        <f>(I825/86400)+25569+(-5/24)</f>
        <v>42085.722824074073</v>
      </c>
    </row>
    <row r="826" spans="1:20" ht="58" x14ac:dyDescent="0.35">
      <c r="A826">
        <v>824</v>
      </c>
      <c r="B826" s="8" t="s">
        <v>6730</v>
      </c>
      <c r="C826" s="8" t="s">
        <v>6729</v>
      </c>
      <c r="D826">
        <v>1600</v>
      </c>
      <c r="E826">
        <v>2150.1</v>
      </c>
      <c r="F826" t="s">
        <v>51</v>
      </c>
      <c r="G826" t="s">
        <v>55</v>
      </c>
      <c r="H826" t="s">
        <v>82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3733</v>
      </c>
      <c r="O826">
        <f>ROUNDUP(E826/D826,2)*100</f>
        <v>135</v>
      </c>
      <c r="P826">
        <f>IF(L826&gt;0,ROUNDUP((E826/L826),0))</f>
        <v>40</v>
      </c>
      <c r="Q826" t="s">
        <v>33</v>
      </c>
      <c r="R826" t="s">
        <v>3732</v>
      </c>
      <c r="S826" s="10">
        <f>(J826/86400)+25569+(-5/24)</f>
        <v>40250.033773148149</v>
      </c>
      <c r="T826" s="9">
        <f>(I826/86400)+25569+(-5/24)</f>
        <v>40286.082638888889</v>
      </c>
    </row>
    <row r="827" spans="1:20" ht="29" x14ac:dyDescent="0.35">
      <c r="A827">
        <v>825</v>
      </c>
      <c r="B827" s="8" t="s">
        <v>6728</v>
      </c>
      <c r="C827" s="8" t="s">
        <v>6727</v>
      </c>
      <c r="D827">
        <v>12500</v>
      </c>
      <c r="E827">
        <v>12554</v>
      </c>
      <c r="F827" t="s">
        <v>51</v>
      </c>
      <c r="G827" t="s">
        <v>55</v>
      </c>
      <c r="H827" t="s">
        <v>82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3733</v>
      </c>
      <c r="O827">
        <f>ROUNDUP(E827/D827,2)*100</f>
        <v>101</v>
      </c>
      <c r="P827">
        <f>IF(L827&gt;0,ROUNDUP((E827/L827),0))</f>
        <v>127</v>
      </c>
      <c r="Q827" t="s">
        <v>33</v>
      </c>
      <c r="R827" t="s">
        <v>3732</v>
      </c>
      <c r="S827" s="10">
        <f>(J827/86400)+25569+(-5/24)</f>
        <v>41186.098194444443</v>
      </c>
      <c r="T827" s="9">
        <f>(I827/86400)+25569+(-5/24)</f>
        <v>41211.098194444443</v>
      </c>
    </row>
    <row r="828" spans="1:20" ht="43.5" x14ac:dyDescent="0.35">
      <c r="A828">
        <v>826</v>
      </c>
      <c r="B828" s="8" t="s">
        <v>6726</v>
      </c>
      <c r="C828" s="8" t="s">
        <v>6725</v>
      </c>
      <c r="D828">
        <v>5500</v>
      </c>
      <c r="E828">
        <v>5580</v>
      </c>
      <c r="F828" t="s">
        <v>51</v>
      </c>
      <c r="G828" t="s">
        <v>55</v>
      </c>
      <c r="H828" t="s">
        <v>82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3733</v>
      </c>
      <c r="O828">
        <f>ROUNDUP(E828/D828,2)*100</f>
        <v>102</v>
      </c>
      <c r="P828">
        <f>IF(L828&gt;0,ROUNDUP((E828/L828),0))</f>
        <v>114</v>
      </c>
      <c r="Q828" t="s">
        <v>33</v>
      </c>
      <c r="R828" t="s">
        <v>3732</v>
      </c>
      <c r="S828" s="10">
        <f>(J828/86400)+25569+(-5/24)</f>
        <v>40972.830208333333</v>
      </c>
      <c r="T828" s="9">
        <f>(I828/86400)+25569+(-5/24)</f>
        <v>40993.788541666661</v>
      </c>
    </row>
    <row r="829" spans="1:20" ht="58" x14ac:dyDescent="0.35">
      <c r="A829">
        <v>827</v>
      </c>
      <c r="B829" s="8" t="s">
        <v>6724</v>
      </c>
      <c r="C829" s="8" t="s">
        <v>6723</v>
      </c>
      <c r="D829">
        <v>300</v>
      </c>
      <c r="E829">
        <v>310</v>
      </c>
      <c r="F829" t="s">
        <v>51</v>
      </c>
      <c r="G829" t="s">
        <v>55</v>
      </c>
      <c r="H829" t="s">
        <v>82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3733</v>
      </c>
      <c r="O829">
        <f>ROUNDUP(E829/D829,2)*100</f>
        <v>104</v>
      </c>
      <c r="P829">
        <f>IF(L829&gt;0,ROUNDUP((E829/L829),0))</f>
        <v>29</v>
      </c>
      <c r="Q829" t="s">
        <v>33</v>
      </c>
      <c r="R829" t="s">
        <v>3732</v>
      </c>
      <c r="S829" s="10">
        <f>(J829/86400)+25569+(-5/24)</f>
        <v>40927.265127314815</v>
      </c>
      <c r="T829" s="9">
        <f>(I829/86400)+25569+(-5/24)</f>
        <v>40953.617361111108</v>
      </c>
    </row>
    <row r="830" spans="1:20" ht="58" x14ac:dyDescent="0.35">
      <c r="A830">
        <v>828</v>
      </c>
      <c r="B830" s="8" t="s">
        <v>6722</v>
      </c>
      <c r="C830" s="8" t="s">
        <v>6721</v>
      </c>
      <c r="D830">
        <v>1300</v>
      </c>
      <c r="E830">
        <v>1391</v>
      </c>
      <c r="F830" t="s">
        <v>51</v>
      </c>
      <c r="G830" t="s">
        <v>55</v>
      </c>
      <c r="H830" t="s">
        <v>82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3733</v>
      </c>
      <c r="O830">
        <f>ROUNDUP(E830/D830,2)*100</f>
        <v>107</v>
      </c>
      <c r="P830">
        <f>IF(L830&gt;0,ROUNDUP((E830/L830),0))</f>
        <v>37</v>
      </c>
      <c r="Q830" t="s">
        <v>33</v>
      </c>
      <c r="R830" t="s">
        <v>3732</v>
      </c>
      <c r="S830" s="10">
        <f>(J830/86400)+25569+(-5/24)</f>
        <v>41072.842384259253</v>
      </c>
      <c r="T830" s="9">
        <f>(I830/86400)+25569+(-5/24)</f>
        <v>41085.474999999999</v>
      </c>
    </row>
    <row r="831" spans="1:20" ht="58" x14ac:dyDescent="0.35">
      <c r="A831">
        <v>829</v>
      </c>
      <c r="B831" s="8" t="s">
        <v>6720</v>
      </c>
      <c r="C831" s="8" t="s">
        <v>6719</v>
      </c>
      <c r="D831">
        <v>500</v>
      </c>
      <c r="E831">
        <v>520</v>
      </c>
      <c r="F831" t="s">
        <v>51</v>
      </c>
      <c r="G831" t="s">
        <v>56</v>
      </c>
      <c r="H831" t="s">
        <v>90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3733</v>
      </c>
      <c r="O831">
        <f>ROUNDUP(E831/D831,2)*100</f>
        <v>104</v>
      </c>
      <c r="P831">
        <f>IF(L831&gt;0,ROUNDUP((E831/L831),0))</f>
        <v>33</v>
      </c>
      <c r="Q831" t="s">
        <v>33</v>
      </c>
      <c r="R831" t="s">
        <v>3732</v>
      </c>
      <c r="S831" s="10">
        <f>(J831/86400)+25569+(-5/24)</f>
        <v>42504.593055555553</v>
      </c>
      <c r="T831" s="9">
        <f>(I831/86400)+25569+(-5/24)</f>
        <v>42564.593055555553</v>
      </c>
    </row>
    <row r="832" spans="1:20" ht="43.5" x14ac:dyDescent="0.35">
      <c r="A832">
        <v>830</v>
      </c>
      <c r="B832" s="8" t="s">
        <v>6718</v>
      </c>
      <c r="C832" s="8" t="s">
        <v>6717</v>
      </c>
      <c r="D832">
        <v>1800</v>
      </c>
      <c r="E832">
        <v>1941</v>
      </c>
      <c r="F832" t="s">
        <v>51</v>
      </c>
      <c r="G832" t="s">
        <v>55</v>
      </c>
      <c r="H832" t="s">
        <v>82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3733</v>
      </c>
      <c r="O832">
        <f>ROUNDUP(E832/D832,2)*100</f>
        <v>108</v>
      </c>
      <c r="P832">
        <f>IF(L832&gt;0,ROUNDUP((E832/L832),0))</f>
        <v>61</v>
      </c>
      <c r="Q832" t="s">
        <v>33</v>
      </c>
      <c r="R832" t="s">
        <v>3732</v>
      </c>
      <c r="S832" s="10">
        <f>(J832/86400)+25569+(-5/24)</f>
        <v>41325.317418981482</v>
      </c>
      <c r="T832" s="9">
        <f>(I832/86400)+25569+(-5/24)</f>
        <v>41355.27575231481</v>
      </c>
    </row>
    <row r="833" spans="1:20" ht="43.5" x14ac:dyDescent="0.35">
      <c r="A833">
        <v>831</v>
      </c>
      <c r="B833" s="8" t="s">
        <v>6716</v>
      </c>
      <c r="C833" s="8" t="s">
        <v>6715</v>
      </c>
      <c r="D833">
        <v>1500</v>
      </c>
      <c r="E833">
        <v>3500</v>
      </c>
      <c r="F833" t="s">
        <v>51</v>
      </c>
      <c r="G833" t="s">
        <v>55</v>
      </c>
      <c r="H833" t="s">
        <v>82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3733</v>
      </c>
      <c r="O833">
        <f>ROUNDUP(E833/D833,2)*100</f>
        <v>234</v>
      </c>
      <c r="P833">
        <f>IF(L833&gt;0,ROUNDUP((E833/L833),0))</f>
        <v>175</v>
      </c>
      <c r="Q833" t="s">
        <v>33</v>
      </c>
      <c r="R833" t="s">
        <v>3732</v>
      </c>
      <c r="S833" s="10">
        <f>(J833/86400)+25569+(-5/24)</f>
        <v>40996.438587962963</v>
      </c>
      <c r="T833" s="9">
        <f>(I833/86400)+25569+(-5/24)</f>
        <v>41026.438587962963</v>
      </c>
    </row>
    <row r="834" spans="1:20" ht="43.5" x14ac:dyDescent="0.35">
      <c r="A834">
        <v>832</v>
      </c>
      <c r="B834" s="8" t="s">
        <v>6714</v>
      </c>
      <c r="C834" s="8" t="s">
        <v>6713</v>
      </c>
      <c r="D834">
        <v>15000</v>
      </c>
      <c r="E834">
        <v>15091.06</v>
      </c>
      <c r="F834" t="s">
        <v>51</v>
      </c>
      <c r="G834" t="s">
        <v>55</v>
      </c>
      <c r="H834" t="s">
        <v>82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3733</v>
      </c>
      <c r="O834">
        <f>ROUNDUP(E834/D834,2)*100</f>
        <v>101</v>
      </c>
      <c r="P834">
        <f>IF(L834&gt;0,ROUNDUP((E834/L834),0))</f>
        <v>98</v>
      </c>
      <c r="Q834" t="s">
        <v>33</v>
      </c>
      <c r="R834" t="s">
        <v>3732</v>
      </c>
      <c r="S834" s="10">
        <f>(J834/86400)+25569+(-5/24)</f>
        <v>40869.466840277775</v>
      </c>
      <c r="T834" s="9">
        <f>(I834/86400)+25569+(-5/24)</f>
        <v>40929.134027777771</v>
      </c>
    </row>
    <row r="835" spans="1:20" x14ac:dyDescent="0.35">
      <c r="A835">
        <v>833</v>
      </c>
      <c r="B835" s="8" t="s">
        <v>6712</v>
      </c>
      <c r="C835" s="8" t="s">
        <v>6711</v>
      </c>
      <c r="D835">
        <v>6000</v>
      </c>
      <c r="E835">
        <v>6100</v>
      </c>
      <c r="F835" t="s">
        <v>51</v>
      </c>
      <c r="G835" t="s">
        <v>55</v>
      </c>
      <c r="H835" t="s">
        <v>82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3733</v>
      </c>
      <c r="O835">
        <f>ROUNDUP(E835/D835,2)*100</f>
        <v>102</v>
      </c>
      <c r="P835">
        <f>IF(L835&gt;0,ROUNDUP((E835/L835),0))</f>
        <v>149</v>
      </c>
      <c r="Q835" t="s">
        <v>33</v>
      </c>
      <c r="R835" t="s">
        <v>3732</v>
      </c>
      <c r="S835" s="10">
        <f>(J835/86400)+25569+(-5/24)</f>
        <v>41718.669849537036</v>
      </c>
      <c r="T835" s="9">
        <f>(I835/86400)+25569+(-5/24)</f>
        <v>41748.669849537036</v>
      </c>
    </row>
    <row r="836" spans="1:20" ht="58" x14ac:dyDescent="0.35">
      <c r="A836">
        <v>834</v>
      </c>
      <c r="B836" s="8" t="s">
        <v>6710</v>
      </c>
      <c r="C836" s="8" t="s">
        <v>6709</v>
      </c>
      <c r="D836">
        <v>5500</v>
      </c>
      <c r="E836">
        <v>7206</v>
      </c>
      <c r="F836" t="s">
        <v>51</v>
      </c>
      <c r="G836" t="s">
        <v>55</v>
      </c>
      <c r="H836" t="s">
        <v>82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3733</v>
      </c>
      <c r="O836">
        <f>ROUNDUP(E836/D836,2)*100</f>
        <v>132</v>
      </c>
      <c r="P836">
        <f>IF(L836&gt;0,ROUNDUP((E836/L836),0))</f>
        <v>97</v>
      </c>
      <c r="Q836" t="s">
        <v>33</v>
      </c>
      <c r="R836" t="s">
        <v>3732</v>
      </c>
      <c r="S836" s="10">
        <f>(J836/86400)+25569+(-5/24)</f>
        <v>41422.614490740736</v>
      </c>
      <c r="T836" s="9">
        <f>(I836/86400)+25569+(-5/24)</f>
        <v>41455.957638888889</v>
      </c>
    </row>
    <row r="837" spans="1:20" ht="43.5" x14ac:dyDescent="0.35">
      <c r="A837">
        <v>835</v>
      </c>
      <c r="B837" s="8" t="s">
        <v>6708</v>
      </c>
      <c r="C837" s="8" t="s">
        <v>6707</v>
      </c>
      <c r="D837">
        <v>2000</v>
      </c>
      <c r="E837">
        <v>2345</v>
      </c>
      <c r="F837" t="s">
        <v>51</v>
      </c>
      <c r="G837" t="s">
        <v>55</v>
      </c>
      <c r="H837" t="s">
        <v>82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3733</v>
      </c>
      <c r="O837">
        <f>ROUNDUP(E837/D837,2)*100</f>
        <v>118</v>
      </c>
      <c r="P837">
        <f>IF(L837&gt;0,ROUNDUP((E837/L837),0))</f>
        <v>59</v>
      </c>
      <c r="Q837" t="s">
        <v>33</v>
      </c>
      <c r="R837" t="s">
        <v>3732</v>
      </c>
      <c r="S837" s="10">
        <f>(J837/86400)+25569+(-5/24)</f>
        <v>41005.249513888884</v>
      </c>
      <c r="T837" s="9">
        <f>(I837/86400)+25569+(-5/24)</f>
        <v>41047.916666666664</v>
      </c>
    </row>
    <row r="838" spans="1:20" x14ac:dyDescent="0.35">
      <c r="A838">
        <v>836</v>
      </c>
      <c r="B838" s="8" t="s">
        <v>6706</v>
      </c>
      <c r="C838" s="8" t="s">
        <v>6705</v>
      </c>
      <c r="D838">
        <v>5000</v>
      </c>
      <c r="E838">
        <v>5046.5200000000004</v>
      </c>
      <c r="F838" t="s">
        <v>51</v>
      </c>
      <c r="G838" t="s">
        <v>55</v>
      </c>
      <c r="H838" t="s">
        <v>82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3733</v>
      </c>
      <c r="O838">
        <f>ROUNDUP(E838/D838,2)*100</f>
        <v>101</v>
      </c>
      <c r="P838">
        <f>IF(L838&gt;0,ROUNDUP((E838/L838),0))</f>
        <v>110</v>
      </c>
      <c r="Q838" t="s">
        <v>33</v>
      </c>
      <c r="R838" t="s">
        <v>3732</v>
      </c>
      <c r="S838" s="10">
        <f>(J838/86400)+25569+(-5/24)</f>
        <v>41523.848587962959</v>
      </c>
      <c r="T838" s="9">
        <f>(I838/86400)+25569+(-5/24)</f>
        <v>41553.848587962959</v>
      </c>
    </row>
    <row r="839" spans="1:20" ht="43.5" x14ac:dyDescent="0.35">
      <c r="A839">
        <v>837</v>
      </c>
      <c r="B839" s="8" t="s">
        <v>6704</v>
      </c>
      <c r="C839" s="8" t="s">
        <v>6703</v>
      </c>
      <c r="D839">
        <v>2500</v>
      </c>
      <c r="E839">
        <v>3045</v>
      </c>
      <c r="F839" t="s">
        <v>51</v>
      </c>
      <c r="G839" t="s">
        <v>55</v>
      </c>
      <c r="H839" t="s">
        <v>82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3733</v>
      </c>
      <c r="O839">
        <f>ROUNDUP(E839/D839,2)*100</f>
        <v>122</v>
      </c>
      <c r="P839">
        <f>IF(L839&gt;0,ROUNDUP((E839/L839),0))</f>
        <v>50</v>
      </c>
      <c r="Q839" t="s">
        <v>33</v>
      </c>
      <c r="R839" t="s">
        <v>3732</v>
      </c>
      <c r="S839" s="10">
        <f>(J839/86400)+25569+(-5/24)</f>
        <v>41730.79006944444</v>
      </c>
      <c r="T839" s="9">
        <f>(I839/86400)+25569+(-5/24)</f>
        <v>41760.79006944444</v>
      </c>
    </row>
    <row r="840" spans="1:20" ht="43.5" x14ac:dyDescent="0.35">
      <c r="A840">
        <v>838</v>
      </c>
      <c r="B840" s="8" t="s">
        <v>6702</v>
      </c>
      <c r="C840" s="8" t="s">
        <v>6701</v>
      </c>
      <c r="D840">
        <v>2000</v>
      </c>
      <c r="E840">
        <v>2908</v>
      </c>
      <c r="F840" t="s">
        <v>51</v>
      </c>
      <c r="G840" t="s">
        <v>55</v>
      </c>
      <c r="H840" t="s">
        <v>82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3733</v>
      </c>
      <c r="O840">
        <f>ROUNDUP(E840/D840,2)*100</f>
        <v>146</v>
      </c>
      <c r="P840">
        <f>IF(L840&gt;0,ROUNDUP((E840/L840),0))</f>
        <v>48</v>
      </c>
      <c r="Q840" t="s">
        <v>33</v>
      </c>
      <c r="R840" t="s">
        <v>3732</v>
      </c>
      <c r="S840" s="10">
        <f>(J840/86400)+25569+(-5/24)</f>
        <v>40895.689641203702</v>
      </c>
      <c r="T840" s="9">
        <f>(I840/86400)+25569+(-5/24)</f>
        <v>40925.689641203702</v>
      </c>
    </row>
    <row r="841" spans="1:20" ht="43.5" x14ac:dyDescent="0.35">
      <c r="A841">
        <v>839</v>
      </c>
      <c r="B841" s="8" t="s">
        <v>6700</v>
      </c>
      <c r="C841" s="8" t="s">
        <v>6699</v>
      </c>
      <c r="D841">
        <v>5000</v>
      </c>
      <c r="E841">
        <v>5830.83</v>
      </c>
      <c r="F841" t="s">
        <v>51</v>
      </c>
      <c r="G841" t="s">
        <v>55</v>
      </c>
      <c r="H841" t="s">
        <v>82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3733</v>
      </c>
      <c r="O841">
        <f>ROUNDUP(E841/D841,2)*100</f>
        <v>117</v>
      </c>
      <c r="P841">
        <f>IF(L841&gt;0,ROUNDUP((E841/L841),0))</f>
        <v>61</v>
      </c>
      <c r="Q841" t="s">
        <v>33</v>
      </c>
      <c r="R841" t="s">
        <v>3732</v>
      </c>
      <c r="S841" s="10">
        <f>(J841/86400)+25569+(-5/24)</f>
        <v>41144.555046296293</v>
      </c>
      <c r="T841" s="9">
        <f>(I841/86400)+25569+(-5/24)</f>
        <v>41174.555046296293</v>
      </c>
    </row>
    <row r="842" spans="1:20" ht="43.5" x14ac:dyDescent="0.35">
      <c r="A842">
        <v>840</v>
      </c>
      <c r="B842" s="8" t="s">
        <v>6698</v>
      </c>
      <c r="C842" s="8" t="s">
        <v>6697</v>
      </c>
      <c r="D842">
        <v>10000</v>
      </c>
      <c r="E842">
        <v>12041.66</v>
      </c>
      <c r="F842" t="s">
        <v>51</v>
      </c>
      <c r="G842" t="s">
        <v>55</v>
      </c>
      <c r="H842" t="s">
        <v>82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6658</v>
      </c>
      <c r="O842">
        <f>ROUNDUP(E842/D842,2)*100</f>
        <v>121</v>
      </c>
      <c r="P842">
        <f>IF(L842&gt;0,ROUNDUP((E842/L842),0))</f>
        <v>64</v>
      </c>
      <c r="Q842" t="s">
        <v>33</v>
      </c>
      <c r="R842" t="s">
        <v>6657</v>
      </c>
      <c r="S842" s="10">
        <f>(J842/86400)+25569+(-5/24)</f>
        <v>42607.018368055556</v>
      </c>
      <c r="T842" s="9">
        <f>(I842/86400)+25569+(-5/24)</f>
        <v>42637.018368055556</v>
      </c>
    </row>
    <row r="843" spans="1:20" ht="58" x14ac:dyDescent="0.35">
      <c r="A843">
        <v>841</v>
      </c>
      <c r="B843" s="8" t="s">
        <v>6696</v>
      </c>
      <c r="C843" s="8" t="s">
        <v>6695</v>
      </c>
      <c r="D843">
        <v>5000</v>
      </c>
      <c r="E843">
        <v>5066</v>
      </c>
      <c r="F843" t="s">
        <v>51</v>
      </c>
      <c r="G843" t="s">
        <v>55</v>
      </c>
      <c r="H843" t="s">
        <v>82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6658</v>
      </c>
      <c r="O843">
        <f>ROUNDUP(E843/D843,2)*100</f>
        <v>102</v>
      </c>
      <c r="P843">
        <f>IF(L843&gt;0,ROUNDUP((E843/L843),0))</f>
        <v>54</v>
      </c>
      <c r="Q843" t="s">
        <v>33</v>
      </c>
      <c r="R843" t="s">
        <v>6657</v>
      </c>
      <c r="S843" s="10">
        <f>(J843/86400)+25569+(-5/24)</f>
        <v>41923.630358796298</v>
      </c>
      <c r="T843" s="9">
        <f>(I843/86400)+25569+(-5/24)</f>
        <v>41953.672025462962</v>
      </c>
    </row>
    <row r="844" spans="1:20" ht="43.5" x14ac:dyDescent="0.35">
      <c r="A844">
        <v>842</v>
      </c>
      <c r="B844" s="8" t="s">
        <v>6694</v>
      </c>
      <c r="C844" s="8" t="s">
        <v>6693</v>
      </c>
      <c r="D844">
        <v>2500</v>
      </c>
      <c r="E844">
        <v>2608</v>
      </c>
      <c r="F844" t="s">
        <v>51</v>
      </c>
      <c r="G844" t="s">
        <v>57</v>
      </c>
      <c r="H844" t="s">
        <v>193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6658</v>
      </c>
      <c r="O844">
        <f>ROUNDUP(E844/D844,2)*100</f>
        <v>105</v>
      </c>
      <c r="P844">
        <f>IF(L844&gt;0,ROUNDUP((E844/L844),0))</f>
        <v>67</v>
      </c>
      <c r="Q844" t="s">
        <v>33</v>
      </c>
      <c r="R844" t="s">
        <v>6657</v>
      </c>
      <c r="S844" s="10">
        <f>(J844/86400)+25569+(-5/24)</f>
        <v>41526.384062499994</v>
      </c>
      <c r="T844" s="9">
        <f>(I844/86400)+25569+(-5/24)</f>
        <v>41560.957638888889</v>
      </c>
    </row>
    <row r="845" spans="1:20" ht="43.5" x14ac:dyDescent="0.35">
      <c r="A845">
        <v>843</v>
      </c>
      <c r="B845" s="8" t="s">
        <v>6692</v>
      </c>
      <c r="C845" s="8" t="s">
        <v>6691</v>
      </c>
      <c r="D845">
        <v>3000</v>
      </c>
      <c r="E845">
        <v>8014</v>
      </c>
      <c r="F845" t="s">
        <v>51</v>
      </c>
      <c r="G845" t="s">
        <v>55</v>
      </c>
      <c r="H845" t="s">
        <v>82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6658</v>
      </c>
      <c r="O845">
        <f>ROUNDUP(E845/D845,2)*100</f>
        <v>268</v>
      </c>
      <c r="P845">
        <f>IF(L845&gt;0,ROUNDUP((E845/L845),0))</f>
        <v>64</v>
      </c>
      <c r="Q845" t="s">
        <v>33</v>
      </c>
      <c r="R845" t="s">
        <v>6657</v>
      </c>
      <c r="S845" s="10">
        <f>(J845/86400)+25569+(-5/24)</f>
        <v>42695.049537037034</v>
      </c>
      <c r="T845" s="9">
        <f>(I845/86400)+25569+(-5/24)</f>
        <v>42712.124999999993</v>
      </c>
    </row>
    <row r="846" spans="1:20" ht="58" x14ac:dyDescent="0.35">
      <c r="A846">
        <v>844</v>
      </c>
      <c r="B846" s="8" t="s">
        <v>6690</v>
      </c>
      <c r="C846" s="8" t="s">
        <v>6689</v>
      </c>
      <c r="D846">
        <v>3000</v>
      </c>
      <c r="E846">
        <v>5824</v>
      </c>
      <c r="F846" t="s">
        <v>51</v>
      </c>
      <c r="G846" t="s">
        <v>55</v>
      </c>
      <c r="H846" t="s">
        <v>82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6658</v>
      </c>
      <c r="O846">
        <f>ROUNDUP(E846/D846,2)*100</f>
        <v>195</v>
      </c>
      <c r="P846">
        <f>IF(L846&gt;0,ROUNDUP((E846/L846),0))</f>
        <v>37</v>
      </c>
      <c r="Q846" t="s">
        <v>33</v>
      </c>
      <c r="R846" t="s">
        <v>6657</v>
      </c>
      <c r="S846" s="10">
        <f>(J846/86400)+25569+(-5/24)</f>
        <v>41905.476296296292</v>
      </c>
      <c r="T846" s="9">
        <f>(I846/86400)+25569+(-5/24)</f>
        <v>41943.999305555553</v>
      </c>
    </row>
    <row r="847" spans="1:20" ht="43.5" x14ac:dyDescent="0.35">
      <c r="A847">
        <v>845</v>
      </c>
      <c r="B847" s="8" t="s">
        <v>6688</v>
      </c>
      <c r="C847" s="8" t="s">
        <v>6687</v>
      </c>
      <c r="D847">
        <v>5000</v>
      </c>
      <c r="E847">
        <v>6019.01</v>
      </c>
      <c r="F847" t="s">
        <v>51</v>
      </c>
      <c r="G847" t="s">
        <v>55</v>
      </c>
      <c r="H847" t="s">
        <v>82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6658</v>
      </c>
      <c r="O847">
        <f>ROUNDUP(E847/D847,2)*100</f>
        <v>121</v>
      </c>
      <c r="P847">
        <f>IF(L847&gt;0,ROUNDUP((E847/L847),0))</f>
        <v>35</v>
      </c>
      <c r="Q847" t="s">
        <v>33</v>
      </c>
      <c r="R847" t="s">
        <v>6657</v>
      </c>
      <c r="S847" s="10">
        <f>(J847/86400)+25569+(-5/24)</f>
        <v>42577.997638888883</v>
      </c>
      <c r="T847" s="9">
        <f>(I847/86400)+25569+(-5/24)</f>
        <v>42617.957638888889</v>
      </c>
    </row>
    <row r="848" spans="1:20" ht="43.5" x14ac:dyDescent="0.35">
      <c r="A848">
        <v>846</v>
      </c>
      <c r="B848" s="8" t="s">
        <v>6686</v>
      </c>
      <c r="C848" s="8" t="s">
        <v>6685</v>
      </c>
      <c r="D848">
        <v>1100</v>
      </c>
      <c r="E848">
        <v>1342.01</v>
      </c>
      <c r="F848" t="s">
        <v>51</v>
      </c>
      <c r="G848" t="s">
        <v>56</v>
      </c>
      <c r="H848" t="s">
        <v>90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6658</v>
      </c>
      <c r="O848">
        <f>ROUNDUP(E848/D848,2)*100</f>
        <v>123</v>
      </c>
      <c r="P848">
        <f>IF(L848&gt;0,ROUNDUP((E848/L848),0))</f>
        <v>29</v>
      </c>
      <c r="Q848" t="s">
        <v>33</v>
      </c>
      <c r="R848" t="s">
        <v>6657</v>
      </c>
      <c r="S848" s="10">
        <f>(J848/86400)+25569+(-5/24)</f>
        <v>41694.183506944442</v>
      </c>
      <c r="T848" s="9">
        <f>(I848/86400)+25569+(-5/24)</f>
        <v>41708.375</v>
      </c>
    </row>
    <row r="849" spans="1:20" ht="29" x14ac:dyDescent="0.35">
      <c r="A849">
        <v>847</v>
      </c>
      <c r="B849" s="8" t="s">
        <v>6684</v>
      </c>
      <c r="C849" s="8" t="s">
        <v>6683</v>
      </c>
      <c r="D849">
        <v>10</v>
      </c>
      <c r="E849">
        <v>10</v>
      </c>
      <c r="F849" t="s">
        <v>51</v>
      </c>
      <c r="G849" t="s">
        <v>55</v>
      </c>
      <c r="H849" t="s">
        <v>82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6658</v>
      </c>
      <c r="O849">
        <f>ROUNDUP(E849/D849,2)*100</f>
        <v>100</v>
      </c>
      <c r="P849">
        <f>IF(L849&gt;0,ROUNDUP((E849/L849),0))</f>
        <v>10</v>
      </c>
      <c r="Q849" t="s">
        <v>33</v>
      </c>
      <c r="R849" t="s">
        <v>6657</v>
      </c>
      <c r="S849" s="10">
        <f>(J849/86400)+25569+(-5/24)</f>
        <v>42165.59</v>
      </c>
      <c r="T849" s="9">
        <f>(I849/86400)+25569+(-5/24)</f>
        <v>42195.59</v>
      </c>
    </row>
    <row r="850" spans="1:20" ht="43.5" x14ac:dyDescent="0.35">
      <c r="A850">
        <v>848</v>
      </c>
      <c r="B850" s="8" t="s">
        <v>6682</v>
      </c>
      <c r="C850" s="8" t="s">
        <v>6681</v>
      </c>
      <c r="D850">
        <v>300</v>
      </c>
      <c r="E850">
        <v>300</v>
      </c>
      <c r="F850" t="s">
        <v>51</v>
      </c>
      <c r="G850" t="s">
        <v>55</v>
      </c>
      <c r="H850" t="s">
        <v>82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6658</v>
      </c>
      <c r="O850">
        <f>ROUNDUP(E850/D850,2)*100</f>
        <v>100</v>
      </c>
      <c r="P850">
        <f>IF(L850&gt;0,ROUNDUP((E850/L850),0))</f>
        <v>19</v>
      </c>
      <c r="Q850" t="s">
        <v>33</v>
      </c>
      <c r="R850" t="s">
        <v>6657</v>
      </c>
      <c r="S850" s="10">
        <f>(J850/86400)+25569+(-5/24)</f>
        <v>42078.583715277775</v>
      </c>
      <c r="T850" s="9">
        <f>(I850/86400)+25569+(-5/24)</f>
        <v>42108.583715277775</v>
      </c>
    </row>
    <row r="851" spans="1:20" ht="58" x14ac:dyDescent="0.35">
      <c r="A851">
        <v>849</v>
      </c>
      <c r="B851" s="8" t="s">
        <v>6680</v>
      </c>
      <c r="C851" s="8" t="s">
        <v>6679</v>
      </c>
      <c r="D851">
        <v>4000</v>
      </c>
      <c r="E851">
        <v>4796</v>
      </c>
      <c r="F851" t="s">
        <v>51</v>
      </c>
      <c r="G851" t="s">
        <v>55</v>
      </c>
      <c r="H851" t="s">
        <v>82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6658</v>
      </c>
      <c r="O851">
        <f>ROUNDUP(E851/D851,2)*100</f>
        <v>120</v>
      </c>
      <c r="P851">
        <f>IF(L851&gt;0,ROUNDUP((E851/L851),0))</f>
        <v>42</v>
      </c>
      <c r="Q851" t="s">
        <v>33</v>
      </c>
      <c r="R851" t="s">
        <v>6657</v>
      </c>
      <c r="S851" s="10">
        <f>(J851/86400)+25569+(-5/24)</f>
        <v>42050.94055555555</v>
      </c>
      <c r="T851" s="9">
        <f>(I851/86400)+25569+(-5/24)</f>
        <v>42078.898888888885</v>
      </c>
    </row>
    <row r="852" spans="1:20" ht="43.5" x14ac:dyDescent="0.35">
      <c r="A852">
        <v>850</v>
      </c>
      <c r="B852" s="8" t="s">
        <v>6678</v>
      </c>
      <c r="C852" s="8" t="s">
        <v>6677</v>
      </c>
      <c r="D852">
        <v>4000</v>
      </c>
      <c r="E852">
        <v>6207</v>
      </c>
      <c r="F852" t="s">
        <v>51</v>
      </c>
      <c r="G852" t="s">
        <v>55</v>
      </c>
      <c r="H852" t="s">
        <v>82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6658</v>
      </c>
      <c r="O852">
        <f>ROUNDUP(E852/D852,2)*100</f>
        <v>156</v>
      </c>
      <c r="P852">
        <f>IF(L852&gt;0,ROUNDUP((E852/L852),0))</f>
        <v>47</v>
      </c>
      <c r="Q852" t="s">
        <v>33</v>
      </c>
      <c r="R852" t="s">
        <v>6657</v>
      </c>
      <c r="S852" s="10">
        <f>(J852/86400)+25569+(-5/24)</f>
        <v>42452.619409722225</v>
      </c>
      <c r="T852" s="9">
        <f>(I852/86400)+25569+(-5/24)</f>
        <v>42484.999305555553</v>
      </c>
    </row>
    <row r="853" spans="1:20" ht="43.5" x14ac:dyDescent="0.35">
      <c r="A853">
        <v>851</v>
      </c>
      <c r="B853" s="8" t="s">
        <v>6676</v>
      </c>
      <c r="C853" s="8" t="s">
        <v>6675</v>
      </c>
      <c r="D853">
        <v>2000</v>
      </c>
      <c r="E853">
        <v>2609</v>
      </c>
      <c r="F853" t="s">
        <v>51</v>
      </c>
      <c r="G853" t="s">
        <v>61</v>
      </c>
      <c r="H853" t="s">
        <v>85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6658</v>
      </c>
      <c r="O853">
        <f>ROUNDUP(E853/D853,2)*100</f>
        <v>131</v>
      </c>
      <c r="P853">
        <f>IF(L853&gt;0,ROUNDUP((E853/L853),0))</f>
        <v>38</v>
      </c>
      <c r="Q853" t="s">
        <v>33</v>
      </c>
      <c r="R853" t="s">
        <v>6657</v>
      </c>
      <c r="S853" s="10">
        <f>(J853/86400)+25569+(-5/24)</f>
        <v>42522.671909722216</v>
      </c>
      <c r="T853" s="9">
        <f>(I853/86400)+25569+(-5/24)</f>
        <v>42582.614583333336</v>
      </c>
    </row>
    <row r="854" spans="1:20" ht="29" x14ac:dyDescent="0.35">
      <c r="A854">
        <v>852</v>
      </c>
      <c r="B854" s="8" t="s">
        <v>6674</v>
      </c>
      <c r="C854" s="8" t="s">
        <v>6673</v>
      </c>
      <c r="D854">
        <v>3500</v>
      </c>
      <c r="E854">
        <v>3674</v>
      </c>
      <c r="F854" t="s">
        <v>51</v>
      </c>
      <c r="G854" t="s">
        <v>55</v>
      </c>
      <c r="H854" t="s">
        <v>82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6658</v>
      </c>
      <c r="O854">
        <f>ROUNDUP(E854/D854,2)*100</f>
        <v>105</v>
      </c>
      <c r="P854">
        <f>IF(L854&gt;0,ROUNDUP((E854/L854),0))</f>
        <v>60</v>
      </c>
      <c r="Q854" t="s">
        <v>33</v>
      </c>
      <c r="R854" t="s">
        <v>6657</v>
      </c>
      <c r="S854" s="10">
        <f>(J854/86400)+25569+(-5/24)</f>
        <v>42656.59716435185</v>
      </c>
      <c r="T854" s="9">
        <f>(I854/86400)+25569+(-5/24)</f>
        <v>42667.666666666664</v>
      </c>
    </row>
    <row r="855" spans="1:20" ht="43.5" x14ac:dyDescent="0.35">
      <c r="A855">
        <v>853</v>
      </c>
      <c r="B855" s="8" t="s">
        <v>6672</v>
      </c>
      <c r="C855" s="8" t="s">
        <v>6671</v>
      </c>
      <c r="D855">
        <v>300</v>
      </c>
      <c r="E855">
        <v>300</v>
      </c>
      <c r="F855" t="s">
        <v>51</v>
      </c>
      <c r="G855" t="s">
        <v>55</v>
      </c>
      <c r="H855" t="s">
        <v>82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6658</v>
      </c>
      <c r="O855">
        <f>ROUNDUP(E855/D855,2)*100</f>
        <v>100</v>
      </c>
      <c r="P855">
        <f>IF(L855&gt;0,ROUNDUP((E855/L855),0))</f>
        <v>30</v>
      </c>
      <c r="Q855" t="s">
        <v>33</v>
      </c>
      <c r="R855" t="s">
        <v>6657</v>
      </c>
      <c r="S855" s="10">
        <f>(J855/86400)+25569+(-5/24)</f>
        <v>42021.62394675926</v>
      </c>
      <c r="T855" s="9">
        <f>(I855/86400)+25569+(-5/24)</f>
        <v>42051.62394675926</v>
      </c>
    </row>
    <row r="856" spans="1:20" ht="43.5" x14ac:dyDescent="0.35">
      <c r="A856">
        <v>854</v>
      </c>
      <c r="B856" s="8" t="s">
        <v>6670</v>
      </c>
      <c r="C856" s="8" t="s">
        <v>6669</v>
      </c>
      <c r="D856">
        <v>27800</v>
      </c>
      <c r="E856">
        <v>32865.300000000003</v>
      </c>
      <c r="F856" t="s">
        <v>51</v>
      </c>
      <c r="G856" t="s">
        <v>55</v>
      </c>
      <c r="H856" t="s">
        <v>82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6658</v>
      </c>
      <c r="O856">
        <f>ROUNDUP(E856/D856,2)*100</f>
        <v>119</v>
      </c>
      <c r="P856">
        <f>IF(L856&gt;0,ROUNDUP((E856/L856),0))</f>
        <v>66</v>
      </c>
      <c r="Q856" t="s">
        <v>33</v>
      </c>
      <c r="R856" t="s">
        <v>6657</v>
      </c>
      <c r="S856" s="10">
        <f>(J856/86400)+25569+(-5/24)</f>
        <v>42702.004004629627</v>
      </c>
      <c r="T856" s="9">
        <f>(I856/86400)+25569+(-5/24)</f>
        <v>42732.004004629627</v>
      </c>
    </row>
    <row r="857" spans="1:20" ht="29" x14ac:dyDescent="0.35">
      <c r="A857">
        <v>855</v>
      </c>
      <c r="B857" s="8" t="s">
        <v>6668</v>
      </c>
      <c r="C857" s="8" t="s">
        <v>6667</v>
      </c>
      <c r="D857">
        <v>1450</v>
      </c>
      <c r="E857">
        <v>1500</v>
      </c>
      <c r="F857" t="s">
        <v>51</v>
      </c>
      <c r="G857" t="s">
        <v>55</v>
      </c>
      <c r="H857" t="s">
        <v>82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6658</v>
      </c>
      <c r="O857">
        <f>ROUNDUP(E857/D857,2)*100</f>
        <v>104</v>
      </c>
      <c r="P857">
        <f>IF(L857&gt;0,ROUNDUP((E857/L857),0))</f>
        <v>32</v>
      </c>
      <c r="Q857" t="s">
        <v>33</v>
      </c>
      <c r="R857" t="s">
        <v>6657</v>
      </c>
      <c r="S857" s="10">
        <f>(J857/86400)+25569+(-5/24)</f>
        <v>42544.916863425919</v>
      </c>
      <c r="T857" s="9">
        <f>(I857/86400)+25569+(-5/24)</f>
        <v>42574.916863425919</v>
      </c>
    </row>
    <row r="858" spans="1:20" ht="58" x14ac:dyDescent="0.35">
      <c r="A858">
        <v>856</v>
      </c>
      <c r="B858" s="8" t="s">
        <v>6666</v>
      </c>
      <c r="C858" s="8" t="s">
        <v>6665</v>
      </c>
      <c r="D858">
        <v>250</v>
      </c>
      <c r="E858">
        <v>545</v>
      </c>
      <c r="F858" t="s">
        <v>51</v>
      </c>
      <c r="G858" t="s">
        <v>59</v>
      </c>
      <c r="H858" t="s">
        <v>85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6658</v>
      </c>
      <c r="O858">
        <f>ROUNDUP(E858/D858,2)*100</f>
        <v>218.00000000000003</v>
      </c>
      <c r="P858">
        <f>IF(L858&gt;0,ROUNDUP((E858/L858),0))</f>
        <v>20</v>
      </c>
      <c r="Q858" t="s">
        <v>33</v>
      </c>
      <c r="R858" t="s">
        <v>6657</v>
      </c>
      <c r="S858" s="10">
        <f>(J858/86400)+25569+(-5/24)</f>
        <v>42609.103657407402</v>
      </c>
      <c r="T858" s="9">
        <f>(I858/86400)+25569+(-5/24)</f>
        <v>42668.583333333336</v>
      </c>
    </row>
    <row r="859" spans="1:20" ht="43.5" x14ac:dyDescent="0.35">
      <c r="A859">
        <v>857</v>
      </c>
      <c r="B859" s="8" t="s">
        <v>6664</v>
      </c>
      <c r="C859" s="8" t="s">
        <v>6663</v>
      </c>
      <c r="D859">
        <v>1200</v>
      </c>
      <c r="E859">
        <v>1200</v>
      </c>
      <c r="F859" t="s">
        <v>51</v>
      </c>
      <c r="G859" t="s">
        <v>63</v>
      </c>
      <c r="H859" t="s">
        <v>85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6658</v>
      </c>
      <c r="O859">
        <f>ROUNDUP(E859/D859,2)*100</f>
        <v>100</v>
      </c>
      <c r="P859">
        <f>IF(L859&gt;0,ROUNDUP((E859/L859),0))</f>
        <v>50</v>
      </c>
      <c r="Q859" t="s">
        <v>33</v>
      </c>
      <c r="R859" t="s">
        <v>6657</v>
      </c>
      <c r="S859" s="10">
        <f>(J859/86400)+25569+(-5/24)</f>
        <v>42291.373043981475</v>
      </c>
      <c r="T859" s="9">
        <f>(I859/86400)+25569+(-5/24)</f>
        <v>42333.414710648147</v>
      </c>
    </row>
    <row r="860" spans="1:20" ht="43.5" x14ac:dyDescent="0.35">
      <c r="A860">
        <v>858</v>
      </c>
      <c r="B860" s="8" t="s">
        <v>6662</v>
      </c>
      <c r="C860" s="8" t="s">
        <v>6661</v>
      </c>
      <c r="D860">
        <v>1200</v>
      </c>
      <c r="E860">
        <v>1728.07</v>
      </c>
      <c r="F860" t="s">
        <v>51</v>
      </c>
      <c r="G860" t="s">
        <v>56</v>
      </c>
      <c r="H860" t="s">
        <v>90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6658</v>
      </c>
      <c r="O860">
        <f>ROUNDUP(E860/D860,2)*100</f>
        <v>145</v>
      </c>
      <c r="P860">
        <f>IF(L860&gt;0,ROUNDUP((E860/L860),0))</f>
        <v>23</v>
      </c>
      <c r="Q860" t="s">
        <v>33</v>
      </c>
      <c r="R860" t="s">
        <v>6657</v>
      </c>
      <c r="S860" s="10">
        <f>(J860/86400)+25569+(-5/24)</f>
        <v>42079.537245370368</v>
      </c>
      <c r="T860" s="9">
        <f>(I860/86400)+25569+(-5/24)</f>
        <v>42109.749305555553</v>
      </c>
    </row>
    <row r="861" spans="1:20" ht="43.5" x14ac:dyDescent="0.35">
      <c r="A861">
        <v>859</v>
      </c>
      <c r="B861" s="8" t="s">
        <v>6660</v>
      </c>
      <c r="C861" s="8" t="s">
        <v>6659</v>
      </c>
      <c r="D861">
        <v>4000</v>
      </c>
      <c r="E861">
        <v>4187</v>
      </c>
      <c r="F861" t="s">
        <v>51</v>
      </c>
      <c r="G861" t="s">
        <v>55</v>
      </c>
      <c r="H861" t="s">
        <v>82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6658</v>
      </c>
      <c r="O861">
        <f>ROUNDUP(E861/D861,2)*100</f>
        <v>105</v>
      </c>
      <c r="P861">
        <f>IF(L861&gt;0,ROUNDUP((E861/L861),0))</f>
        <v>43</v>
      </c>
      <c r="Q861" t="s">
        <v>33</v>
      </c>
      <c r="R861" t="s">
        <v>6657</v>
      </c>
      <c r="S861" s="10">
        <f>(J861/86400)+25569+(-5/24)</f>
        <v>42128.611898148149</v>
      </c>
      <c r="T861" s="9">
        <f>(I861/86400)+25569+(-5/24)</f>
        <v>42158.791666666664</v>
      </c>
    </row>
    <row r="862" spans="1:20" ht="43.5" x14ac:dyDescent="0.35">
      <c r="A862">
        <v>860</v>
      </c>
      <c r="B862" s="8" t="s">
        <v>6656</v>
      </c>
      <c r="C862" s="8" t="s">
        <v>6655</v>
      </c>
      <c r="D862">
        <v>14000</v>
      </c>
      <c r="E862">
        <v>2540</v>
      </c>
      <c r="F862" t="s">
        <v>49</v>
      </c>
      <c r="G862" t="s">
        <v>55</v>
      </c>
      <c r="H862" t="s">
        <v>82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6496</v>
      </c>
      <c r="O862">
        <f>ROUNDUP(E862/D862,2)*100</f>
        <v>19</v>
      </c>
      <c r="P862">
        <f>IF(L862&gt;0,ROUNDUP((E862/L862),0))</f>
        <v>53</v>
      </c>
      <c r="Q862" t="s">
        <v>33</v>
      </c>
      <c r="R862" t="s">
        <v>6495</v>
      </c>
      <c r="S862" s="10">
        <f>(J862/86400)+25569+(-5/24)</f>
        <v>41570.274456018517</v>
      </c>
      <c r="T862" s="9">
        <f>(I862/86400)+25569+(-5/24)</f>
        <v>41600.316122685181</v>
      </c>
    </row>
    <row r="863" spans="1:20" ht="43.5" x14ac:dyDescent="0.35">
      <c r="A863">
        <v>861</v>
      </c>
      <c r="B863" s="8" t="s">
        <v>6654</v>
      </c>
      <c r="C863" s="8" t="s">
        <v>6653</v>
      </c>
      <c r="D863">
        <v>4500</v>
      </c>
      <c r="E863">
        <v>101</v>
      </c>
      <c r="F863" t="s">
        <v>49</v>
      </c>
      <c r="G863" t="s">
        <v>55</v>
      </c>
      <c r="H863" t="s">
        <v>82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6496</v>
      </c>
      <c r="O863">
        <f>ROUNDUP(E863/D863,2)*100</f>
        <v>3</v>
      </c>
      <c r="P863">
        <f>IF(L863&gt;0,ROUNDUP((E863/L863),0))</f>
        <v>51</v>
      </c>
      <c r="Q863" t="s">
        <v>33</v>
      </c>
      <c r="R863" t="s">
        <v>6495</v>
      </c>
      <c r="S863" s="10">
        <f>(J863/86400)+25569+(-5/24)</f>
        <v>42599.756990740738</v>
      </c>
      <c r="T863" s="9">
        <f>(I863/86400)+25569+(-5/24)</f>
        <v>42629.756990740738</v>
      </c>
    </row>
    <row r="864" spans="1:20" ht="43.5" x14ac:dyDescent="0.35">
      <c r="A864">
        <v>862</v>
      </c>
      <c r="B864" s="8" t="s">
        <v>6652</v>
      </c>
      <c r="C864" s="8" t="s">
        <v>6651</v>
      </c>
      <c r="D864">
        <v>50000</v>
      </c>
      <c r="E864">
        <v>170</v>
      </c>
      <c r="F864" t="s">
        <v>49</v>
      </c>
      <c r="G864" t="s">
        <v>56</v>
      </c>
      <c r="H864" t="s">
        <v>90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6496</v>
      </c>
      <c r="O864">
        <f>ROUNDUP(E864/D864,2)*100</f>
        <v>1</v>
      </c>
      <c r="P864">
        <f>IF(L864&gt;0,ROUNDUP((E864/L864),0))</f>
        <v>43</v>
      </c>
      <c r="Q864" t="s">
        <v>33</v>
      </c>
      <c r="R864" t="s">
        <v>6495</v>
      </c>
      <c r="S864" s="10">
        <f>(J864/86400)+25569+(-5/24)</f>
        <v>41559.346620370365</v>
      </c>
      <c r="T864" s="9">
        <f>(I864/86400)+25569+(-5/24)</f>
        <v>41589.388287037036</v>
      </c>
    </row>
    <row r="865" spans="1:20" ht="43.5" x14ac:dyDescent="0.35">
      <c r="A865">
        <v>863</v>
      </c>
      <c r="B865" s="8" t="s">
        <v>6650</v>
      </c>
      <c r="C865" s="8" t="s">
        <v>6649</v>
      </c>
      <c r="D865">
        <v>2000</v>
      </c>
      <c r="E865">
        <v>90</v>
      </c>
      <c r="F865" t="s">
        <v>49</v>
      </c>
      <c r="G865" t="s">
        <v>55</v>
      </c>
      <c r="H865" t="s">
        <v>82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6496</v>
      </c>
      <c r="O865">
        <f>ROUNDUP(E865/D865,2)*100</f>
        <v>5</v>
      </c>
      <c r="P865">
        <f>IF(L865&gt;0,ROUNDUP((E865/L865),0))</f>
        <v>18</v>
      </c>
      <c r="Q865" t="s">
        <v>33</v>
      </c>
      <c r="R865" t="s">
        <v>6495</v>
      </c>
      <c r="S865" s="10">
        <f>(J865/86400)+25569+(-5/24)</f>
        <v>40920.909328703703</v>
      </c>
      <c r="T865" s="9">
        <f>(I865/86400)+25569+(-5/24)</f>
        <v>40950.909328703703</v>
      </c>
    </row>
    <row r="866" spans="1:20" ht="43.5" x14ac:dyDescent="0.35">
      <c r="A866">
        <v>864</v>
      </c>
      <c r="B866" s="8" t="s">
        <v>6648</v>
      </c>
      <c r="C866" s="8" t="s">
        <v>6647</v>
      </c>
      <c r="D866">
        <v>6500</v>
      </c>
      <c r="E866">
        <v>2700</v>
      </c>
      <c r="F866" t="s">
        <v>49</v>
      </c>
      <c r="G866" t="s">
        <v>55</v>
      </c>
      <c r="H866" t="s">
        <v>82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6496</v>
      </c>
      <c r="O866">
        <f>ROUNDUP(E866/D866,2)*100</f>
        <v>42</v>
      </c>
      <c r="P866">
        <f>IF(L866&gt;0,ROUNDUP((E866/L866),0))</f>
        <v>35</v>
      </c>
      <c r="Q866" t="s">
        <v>33</v>
      </c>
      <c r="R866" t="s">
        <v>6495</v>
      </c>
      <c r="S866" s="10">
        <f>(J866/86400)+25569+(-5/24)</f>
        <v>41540.898587962962</v>
      </c>
      <c r="T866" s="9">
        <f>(I866/86400)+25569+(-5/24)</f>
        <v>41563.207638888889</v>
      </c>
    </row>
    <row r="867" spans="1:20" ht="43.5" x14ac:dyDescent="0.35">
      <c r="A867">
        <v>865</v>
      </c>
      <c r="B867" s="8" t="s">
        <v>6646</v>
      </c>
      <c r="C867" s="8" t="s">
        <v>6645</v>
      </c>
      <c r="D867">
        <v>2200</v>
      </c>
      <c r="E867">
        <v>45</v>
      </c>
      <c r="F867" t="s">
        <v>49</v>
      </c>
      <c r="G867" t="s">
        <v>55</v>
      </c>
      <c r="H867" t="s">
        <v>82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6496</v>
      </c>
      <c r="O867">
        <f>ROUNDUP(E867/D867,2)*100</f>
        <v>3</v>
      </c>
      <c r="P867">
        <f>IF(L867&gt;0,ROUNDUP((E867/L867),0))</f>
        <v>23</v>
      </c>
      <c r="Q867" t="s">
        <v>33</v>
      </c>
      <c r="R867" t="s">
        <v>6495</v>
      </c>
      <c r="S867" s="10">
        <f>(J867/86400)+25569+(-5/24)</f>
        <v>41230.564780092587</v>
      </c>
      <c r="T867" s="9">
        <f>(I867/86400)+25569+(-5/24)</f>
        <v>41290.564780092587</v>
      </c>
    </row>
    <row r="868" spans="1:20" ht="43.5" x14ac:dyDescent="0.35">
      <c r="A868">
        <v>866</v>
      </c>
      <c r="B868" s="8" t="s">
        <v>6644</v>
      </c>
      <c r="C868" s="8" t="s">
        <v>6643</v>
      </c>
      <c r="D868">
        <v>3500</v>
      </c>
      <c r="E868">
        <v>640</v>
      </c>
      <c r="F868" t="s">
        <v>49</v>
      </c>
      <c r="G868" t="s">
        <v>55</v>
      </c>
      <c r="H868" t="s">
        <v>82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6496</v>
      </c>
      <c r="O868">
        <f>ROUNDUP(E868/D868,2)*100</f>
        <v>19</v>
      </c>
      <c r="P868">
        <f>IF(L868&gt;0,ROUNDUP((E868/L868),0))</f>
        <v>59</v>
      </c>
      <c r="Q868" t="s">
        <v>33</v>
      </c>
      <c r="R868" t="s">
        <v>6495</v>
      </c>
      <c r="S868" s="10">
        <f>(J868/86400)+25569+(-5/24)</f>
        <v>42025.429606481477</v>
      </c>
      <c r="T868" s="9">
        <f>(I868/86400)+25569+(-5/24)</f>
        <v>42063.423611111109</v>
      </c>
    </row>
    <row r="869" spans="1:20" ht="58" x14ac:dyDescent="0.35">
      <c r="A869">
        <v>867</v>
      </c>
      <c r="B869" s="8" t="s">
        <v>6642</v>
      </c>
      <c r="C869" s="8" t="s">
        <v>6641</v>
      </c>
      <c r="D869">
        <v>5000</v>
      </c>
      <c r="E869">
        <v>1201</v>
      </c>
      <c r="F869" t="s">
        <v>49</v>
      </c>
      <c r="G869" t="s">
        <v>55</v>
      </c>
      <c r="H869" t="s">
        <v>82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6496</v>
      </c>
      <c r="O869">
        <f>ROUNDUP(E869/D869,2)*100</f>
        <v>25</v>
      </c>
      <c r="P869">
        <f>IF(L869&gt;0,ROUNDUP((E869/L869),0))</f>
        <v>110</v>
      </c>
      <c r="Q869" t="s">
        <v>33</v>
      </c>
      <c r="R869" t="s">
        <v>6495</v>
      </c>
      <c r="S869" s="10">
        <f>(J869/86400)+25569+(-5/24)</f>
        <v>40087.897060185183</v>
      </c>
      <c r="T869" s="9">
        <f>(I869/86400)+25569+(-5/24)</f>
        <v>40147.999305555553</v>
      </c>
    </row>
    <row r="870" spans="1:20" ht="58" x14ac:dyDescent="0.35">
      <c r="A870">
        <v>868</v>
      </c>
      <c r="B870" s="8" t="s">
        <v>6640</v>
      </c>
      <c r="C870" s="8" t="s">
        <v>6639</v>
      </c>
      <c r="D870">
        <v>45000</v>
      </c>
      <c r="E870">
        <v>50</v>
      </c>
      <c r="F870" t="s">
        <v>49</v>
      </c>
      <c r="G870" t="s">
        <v>55</v>
      </c>
      <c r="H870" t="s">
        <v>82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6496</v>
      </c>
      <c r="O870">
        <f>ROUNDUP(E870/D870,2)*100</f>
        <v>1</v>
      </c>
      <c r="P870">
        <f>IF(L870&gt;0,ROUNDUP((E870/L870),0))</f>
        <v>50</v>
      </c>
      <c r="Q870" t="s">
        <v>33</v>
      </c>
      <c r="R870" t="s">
        <v>6495</v>
      </c>
      <c r="S870" s="10">
        <f>(J870/86400)+25569+(-5/24)</f>
        <v>41615.819421296292</v>
      </c>
      <c r="T870" s="9">
        <f>(I870/86400)+25569+(-5/24)</f>
        <v>41645.819421296292</v>
      </c>
    </row>
    <row r="871" spans="1:20" ht="58" x14ac:dyDescent="0.35">
      <c r="A871">
        <v>869</v>
      </c>
      <c r="B871" s="8" t="s">
        <v>6638</v>
      </c>
      <c r="C871" s="8" t="s">
        <v>6637</v>
      </c>
      <c r="D871">
        <v>8800</v>
      </c>
      <c r="E871">
        <v>1040</v>
      </c>
      <c r="F871" t="s">
        <v>49</v>
      </c>
      <c r="G871" t="s">
        <v>55</v>
      </c>
      <c r="H871" t="s">
        <v>82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6496</v>
      </c>
      <c r="O871">
        <f>ROUNDUP(E871/D871,2)*100</f>
        <v>12</v>
      </c>
      <c r="P871">
        <f>IF(L871&gt;0,ROUNDUP((E871/L871),0))</f>
        <v>347</v>
      </c>
      <c r="Q871" t="s">
        <v>33</v>
      </c>
      <c r="R871" t="s">
        <v>6495</v>
      </c>
      <c r="S871" s="10">
        <f>(J871/86400)+25569+(-5/24)</f>
        <v>41342.637233796289</v>
      </c>
      <c r="T871" s="9">
        <f>(I871/86400)+25569+(-5/24)</f>
        <v>41372.595567129625</v>
      </c>
    </row>
    <row r="872" spans="1:20" ht="43.5" x14ac:dyDescent="0.35">
      <c r="A872">
        <v>870</v>
      </c>
      <c r="B872" s="8" t="s">
        <v>6636</v>
      </c>
      <c r="C872" s="8" t="s">
        <v>6635</v>
      </c>
      <c r="D872">
        <v>20000</v>
      </c>
      <c r="E872">
        <v>62</v>
      </c>
      <c r="F872" t="s">
        <v>49</v>
      </c>
      <c r="G872" t="s">
        <v>56</v>
      </c>
      <c r="H872" t="s">
        <v>90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6496</v>
      </c>
      <c r="O872">
        <f>ROUNDUP(E872/D872,2)*100</f>
        <v>1</v>
      </c>
      <c r="P872">
        <f>IF(L872&gt;0,ROUNDUP((E872/L872),0))</f>
        <v>13</v>
      </c>
      <c r="Q872" t="s">
        <v>33</v>
      </c>
      <c r="R872" t="s">
        <v>6495</v>
      </c>
      <c r="S872" s="10">
        <f>(J872/86400)+25569+(-5/24)</f>
        <v>41487.813923611109</v>
      </c>
      <c r="T872" s="9">
        <f>(I872/86400)+25569+(-5/24)</f>
        <v>41517.813923611109</v>
      </c>
    </row>
    <row r="873" spans="1:20" ht="58" x14ac:dyDescent="0.35">
      <c r="A873">
        <v>871</v>
      </c>
      <c r="B873" s="8" t="s">
        <v>6634</v>
      </c>
      <c r="C873" s="8" t="s">
        <v>6633</v>
      </c>
      <c r="D873">
        <v>6000</v>
      </c>
      <c r="E873">
        <v>325</v>
      </c>
      <c r="F873" t="s">
        <v>49</v>
      </c>
      <c r="G873" t="s">
        <v>55</v>
      </c>
      <c r="H873" t="s">
        <v>82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6496</v>
      </c>
      <c r="O873">
        <f>ROUNDUP(E873/D873,2)*100</f>
        <v>6.0000000000000009</v>
      </c>
      <c r="P873">
        <f>IF(L873&gt;0,ROUNDUP((E873/L873),0))</f>
        <v>28</v>
      </c>
      <c r="Q873" t="s">
        <v>33</v>
      </c>
      <c r="R873" t="s">
        <v>6495</v>
      </c>
      <c r="S873" s="10">
        <f>(J873/86400)+25569+(-5/24)</f>
        <v>41577.352951388886</v>
      </c>
      <c r="T873" s="9">
        <f>(I873/86400)+25569+(-5/24)</f>
        <v>41607.394618055558</v>
      </c>
    </row>
    <row r="874" spans="1:20" ht="43.5" x14ac:dyDescent="0.35">
      <c r="A874">
        <v>872</v>
      </c>
      <c r="B874" s="8" t="s">
        <v>6632</v>
      </c>
      <c r="C874" s="8" t="s">
        <v>6631</v>
      </c>
      <c r="D874">
        <v>8000</v>
      </c>
      <c r="E874">
        <v>65</v>
      </c>
      <c r="F874" t="s">
        <v>49</v>
      </c>
      <c r="G874" t="s">
        <v>55</v>
      </c>
      <c r="H874" t="s">
        <v>82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6496</v>
      </c>
      <c r="O874">
        <f>ROUNDUP(E874/D874,2)*100</f>
        <v>1</v>
      </c>
      <c r="P874">
        <f>IF(L874&gt;0,ROUNDUP((E874/L874),0))</f>
        <v>33</v>
      </c>
      <c r="Q874" t="s">
        <v>33</v>
      </c>
      <c r="R874" t="s">
        <v>6495</v>
      </c>
      <c r="S874" s="10">
        <f>(J874/86400)+25569+(-5/24)</f>
        <v>40567.617210648146</v>
      </c>
      <c r="T874" s="9">
        <f>(I874/86400)+25569+(-5/24)</f>
        <v>40612.617210648146</v>
      </c>
    </row>
    <row r="875" spans="1:20" ht="29" x14ac:dyDescent="0.35">
      <c r="A875">
        <v>873</v>
      </c>
      <c r="B875" s="8" t="s">
        <v>6630</v>
      </c>
      <c r="C875" s="8" t="s">
        <v>6629</v>
      </c>
      <c r="D875">
        <v>3500</v>
      </c>
      <c r="E875">
        <v>45</v>
      </c>
      <c r="F875" t="s">
        <v>49</v>
      </c>
      <c r="G875" t="s">
        <v>55</v>
      </c>
      <c r="H875" t="s">
        <v>82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6496</v>
      </c>
      <c r="O875">
        <f>ROUNDUP(E875/D875,2)*100</f>
        <v>2</v>
      </c>
      <c r="P875">
        <f>IF(L875&gt;0,ROUNDUP((E875/L875),0))</f>
        <v>9</v>
      </c>
      <c r="Q875" t="s">
        <v>33</v>
      </c>
      <c r="R875" t="s">
        <v>6495</v>
      </c>
      <c r="S875" s="10">
        <f>(J875/86400)+25569+(-5/24)</f>
        <v>41183.958796296291</v>
      </c>
      <c r="T875" s="9">
        <f>(I875/86400)+25569+(-5/24)</f>
        <v>41224.000462962962</v>
      </c>
    </row>
    <row r="876" spans="1:20" ht="58" x14ac:dyDescent="0.35">
      <c r="A876">
        <v>874</v>
      </c>
      <c r="B876" s="8" t="s">
        <v>6628</v>
      </c>
      <c r="C876" s="8" t="s">
        <v>6627</v>
      </c>
      <c r="D876">
        <v>3000</v>
      </c>
      <c r="E876">
        <v>730</v>
      </c>
      <c r="F876" t="s">
        <v>49</v>
      </c>
      <c r="G876" t="s">
        <v>55</v>
      </c>
      <c r="H876" t="s">
        <v>82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6496</v>
      </c>
      <c r="O876">
        <f>ROUNDUP(E876/D876,2)*100</f>
        <v>25</v>
      </c>
      <c r="P876">
        <f>IF(L876&gt;0,ROUNDUP((E876/L876),0))</f>
        <v>35</v>
      </c>
      <c r="Q876" t="s">
        <v>33</v>
      </c>
      <c r="R876" t="s">
        <v>6495</v>
      </c>
      <c r="S876" s="10">
        <f>(J876/86400)+25569+(-5/24)</f>
        <v>41368.375393518516</v>
      </c>
      <c r="T876" s="9">
        <f>(I876/86400)+25569+(-5/24)</f>
        <v>41398.375393518516</v>
      </c>
    </row>
    <row r="877" spans="1:20" ht="58" x14ac:dyDescent="0.35">
      <c r="A877">
        <v>875</v>
      </c>
      <c r="B877" s="8" t="s">
        <v>6626</v>
      </c>
      <c r="C877" s="8" t="s">
        <v>6625</v>
      </c>
      <c r="D877">
        <v>5000</v>
      </c>
      <c r="E877">
        <v>0</v>
      </c>
      <c r="F877" t="s">
        <v>49</v>
      </c>
      <c r="G877" t="s">
        <v>55</v>
      </c>
      <c r="H877" t="s">
        <v>82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6496</v>
      </c>
      <c r="O877">
        <f>ROUNDUP(E877/D877,2)*100</f>
        <v>0</v>
      </c>
      <c r="P877" t="b">
        <f>IF(L877&gt;0,ROUNDUP((E877/L877),0))</f>
        <v>0</v>
      </c>
      <c r="Q877" t="s">
        <v>33</v>
      </c>
      <c r="R877" t="s">
        <v>6495</v>
      </c>
      <c r="S877" s="10">
        <f>(J877/86400)+25569+(-5/24)</f>
        <v>42248.515405092585</v>
      </c>
      <c r="T877" s="9">
        <f>(I877/86400)+25569+(-5/24)</f>
        <v>42268.515405092585</v>
      </c>
    </row>
    <row r="878" spans="1:20" ht="29" x14ac:dyDescent="0.35">
      <c r="A878">
        <v>876</v>
      </c>
      <c r="B878" s="8" t="s">
        <v>6624</v>
      </c>
      <c r="C878" s="8" t="s">
        <v>6623</v>
      </c>
      <c r="D878">
        <v>3152</v>
      </c>
      <c r="E878">
        <v>1286</v>
      </c>
      <c r="F878" t="s">
        <v>49</v>
      </c>
      <c r="G878" t="s">
        <v>56</v>
      </c>
      <c r="H878" t="s">
        <v>90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6496</v>
      </c>
      <c r="O878">
        <f>ROUNDUP(E878/D878,2)*100</f>
        <v>41</v>
      </c>
      <c r="P878">
        <f>IF(L878&gt;0,ROUNDUP((E878/L878),0))</f>
        <v>29</v>
      </c>
      <c r="Q878" t="s">
        <v>33</v>
      </c>
      <c r="R878" t="s">
        <v>6495</v>
      </c>
      <c r="S878" s="10">
        <f>(J878/86400)+25569+(-5/24)</f>
        <v>41276.288506944438</v>
      </c>
      <c r="T878" s="9">
        <f>(I878/86400)+25569+(-5/24)</f>
        <v>41309.288506944438</v>
      </c>
    </row>
    <row r="879" spans="1:20" ht="58" x14ac:dyDescent="0.35">
      <c r="A879">
        <v>877</v>
      </c>
      <c r="B879" s="8" t="s">
        <v>6622</v>
      </c>
      <c r="C879" s="8" t="s">
        <v>6621</v>
      </c>
      <c r="D879">
        <v>2000</v>
      </c>
      <c r="E879">
        <v>1351</v>
      </c>
      <c r="F879" t="s">
        <v>49</v>
      </c>
      <c r="G879" t="s">
        <v>55</v>
      </c>
      <c r="H879" t="s">
        <v>82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6496</v>
      </c>
      <c r="O879">
        <f>ROUNDUP(E879/D879,2)*100</f>
        <v>68</v>
      </c>
      <c r="P879">
        <f>IF(L879&gt;0,ROUNDUP((E879/L879),0))</f>
        <v>47</v>
      </c>
      <c r="Q879" t="s">
        <v>33</v>
      </c>
      <c r="R879" t="s">
        <v>6495</v>
      </c>
      <c r="S879" s="10">
        <f>(J879/86400)+25569+(-5/24)</f>
        <v>41597.580555555549</v>
      </c>
      <c r="T879" s="9">
        <f>(I879/86400)+25569+(-5/24)</f>
        <v>41627.580555555549</v>
      </c>
    </row>
    <row r="880" spans="1:20" ht="43.5" x14ac:dyDescent="0.35">
      <c r="A880">
        <v>878</v>
      </c>
      <c r="B880" s="8" t="s">
        <v>6620</v>
      </c>
      <c r="C880" s="8" t="s">
        <v>6619</v>
      </c>
      <c r="D880">
        <v>5000</v>
      </c>
      <c r="E880">
        <v>65</v>
      </c>
      <c r="F880" t="s">
        <v>49</v>
      </c>
      <c r="G880" t="s">
        <v>55</v>
      </c>
      <c r="H880" t="s">
        <v>82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6496</v>
      </c>
      <c r="O880">
        <f>ROUNDUP(E880/D880,2)*100</f>
        <v>2</v>
      </c>
      <c r="P880">
        <f>IF(L880&gt;0,ROUNDUP((E880/L880),0))</f>
        <v>33</v>
      </c>
      <c r="Q880" t="s">
        <v>33</v>
      </c>
      <c r="R880" t="s">
        <v>6495</v>
      </c>
      <c r="S880" s="10">
        <f>(J880/86400)+25569+(-5/24)</f>
        <v>40505.024583333332</v>
      </c>
      <c r="T880" s="9">
        <f>(I880/86400)+25569+(-5/24)</f>
        <v>40535.024583333332</v>
      </c>
    </row>
    <row r="881" spans="1:20" ht="43.5" x14ac:dyDescent="0.35">
      <c r="A881">
        <v>879</v>
      </c>
      <c r="B881" s="8" t="s">
        <v>6618</v>
      </c>
      <c r="C881" s="8" t="s">
        <v>6617</v>
      </c>
      <c r="D881">
        <v>2100</v>
      </c>
      <c r="E881">
        <v>644</v>
      </c>
      <c r="F881" t="s">
        <v>49</v>
      </c>
      <c r="G881" t="s">
        <v>55</v>
      </c>
      <c r="H881" t="s">
        <v>82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6496</v>
      </c>
      <c r="O881">
        <f>ROUNDUP(E881/D881,2)*100</f>
        <v>31</v>
      </c>
      <c r="P881">
        <f>IF(L881&gt;0,ROUNDUP((E881/L881),0))</f>
        <v>22</v>
      </c>
      <c r="Q881" t="s">
        <v>33</v>
      </c>
      <c r="R881" t="s">
        <v>6495</v>
      </c>
      <c r="S881" s="10">
        <f>(J881/86400)+25569+(-5/24)</f>
        <v>41037.621585648143</v>
      </c>
      <c r="T881" s="9">
        <f>(I881/86400)+25569+(-5/24)</f>
        <v>41058.621585648143</v>
      </c>
    </row>
    <row r="882" spans="1:20" ht="43.5" x14ac:dyDescent="0.35">
      <c r="A882">
        <v>880</v>
      </c>
      <c r="B882" s="8" t="s">
        <v>6616</v>
      </c>
      <c r="C882" s="8" t="s">
        <v>6615</v>
      </c>
      <c r="D882">
        <v>3780</v>
      </c>
      <c r="E882">
        <v>113</v>
      </c>
      <c r="F882" t="s">
        <v>49</v>
      </c>
      <c r="G882" t="s">
        <v>55</v>
      </c>
      <c r="H882" t="s">
        <v>82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3327</v>
      </c>
      <c r="O882">
        <f>ROUNDUP(E882/D882,2)*100</f>
        <v>3</v>
      </c>
      <c r="P882">
        <f>IF(L882&gt;0,ROUNDUP((E882/L882),0))</f>
        <v>15</v>
      </c>
      <c r="Q882" t="s">
        <v>33</v>
      </c>
      <c r="R882" t="s">
        <v>3326</v>
      </c>
      <c r="S882" s="10">
        <f>(J882/86400)+25569+(-5/24)</f>
        <v>41179.112708333334</v>
      </c>
      <c r="T882" s="9">
        <f>(I882/86400)+25569+(-5/24)</f>
        <v>41212.112708333334</v>
      </c>
    </row>
    <row r="883" spans="1:20" ht="43.5" x14ac:dyDescent="0.35">
      <c r="A883">
        <v>881</v>
      </c>
      <c r="B883" s="8" t="s">
        <v>6614</v>
      </c>
      <c r="C883" s="8" t="s">
        <v>6613</v>
      </c>
      <c r="D883">
        <v>3750</v>
      </c>
      <c r="E883">
        <v>30</v>
      </c>
      <c r="F883" t="s">
        <v>49</v>
      </c>
      <c r="G883" t="s">
        <v>55</v>
      </c>
      <c r="H883" t="s">
        <v>82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3327</v>
      </c>
      <c r="O883">
        <f>ROUNDUP(E883/D883,2)*100</f>
        <v>1</v>
      </c>
      <c r="P883">
        <f>IF(L883&gt;0,ROUNDUP((E883/L883),0))</f>
        <v>30</v>
      </c>
      <c r="Q883" t="s">
        <v>33</v>
      </c>
      <c r="R883" t="s">
        <v>3326</v>
      </c>
      <c r="S883" s="10">
        <f>(J883/86400)+25569+(-5/24)</f>
        <v>40877.042662037034</v>
      </c>
      <c r="T883" s="9">
        <f>(I883/86400)+25569+(-5/24)</f>
        <v>40922.042662037034</v>
      </c>
    </row>
    <row r="884" spans="1:20" ht="43.5" x14ac:dyDescent="0.35">
      <c r="A884">
        <v>882</v>
      </c>
      <c r="B884" s="8" t="s">
        <v>6612</v>
      </c>
      <c r="C884" s="8" t="s">
        <v>6611</v>
      </c>
      <c r="D884">
        <v>1500</v>
      </c>
      <c r="E884">
        <v>302</v>
      </c>
      <c r="F884" t="s">
        <v>49</v>
      </c>
      <c r="G884" t="s">
        <v>55</v>
      </c>
      <c r="H884" t="s">
        <v>82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3327</v>
      </c>
      <c r="O884">
        <f>ROUNDUP(E884/D884,2)*100</f>
        <v>21.000000000000004</v>
      </c>
      <c r="P884">
        <f>IF(L884&gt;0,ROUNDUP((E884/L884),0))</f>
        <v>22</v>
      </c>
      <c r="Q884" t="s">
        <v>33</v>
      </c>
      <c r="R884" t="s">
        <v>3326</v>
      </c>
      <c r="S884" s="10">
        <f>(J884/86400)+25569+(-5/24)</f>
        <v>40759.652199074073</v>
      </c>
      <c r="T884" s="9">
        <f>(I884/86400)+25569+(-5/24)</f>
        <v>40792.652199074073</v>
      </c>
    </row>
    <row r="885" spans="1:20" ht="58" x14ac:dyDescent="0.35">
      <c r="A885">
        <v>883</v>
      </c>
      <c r="B885" s="8" t="s">
        <v>6610</v>
      </c>
      <c r="C885" s="8" t="s">
        <v>6609</v>
      </c>
      <c r="D885">
        <v>5000</v>
      </c>
      <c r="E885">
        <v>2001</v>
      </c>
      <c r="F885" t="s">
        <v>49</v>
      </c>
      <c r="G885" t="s">
        <v>55</v>
      </c>
      <c r="H885" t="s">
        <v>82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3327</v>
      </c>
      <c r="O885">
        <f>ROUNDUP(E885/D885,2)*100</f>
        <v>41</v>
      </c>
      <c r="P885">
        <f>IF(L885&gt;0,ROUNDUP((E885/L885),0))</f>
        <v>84</v>
      </c>
      <c r="Q885" t="s">
        <v>33</v>
      </c>
      <c r="R885" t="s">
        <v>3326</v>
      </c>
      <c r="S885" s="10">
        <f>(J885/86400)+25569+(-5/24)</f>
        <v>42371.727256944439</v>
      </c>
      <c r="T885" s="9">
        <f>(I885/86400)+25569+(-5/24)</f>
        <v>42431.727256944439</v>
      </c>
    </row>
    <row r="886" spans="1:20" ht="43.5" x14ac:dyDescent="0.35">
      <c r="A886">
        <v>884</v>
      </c>
      <c r="B886" s="8" t="s">
        <v>6608</v>
      </c>
      <c r="C886" s="8" t="s">
        <v>6607</v>
      </c>
      <c r="D886">
        <v>2000</v>
      </c>
      <c r="E886">
        <v>20</v>
      </c>
      <c r="F886" t="s">
        <v>49</v>
      </c>
      <c r="G886" t="s">
        <v>55</v>
      </c>
      <c r="H886" t="s">
        <v>82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3327</v>
      </c>
      <c r="O886">
        <f>ROUNDUP(E886/D886,2)*100</f>
        <v>1</v>
      </c>
      <c r="P886">
        <f>IF(L886&gt;0,ROUNDUP((E886/L886),0))</f>
        <v>10</v>
      </c>
      <c r="Q886" t="s">
        <v>33</v>
      </c>
      <c r="R886" t="s">
        <v>3326</v>
      </c>
      <c r="S886" s="10">
        <f>(J886/86400)+25569+(-5/24)</f>
        <v>40981.594282407408</v>
      </c>
      <c r="T886" s="9">
        <f>(I886/86400)+25569+(-5/24)</f>
        <v>41040.896527777775</v>
      </c>
    </row>
    <row r="887" spans="1:20" ht="43.5" x14ac:dyDescent="0.35">
      <c r="A887">
        <v>885</v>
      </c>
      <c r="B887" s="8" t="s">
        <v>6606</v>
      </c>
      <c r="C887" s="8" t="s">
        <v>6605</v>
      </c>
      <c r="D887">
        <v>1000</v>
      </c>
      <c r="E887">
        <v>750</v>
      </c>
      <c r="F887" t="s">
        <v>49</v>
      </c>
      <c r="G887" t="s">
        <v>55</v>
      </c>
      <c r="H887" t="s">
        <v>82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3327</v>
      </c>
      <c r="O887">
        <f>ROUNDUP(E887/D887,2)*100</f>
        <v>75</v>
      </c>
      <c r="P887">
        <f>IF(L887&gt;0,ROUNDUP((E887/L887),0))</f>
        <v>36</v>
      </c>
      <c r="Q887" t="s">
        <v>33</v>
      </c>
      <c r="R887" t="s">
        <v>3326</v>
      </c>
      <c r="S887" s="10">
        <f>(J887/86400)+25569+(-5/24)</f>
        <v>42713.732766203706</v>
      </c>
      <c r="T887" s="9">
        <f>(I887/86400)+25569+(-5/24)</f>
        <v>42734.732766203706</v>
      </c>
    </row>
    <row r="888" spans="1:20" ht="58" x14ac:dyDescent="0.35">
      <c r="A888">
        <v>886</v>
      </c>
      <c r="B888" s="8" t="s">
        <v>6604</v>
      </c>
      <c r="C888" s="8" t="s">
        <v>6603</v>
      </c>
      <c r="D888">
        <v>500</v>
      </c>
      <c r="E888">
        <v>205</v>
      </c>
      <c r="F888" t="s">
        <v>49</v>
      </c>
      <c r="G888" t="s">
        <v>55</v>
      </c>
      <c r="H888" t="s">
        <v>82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3327</v>
      </c>
      <c r="O888">
        <f>ROUNDUP(E888/D888,2)*100</f>
        <v>41</v>
      </c>
      <c r="P888">
        <f>IF(L888&gt;0,ROUNDUP((E888/L888),0))</f>
        <v>30</v>
      </c>
      <c r="Q888" t="s">
        <v>33</v>
      </c>
      <c r="R888" t="s">
        <v>3326</v>
      </c>
      <c r="S888" s="10">
        <f>(J888/86400)+25569+(-5/24)</f>
        <v>42603.662187499998</v>
      </c>
      <c r="T888" s="9">
        <f>(I888/86400)+25569+(-5/24)</f>
        <v>42628.662187499998</v>
      </c>
    </row>
    <row r="889" spans="1:20" ht="43.5" x14ac:dyDescent="0.35">
      <c r="A889">
        <v>887</v>
      </c>
      <c r="B889" s="8" t="s">
        <v>6602</v>
      </c>
      <c r="C889" s="8" t="s">
        <v>6601</v>
      </c>
      <c r="D889">
        <v>1000</v>
      </c>
      <c r="E889">
        <v>0</v>
      </c>
      <c r="F889" t="s">
        <v>49</v>
      </c>
      <c r="G889" t="s">
        <v>55</v>
      </c>
      <c r="H889" t="s">
        <v>82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3327</v>
      </c>
      <c r="O889">
        <f>ROUNDUP(E889/D889,2)*100</f>
        <v>0</v>
      </c>
      <c r="P889" t="b">
        <f>IF(L889&gt;0,ROUNDUP((E889/L889),0))</f>
        <v>0</v>
      </c>
      <c r="Q889" t="s">
        <v>33</v>
      </c>
      <c r="R889" t="s">
        <v>3326</v>
      </c>
      <c r="S889" s="10">
        <f>(J889/86400)+25569+(-5/24)</f>
        <v>41026.75063657407</v>
      </c>
      <c r="T889" s="9">
        <f>(I889/86400)+25569+(-5/24)</f>
        <v>41056.75063657407</v>
      </c>
    </row>
    <row r="890" spans="1:20" ht="58" x14ac:dyDescent="0.35">
      <c r="A890">
        <v>888</v>
      </c>
      <c r="B890" s="8" t="s">
        <v>6600</v>
      </c>
      <c r="C890" s="8" t="s">
        <v>6599</v>
      </c>
      <c r="D890">
        <v>1000</v>
      </c>
      <c r="E890">
        <v>72</v>
      </c>
      <c r="F890" t="s">
        <v>49</v>
      </c>
      <c r="G890" t="s">
        <v>55</v>
      </c>
      <c r="H890" t="s">
        <v>82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3327</v>
      </c>
      <c r="O890">
        <f>ROUNDUP(E890/D890,2)*100</f>
        <v>8</v>
      </c>
      <c r="P890">
        <f>IF(L890&gt;0,ROUNDUP((E890/L890),0))</f>
        <v>18</v>
      </c>
      <c r="Q890" t="s">
        <v>33</v>
      </c>
      <c r="R890" t="s">
        <v>3326</v>
      </c>
      <c r="S890" s="10">
        <f>(J890/86400)+25569+(-5/24)</f>
        <v>40751.544965277775</v>
      </c>
      <c r="T890" s="9">
        <f>(I890/86400)+25569+(-5/24)</f>
        <v>40787.041666666664</v>
      </c>
    </row>
    <row r="891" spans="1:20" ht="43.5" x14ac:dyDescent="0.35">
      <c r="A891">
        <v>889</v>
      </c>
      <c r="B891" s="8" t="s">
        <v>6598</v>
      </c>
      <c r="C891" s="8" t="s">
        <v>6597</v>
      </c>
      <c r="D891">
        <v>25000</v>
      </c>
      <c r="E891">
        <v>2360.3200000000002</v>
      </c>
      <c r="F891" t="s">
        <v>49</v>
      </c>
      <c r="G891" t="s">
        <v>55</v>
      </c>
      <c r="H891" t="s">
        <v>82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3327</v>
      </c>
      <c r="O891">
        <f>ROUNDUP(E891/D891,2)*100</f>
        <v>10</v>
      </c>
      <c r="P891">
        <f>IF(L891&gt;0,ROUNDUP((E891/L891),0))</f>
        <v>74</v>
      </c>
      <c r="Q891" t="s">
        <v>33</v>
      </c>
      <c r="R891" t="s">
        <v>3326</v>
      </c>
      <c r="S891" s="10">
        <f>(J891/86400)+25569+(-5/24)</f>
        <v>41887.575729166667</v>
      </c>
      <c r="T891" s="9">
        <f>(I891/86400)+25569+(-5/24)</f>
        <v>41917.575729166667</v>
      </c>
    </row>
    <row r="892" spans="1:20" ht="58" x14ac:dyDescent="0.35">
      <c r="A892">
        <v>890</v>
      </c>
      <c r="B892" s="8" t="s">
        <v>6596</v>
      </c>
      <c r="C892" s="8" t="s">
        <v>6595</v>
      </c>
      <c r="D892">
        <v>3000</v>
      </c>
      <c r="E892">
        <v>125</v>
      </c>
      <c r="F892" t="s">
        <v>49</v>
      </c>
      <c r="G892" t="s">
        <v>55</v>
      </c>
      <c r="H892" t="s">
        <v>82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3327</v>
      </c>
      <c r="O892">
        <f>ROUNDUP(E892/D892,2)*100</f>
        <v>5</v>
      </c>
      <c r="P892">
        <f>IF(L892&gt;0,ROUNDUP((E892/L892),0))</f>
        <v>32</v>
      </c>
      <c r="Q892" t="s">
        <v>33</v>
      </c>
      <c r="R892" t="s">
        <v>3326</v>
      </c>
      <c r="S892" s="10">
        <f>(J892/86400)+25569+(-5/24)</f>
        <v>41569.490497685183</v>
      </c>
      <c r="T892" s="9">
        <f>(I892/86400)+25569+(-5/24)</f>
        <v>41599.532164351847</v>
      </c>
    </row>
    <row r="893" spans="1:20" ht="43.5" x14ac:dyDescent="0.35">
      <c r="A893">
        <v>891</v>
      </c>
      <c r="B893" s="8" t="s">
        <v>6594</v>
      </c>
      <c r="C893" s="8" t="s">
        <v>6593</v>
      </c>
      <c r="D893">
        <v>8000</v>
      </c>
      <c r="E893">
        <v>260</v>
      </c>
      <c r="F893" t="s">
        <v>49</v>
      </c>
      <c r="G893" t="s">
        <v>55</v>
      </c>
      <c r="H893" t="s">
        <v>82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3327</v>
      </c>
      <c r="O893">
        <f>ROUNDUP(E893/D893,2)*100</f>
        <v>4</v>
      </c>
      <c r="P893">
        <f>IF(L893&gt;0,ROUNDUP((E893/L893),0))</f>
        <v>29</v>
      </c>
      <c r="Q893" t="s">
        <v>33</v>
      </c>
      <c r="R893" t="s">
        <v>3326</v>
      </c>
      <c r="S893" s="10">
        <f>(J893/86400)+25569+(-5/24)</f>
        <v>41841.823263888888</v>
      </c>
      <c r="T893" s="9">
        <f>(I893/86400)+25569+(-5/24)</f>
        <v>41871.823263888888</v>
      </c>
    </row>
    <row r="894" spans="1:20" ht="43.5" x14ac:dyDescent="0.35">
      <c r="A894">
        <v>892</v>
      </c>
      <c r="B894" s="8" t="s">
        <v>6592</v>
      </c>
      <c r="C894" s="8" t="s">
        <v>6591</v>
      </c>
      <c r="D894">
        <v>6000</v>
      </c>
      <c r="E894">
        <v>2445</v>
      </c>
      <c r="F894" t="s">
        <v>49</v>
      </c>
      <c r="G894" t="s">
        <v>55</v>
      </c>
      <c r="H894" t="s">
        <v>82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3327</v>
      </c>
      <c r="O894">
        <f>ROUNDUP(E894/D894,2)*100</f>
        <v>41</v>
      </c>
      <c r="P894">
        <f>IF(L894&gt;0,ROUNDUP((E894/L894),0))</f>
        <v>144</v>
      </c>
      <c r="Q894" t="s">
        <v>33</v>
      </c>
      <c r="R894" t="s">
        <v>3326</v>
      </c>
      <c r="S894" s="10">
        <f>(J894/86400)+25569+(-5/24)</f>
        <v>40303.991701388884</v>
      </c>
      <c r="T894" s="9">
        <f>(I894/86400)+25569+(-5/24)</f>
        <v>40390.958333333328</v>
      </c>
    </row>
    <row r="895" spans="1:20" ht="43.5" x14ac:dyDescent="0.35">
      <c r="A895">
        <v>893</v>
      </c>
      <c r="B895" s="8" t="s">
        <v>6590</v>
      </c>
      <c r="C895" s="8" t="s">
        <v>6589</v>
      </c>
      <c r="D895">
        <v>2000</v>
      </c>
      <c r="E895">
        <v>200</v>
      </c>
      <c r="F895" t="s">
        <v>49</v>
      </c>
      <c r="G895" t="s">
        <v>55</v>
      </c>
      <c r="H895" t="s">
        <v>82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3327</v>
      </c>
      <c r="O895">
        <f>ROUNDUP(E895/D895,2)*100</f>
        <v>10</v>
      </c>
      <c r="P895">
        <f>IF(L895&gt;0,ROUNDUP((E895/L895),0))</f>
        <v>40</v>
      </c>
      <c r="Q895" t="s">
        <v>33</v>
      </c>
      <c r="R895" t="s">
        <v>3326</v>
      </c>
      <c r="S895" s="10">
        <f>(J895/86400)+25569+(-5/24)</f>
        <v>42065.689386574071</v>
      </c>
      <c r="T895" s="9">
        <f>(I895/86400)+25569+(-5/24)</f>
        <v>42095.647719907407</v>
      </c>
    </row>
    <row r="896" spans="1:20" ht="43.5" x14ac:dyDescent="0.35">
      <c r="A896">
        <v>894</v>
      </c>
      <c r="B896" s="8" t="s">
        <v>6588</v>
      </c>
      <c r="C896" s="8" t="s">
        <v>6587</v>
      </c>
      <c r="D896">
        <v>20000</v>
      </c>
      <c r="E896">
        <v>7834</v>
      </c>
      <c r="F896" t="s">
        <v>49</v>
      </c>
      <c r="G896" t="s">
        <v>55</v>
      </c>
      <c r="H896" t="s">
        <v>82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3327</v>
      </c>
      <c r="O896">
        <f>ROUNDUP(E896/D896,2)*100</f>
        <v>40</v>
      </c>
      <c r="P896">
        <f>IF(L896&gt;0,ROUNDUP((E896/L896),0))</f>
        <v>148</v>
      </c>
      <c r="Q896" t="s">
        <v>33</v>
      </c>
      <c r="R896" t="s">
        <v>3326</v>
      </c>
      <c r="S896" s="10">
        <f>(J896/86400)+25569+(-5/24)</f>
        <v>42496.773263888885</v>
      </c>
      <c r="T896" s="9">
        <f>(I896/86400)+25569+(-5/24)</f>
        <v>42526.773263888885</v>
      </c>
    </row>
    <row r="897" spans="1:20" ht="58" x14ac:dyDescent="0.35">
      <c r="A897">
        <v>895</v>
      </c>
      <c r="B897" s="8" t="s">
        <v>6586</v>
      </c>
      <c r="C897" s="8" t="s">
        <v>6585</v>
      </c>
      <c r="D897">
        <v>8000</v>
      </c>
      <c r="E897">
        <v>195</v>
      </c>
      <c r="F897" t="s">
        <v>49</v>
      </c>
      <c r="G897" t="s">
        <v>55</v>
      </c>
      <c r="H897" t="s">
        <v>82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3327</v>
      </c>
      <c r="O897">
        <f>ROUNDUP(E897/D897,2)*100</f>
        <v>3</v>
      </c>
      <c r="P897">
        <f>IF(L897&gt;0,ROUNDUP((E897/L897),0))</f>
        <v>28</v>
      </c>
      <c r="Q897" t="s">
        <v>33</v>
      </c>
      <c r="R897" t="s">
        <v>3326</v>
      </c>
      <c r="S897" s="10">
        <f>(J897/86400)+25569+(-5/24)</f>
        <v>40430.919317129628</v>
      </c>
      <c r="T897" s="9">
        <f>(I897/86400)+25569+(-5/24)</f>
        <v>40475.919317129628</v>
      </c>
    </row>
    <row r="898" spans="1:20" ht="58" x14ac:dyDescent="0.35">
      <c r="A898">
        <v>896</v>
      </c>
      <c r="B898" s="8" t="s">
        <v>6584</v>
      </c>
      <c r="C898" s="8" t="s">
        <v>6583</v>
      </c>
      <c r="D898">
        <v>8000</v>
      </c>
      <c r="E898">
        <v>3200</v>
      </c>
      <c r="F898" t="s">
        <v>49</v>
      </c>
      <c r="G898" t="s">
        <v>55</v>
      </c>
      <c r="H898" t="s">
        <v>82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3327</v>
      </c>
      <c r="O898">
        <f>ROUNDUP(E898/D898,2)*100</f>
        <v>40</v>
      </c>
      <c r="P898">
        <f>IF(L898&gt;0,ROUNDUP((E898/L898),0))</f>
        <v>45</v>
      </c>
      <c r="Q898" t="s">
        <v>33</v>
      </c>
      <c r="R898" t="s">
        <v>3326</v>
      </c>
      <c r="S898" s="10">
        <f>(J898/86400)+25569+(-5/24)</f>
        <v>42218.66465277777</v>
      </c>
      <c r="T898" s="9">
        <f>(I898/86400)+25569+(-5/24)</f>
        <v>42243.958333333336</v>
      </c>
    </row>
    <row r="899" spans="1:20" ht="58" x14ac:dyDescent="0.35">
      <c r="A899">
        <v>897</v>
      </c>
      <c r="B899" s="8" t="s">
        <v>6582</v>
      </c>
      <c r="C899" s="8" t="s">
        <v>6581</v>
      </c>
      <c r="D899">
        <v>3000</v>
      </c>
      <c r="E899">
        <v>0</v>
      </c>
      <c r="F899" t="s">
        <v>49</v>
      </c>
      <c r="G899" t="s">
        <v>55</v>
      </c>
      <c r="H899" t="s">
        <v>82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3327</v>
      </c>
      <c r="O899">
        <f>ROUNDUP(E899/D899,2)*100</f>
        <v>0</v>
      </c>
      <c r="P899" t="b">
        <f>IF(L899&gt;0,ROUNDUP((E899/L899),0))</f>
        <v>0</v>
      </c>
      <c r="Q899" t="s">
        <v>33</v>
      </c>
      <c r="R899" t="s">
        <v>3326</v>
      </c>
      <c r="S899" s="10">
        <f>(J899/86400)+25569+(-5/24)</f>
        <v>41211.480416666665</v>
      </c>
      <c r="T899" s="9">
        <f>(I899/86400)+25569+(-5/24)</f>
        <v>41241.52208333333</v>
      </c>
    </row>
    <row r="900" spans="1:20" ht="43.5" x14ac:dyDescent="0.35">
      <c r="A900">
        <v>898</v>
      </c>
      <c r="B900" s="8" t="s">
        <v>6580</v>
      </c>
      <c r="C900" s="8" t="s">
        <v>6579</v>
      </c>
      <c r="D900">
        <v>2500</v>
      </c>
      <c r="E900">
        <v>70</v>
      </c>
      <c r="F900" t="s">
        <v>49</v>
      </c>
      <c r="G900" t="s">
        <v>55</v>
      </c>
      <c r="H900" t="s">
        <v>82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3327</v>
      </c>
      <c r="O900">
        <f>ROUNDUP(E900/D900,2)*100</f>
        <v>3</v>
      </c>
      <c r="P900">
        <f>IF(L900&gt;0,ROUNDUP((E900/L900),0))</f>
        <v>35</v>
      </c>
      <c r="Q900" t="s">
        <v>33</v>
      </c>
      <c r="R900" t="s">
        <v>3326</v>
      </c>
      <c r="S900" s="10">
        <f>(J900/86400)+25569+(-5/24)</f>
        <v>40878.549884259257</v>
      </c>
      <c r="T900" s="9">
        <f>(I900/86400)+25569+(-5/24)</f>
        <v>40923.549884259257</v>
      </c>
    </row>
    <row r="901" spans="1:20" ht="43.5" x14ac:dyDescent="0.35">
      <c r="A901">
        <v>899</v>
      </c>
      <c r="B901" s="8" t="s">
        <v>6578</v>
      </c>
      <c r="C901" s="8" t="s">
        <v>6577</v>
      </c>
      <c r="D901">
        <v>750</v>
      </c>
      <c r="E901">
        <v>280</v>
      </c>
      <c r="F901" t="s">
        <v>49</v>
      </c>
      <c r="G901" t="s">
        <v>55</v>
      </c>
      <c r="H901" t="s">
        <v>82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3327</v>
      </c>
      <c r="O901">
        <f>ROUNDUP(E901/D901,2)*100</f>
        <v>38</v>
      </c>
      <c r="P901">
        <f>IF(L901&gt;0,ROUNDUP((E901/L901),0))</f>
        <v>35</v>
      </c>
      <c r="Q901" t="s">
        <v>33</v>
      </c>
      <c r="R901" t="s">
        <v>3326</v>
      </c>
      <c r="S901" s="10">
        <f>(J901/86400)+25569+(-5/24)</f>
        <v>40645.890763888885</v>
      </c>
      <c r="T901" s="9">
        <f>(I901/86400)+25569+(-5/24)</f>
        <v>40690.890763888885</v>
      </c>
    </row>
    <row r="902" spans="1:20" ht="29" x14ac:dyDescent="0.35">
      <c r="A902">
        <v>900</v>
      </c>
      <c r="B902" s="8" t="s">
        <v>6576</v>
      </c>
      <c r="C902" s="8" t="s">
        <v>6575</v>
      </c>
      <c r="D902">
        <v>5000</v>
      </c>
      <c r="E902">
        <v>21</v>
      </c>
      <c r="F902" t="s">
        <v>49</v>
      </c>
      <c r="G902" t="s">
        <v>55</v>
      </c>
      <c r="H902" t="s">
        <v>82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6496</v>
      </c>
      <c r="O902">
        <f>ROUNDUP(E902/D902,2)*100</f>
        <v>1</v>
      </c>
      <c r="P902">
        <f>IF(L902&gt;0,ROUNDUP((E902/L902),0))</f>
        <v>11</v>
      </c>
      <c r="Q902" t="s">
        <v>33</v>
      </c>
      <c r="R902" t="s">
        <v>6495</v>
      </c>
      <c r="S902" s="10">
        <f>(J902/86400)+25569+(-5/24)</f>
        <v>42429.641226851854</v>
      </c>
      <c r="T902" s="9">
        <f>(I902/86400)+25569+(-5/24)</f>
        <v>42459.599560185183</v>
      </c>
    </row>
    <row r="903" spans="1:20" ht="58" x14ac:dyDescent="0.35">
      <c r="A903">
        <v>901</v>
      </c>
      <c r="B903" s="8" t="s">
        <v>6574</v>
      </c>
      <c r="C903" s="8" t="s">
        <v>6573</v>
      </c>
      <c r="D903">
        <v>6500</v>
      </c>
      <c r="E903">
        <v>0</v>
      </c>
      <c r="F903" t="s">
        <v>49</v>
      </c>
      <c r="G903" t="s">
        <v>55</v>
      </c>
      <c r="H903" t="s">
        <v>82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6496</v>
      </c>
      <c r="O903">
        <f>ROUNDUP(E903/D903,2)*100</f>
        <v>0</v>
      </c>
      <c r="P903" t="b">
        <f>IF(L903&gt;0,ROUNDUP((E903/L903),0))</f>
        <v>0</v>
      </c>
      <c r="Q903" t="s">
        <v>33</v>
      </c>
      <c r="R903" t="s">
        <v>6495</v>
      </c>
      <c r="S903" s="10">
        <f>(J903/86400)+25569+(-5/24)</f>
        <v>40291.603171296294</v>
      </c>
      <c r="T903" s="9">
        <f>(I903/86400)+25569+(-5/24)</f>
        <v>40337.59097222222</v>
      </c>
    </row>
    <row r="904" spans="1:20" ht="58" x14ac:dyDescent="0.35">
      <c r="A904">
        <v>902</v>
      </c>
      <c r="B904" s="8" t="s">
        <v>6572</v>
      </c>
      <c r="C904" s="8" t="s">
        <v>6571</v>
      </c>
      <c r="D904">
        <v>30000</v>
      </c>
      <c r="E904">
        <v>90</v>
      </c>
      <c r="F904" t="s">
        <v>49</v>
      </c>
      <c r="G904" t="s">
        <v>55</v>
      </c>
      <c r="H904" t="s">
        <v>82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6496</v>
      </c>
      <c r="O904">
        <f>ROUNDUP(E904/D904,2)*100</f>
        <v>1</v>
      </c>
      <c r="P904">
        <f>IF(L904&gt;0,ROUNDUP((E904/L904),0))</f>
        <v>30</v>
      </c>
      <c r="Q904" t="s">
        <v>33</v>
      </c>
      <c r="R904" t="s">
        <v>6495</v>
      </c>
      <c r="S904" s="10">
        <f>(J904/86400)+25569+(-5/24)</f>
        <v>41829.757199074069</v>
      </c>
      <c r="T904" s="9">
        <f>(I904/86400)+25569+(-5/24)</f>
        <v>41881.4375</v>
      </c>
    </row>
    <row r="905" spans="1:20" ht="43.5" x14ac:dyDescent="0.35">
      <c r="A905">
        <v>903</v>
      </c>
      <c r="B905" s="8" t="s">
        <v>6570</v>
      </c>
      <c r="C905" s="8" t="s">
        <v>6569</v>
      </c>
      <c r="D905">
        <v>5000</v>
      </c>
      <c r="E905">
        <v>160</v>
      </c>
      <c r="F905" t="s">
        <v>49</v>
      </c>
      <c r="G905" t="s">
        <v>55</v>
      </c>
      <c r="H905" t="s">
        <v>82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6496</v>
      </c>
      <c r="O905">
        <f>ROUNDUP(E905/D905,2)*100</f>
        <v>4</v>
      </c>
      <c r="P905">
        <f>IF(L905&gt;0,ROUNDUP((E905/L905),0))</f>
        <v>40</v>
      </c>
      <c r="Q905" t="s">
        <v>33</v>
      </c>
      <c r="R905" t="s">
        <v>6495</v>
      </c>
      <c r="S905" s="10">
        <f>(J905/86400)+25569+(-5/24)</f>
        <v>41149.587731481479</v>
      </c>
      <c r="T905" s="9">
        <f>(I905/86400)+25569+(-5/24)</f>
        <v>41174.892361111109</v>
      </c>
    </row>
    <row r="906" spans="1:20" ht="43.5" x14ac:dyDescent="0.35">
      <c r="A906">
        <v>904</v>
      </c>
      <c r="B906" s="8" t="s">
        <v>6568</v>
      </c>
      <c r="C906" s="8" t="s">
        <v>6567</v>
      </c>
      <c r="D906">
        <v>50000</v>
      </c>
      <c r="E906">
        <v>151</v>
      </c>
      <c r="F906" t="s">
        <v>49</v>
      </c>
      <c r="G906" t="s">
        <v>55</v>
      </c>
      <c r="H906" t="s">
        <v>82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6496</v>
      </c>
      <c r="O906">
        <f>ROUNDUP(E906/D906,2)*100</f>
        <v>1</v>
      </c>
      <c r="P906">
        <f>IF(L906&gt;0,ROUNDUP((E906/L906),0))</f>
        <v>51</v>
      </c>
      <c r="Q906" t="s">
        <v>33</v>
      </c>
      <c r="R906" t="s">
        <v>6495</v>
      </c>
      <c r="S906" s="10">
        <f>(J906/86400)+25569+(-5/24)</f>
        <v>42341.87195601852</v>
      </c>
      <c r="T906" s="9">
        <f>(I906/86400)+25569+(-5/24)</f>
        <v>42371.87195601852</v>
      </c>
    </row>
    <row r="907" spans="1:20" ht="43.5" x14ac:dyDescent="0.35">
      <c r="A907">
        <v>905</v>
      </c>
      <c r="B907" s="8" t="s">
        <v>6566</v>
      </c>
      <c r="C907" s="8" t="s">
        <v>6565</v>
      </c>
      <c r="D907">
        <v>6500</v>
      </c>
      <c r="E907">
        <v>196</v>
      </c>
      <c r="F907" t="s">
        <v>49</v>
      </c>
      <c r="G907" t="s">
        <v>55</v>
      </c>
      <c r="H907" t="s">
        <v>82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6496</v>
      </c>
      <c r="O907">
        <f>ROUNDUP(E907/D907,2)*100</f>
        <v>4</v>
      </c>
      <c r="P907">
        <f>IF(L907&gt;0,ROUNDUP((E907/L907),0))</f>
        <v>33</v>
      </c>
      <c r="Q907" t="s">
        <v>33</v>
      </c>
      <c r="R907" t="s">
        <v>6495</v>
      </c>
      <c r="S907" s="10">
        <f>(J907/86400)+25569+(-5/24)</f>
        <v>40507.031550925924</v>
      </c>
      <c r="T907" s="9">
        <f>(I907/86400)+25569+(-5/24)</f>
        <v>40567.031550925924</v>
      </c>
    </row>
    <row r="908" spans="1:20" ht="29" x14ac:dyDescent="0.35">
      <c r="A908">
        <v>906</v>
      </c>
      <c r="B908" s="8" t="s">
        <v>6564</v>
      </c>
      <c r="C908" s="8" t="s">
        <v>6563</v>
      </c>
      <c r="D908">
        <v>15000</v>
      </c>
      <c r="E908">
        <v>0</v>
      </c>
      <c r="F908" t="s">
        <v>49</v>
      </c>
      <c r="G908" t="s">
        <v>55</v>
      </c>
      <c r="H908" t="s">
        <v>82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6496</v>
      </c>
      <c r="O908">
        <f>ROUNDUP(E908/D908,2)*100</f>
        <v>0</v>
      </c>
      <c r="P908" t="b">
        <f>IF(L908&gt;0,ROUNDUP((E908/L908),0))</f>
        <v>0</v>
      </c>
      <c r="Q908" t="s">
        <v>33</v>
      </c>
      <c r="R908" t="s">
        <v>6495</v>
      </c>
      <c r="S908" s="10">
        <f>(J908/86400)+25569+(-5/24)</f>
        <v>41680.981365740736</v>
      </c>
      <c r="T908" s="9">
        <f>(I908/86400)+25569+(-5/24)</f>
        <v>41710.939699074072</v>
      </c>
    </row>
    <row r="909" spans="1:20" ht="43.5" x14ac:dyDescent="0.35">
      <c r="A909">
        <v>907</v>
      </c>
      <c r="B909" s="8" t="s">
        <v>6562</v>
      </c>
      <c r="C909" s="8" t="s">
        <v>6561</v>
      </c>
      <c r="D909">
        <v>2900</v>
      </c>
      <c r="E909">
        <v>0</v>
      </c>
      <c r="F909" t="s">
        <v>49</v>
      </c>
      <c r="G909" t="s">
        <v>55</v>
      </c>
      <c r="H909" t="s">
        <v>82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6496</v>
      </c>
      <c r="O909">
        <f>ROUNDUP(E909/D909,2)*100</f>
        <v>0</v>
      </c>
      <c r="P909" t="b">
        <f>IF(L909&gt;0,ROUNDUP((E909/L909),0))</f>
        <v>0</v>
      </c>
      <c r="Q909" t="s">
        <v>33</v>
      </c>
      <c r="R909" t="s">
        <v>6495</v>
      </c>
      <c r="S909" s="10">
        <f>(J909/86400)+25569+(-5/24)</f>
        <v>40766.9840625</v>
      </c>
      <c r="T909" s="9">
        <f>(I909/86400)+25569+(-5/24)</f>
        <v>40796.9840625</v>
      </c>
    </row>
    <row r="910" spans="1:20" ht="43.5" x14ac:dyDescent="0.35">
      <c r="A910">
        <v>908</v>
      </c>
      <c r="B910" s="8" t="s">
        <v>6560</v>
      </c>
      <c r="C910" s="8" t="s">
        <v>6559</v>
      </c>
      <c r="D910">
        <v>2500</v>
      </c>
      <c r="E910">
        <v>0</v>
      </c>
      <c r="F910" t="s">
        <v>49</v>
      </c>
      <c r="G910" t="s">
        <v>55</v>
      </c>
      <c r="H910" t="s">
        <v>82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6496</v>
      </c>
      <c r="O910">
        <f>ROUNDUP(E910/D910,2)*100</f>
        <v>0</v>
      </c>
      <c r="P910" t="b">
        <f>IF(L910&gt;0,ROUNDUP((E910/L910),0))</f>
        <v>0</v>
      </c>
      <c r="Q910" t="s">
        <v>33</v>
      </c>
      <c r="R910" t="s">
        <v>6495</v>
      </c>
      <c r="S910" s="10">
        <f>(J910/86400)+25569+(-5/24)</f>
        <v>40340.593229166661</v>
      </c>
      <c r="T910" s="9">
        <f>(I910/86400)+25569+(-5/24)</f>
        <v>40385.999305555553</v>
      </c>
    </row>
    <row r="911" spans="1:20" ht="58" x14ac:dyDescent="0.35">
      <c r="A911">
        <v>909</v>
      </c>
      <c r="B911" s="8" t="s">
        <v>6558</v>
      </c>
      <c r="C911" s="8" t="s">
        <v>6557</v>
      </c>
      <c r="D911">
        <v>16000</v>
      </c>
      <c r="E911">
        <v>520</v>
      </c>
      <c r="F911" t="s">
        <v>49</v>
      </c>
      <c r="G911" t="s">
        <v>55</v>
      </c>
      <c r="H911" t="s">
        <v>82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6496</v>
      </c>
      <c r="O911">
        <f>ROUNDUP(E911/D911,2)*100</f>
        <v>4</v>
      </c>
      <c r="P911">
        <f>IF(L911&gt;0,ROUNDUP((E911/L911),0))</f>
        <v>65</v>
      </c>
      <c r="Q911" t="s">
        <v>33</v>
      </c>
      <c r="R911" t="s">
        <v>6495</v>
      </c>
      <c r="S911" s="10">
        <f>(J911/86400)+25569+(-5/24)</f>
        <v>41081.481944444444</v>
      </c>
      <c r="T911" s="9">
        <f>(I911/86400)+25569+(-5/24)</f>
        <v>41112.958333333328</v>
      </c>
    </row>
    <row r="912" spans="1:20" ht="43.5" x14ac:dyDescent="0.35">
      <c r="A912">
        <v>910</v>
      </c>
      <c r="B912" s="8" t="s">
        <v>6556</v>
      </c>
      <c r="C912" s="8" t="s">
        <v>6555</v>
      </c>
      <c r="D912">
        <v>550</v>
      </c>
      <c r="E912">
        <v>123</v>
      </c>
      <c r="F912" t="s">
        <v>49</v>
      </c>
      <c r="G912" t="s">
        <v>56</v>
      </c>
      <c r="H912" t="s">
        <v>90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6496</v>
      </c>
      <c r="O912">
        <f>ROUNDUP(E912/D912,2)*100</f>
        <v>23</v>
      </c>
      <c r="P912">
        <f>IF(L912&gt;0,ROUNDUP((E912/L912),0))</f>
        <v>25</v>
      </c>
      <c r="Q912" t="s">
        <v>33</v>
      </c>
      <c r="R912" t="s">
        <v>6495</v>
      </c>
      <c r="S912" s="10">
        <f>(J912/86400)+25569+(-5/24)</f>
        <v>42737.337025462963</v>
      </c>
      <c r="T912" s="9">
        <f>(I912/86400)+25569+(-5/24)</f>
        <v>42797.337025462963</v>
      </c>
    </row>
    <row r="913" spans="1:20" ht="43.5" x14ac:dyDescent="0.35">
      <c r="A913">
        <v>911</v>
      </c>
      <c r="B913" s="8" t="s">
        <v>6554</v>
      </c>
      <c r="C913" s="8" t="s">
        <v>6553</v>
      </c>
      <c r="D913">
        <v>100000</v>
      </c>
      <c r="E913">
        <v>0</v>
      </c>
      <c r="F913" t="s">
        <v>49</v>
      </c>
      <c r="G913" t="s">
        <v>55</v>
      </c>
      <c r="H913" t="s">
        <v>82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6496</v>
      </c>
      <c r="O913">
        <f>ROUNDUP(E913/D913,2)*100</f>
        <v>0</v>
      </c>
      <c r="P913" t="b">
        <f>IF(L913&gt;0,ROUNDUP((E913/L913),0))</f>
        <v>0</v>
      </c>
      <c r="Q913" t="s">
        <v>33</v>
      </c>
      <c r="R913" t="s">
        <v>6495</v>
      </c>
      <c r="S913" s="10">
        <f>(J913/86400)+25569+(-5/24)</f>
        <v>41641.796817129631</v>
      </c>
      <c r="T913" s="9">
        <f>(I913/86400)+25569+(-5/24)</f>
        <v>41662.796817129631</v>
      </c>
    </row>
    <row r="914" spans="1:20" ht="43.5" x14ac:dyDescent="0.35">
      <c r="A914">
        <v>912</v>
      </c>
      <c r="B914" s="8" t="s">
        <v>6552</v>
      </c>
      <c r="C914" s="8" t="s">
        <v>6551</v>
      </c>
      <c r="D914">
        <v>3500</v>
      </c>
      <c r="E914">
        <v>30</v>
      </c>
      <c r="F914" t="s">
        <v>49</v>
      </c>
      <c r="G914" t="s">
        <v>55</v>
      </c>
      <c r="H914" t="s">
        <v>82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6496</v>
      </c>
      <c r="O914">
        <f>ROUNDUP(E914/D914,2)*100</f>
        <v>1</v>
      </c>
      <c r="P914">
        <f>IF(L914&gt;0,ROUNDUP((E914/L914),0))</f>
        <v>15</v>
      </c>
      <c r="Q914" t="s">
        <v>33</v>
      </c>
      <c r="R914" t="s">
        <v>6495</v>
      </c>
      <c r="S914" s="10">
        <f>(J914/86400)+25569+(-5/24)</f>
        <v>41193.901006944441</v>
      </c>
      <c r="T914" s="9">
        <f>(I914/86400)+25569+(-5/24)</f>
        <v>41253.942673611113</v>
      </c>
    </row>
    <row r="915" spans="1:20" ht="43.5" x14ac:dyDescent="0.35">
      <c r="A915">
        <v>913</v>
      </c>
      <c r="B915" s="8" t="s">
        <v>6550</v>
      </c>
      <c r="C915" s="8" t="s">
        <v>6549</v>
      </c>
      <c r="D915">
        <v>30000</v>
      </c>
      <c r="E915">
        <v>1982</v>
      </c>
      <c r="F915" t="s">
        <v>49</v>
      </c>
      <c r="G915" t="s">
        <v>55</v>
      </c>
      <c r="H915" t="s">
        <v>82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6496</v>
      </c>
      <c r="O915">
        <f>ROUNDUP(E915/D915,2)*100</f>
        <v>6.9999999999999991</v>
      </c>
      <c r="P915">
        <f>IF(L915&gt;0,ROUNDUP((E915/L915),0))</f>
        <v>83</v>
      </c>
      <c r="Q915" t="s">
        <v>33</v>
      </c>
      <c r="R915" t="s">
        <v>6495</v>
      </c>
      <c r="S915" s="10">
        <f>(J915/86400)+25569+(-5/24)</f>
        <v>41003.930775462963</v>
      </c>
      <c r="T915" s="9">
        <f>(I915/86400)+25569+(-5/24)</f>
        <v>41033.930775462963</v>
      </c>
    </row>
    <row r="916" spans="1:20" ht="43.5" x14ac:dyDescent="0.35">
      <c r="A916">
        <v>914</v>
      </c>
      <c r="B916" s="8" t="s">
        <v>6548</v>
      </c>
      <c r="C916" s="8" t="s">
        <v>6547</v>
      </c>
      <c r="D916">
        <v>1500</v>
      </c>
      <c r="E916">
        <v>0</v>
      </c>
      <c r="F916" t="s">
        <v>49</v>
      </c>
      <c r="G916" t="s">
        <v>55</v>
      </c>
      <c r="H916" t="s">
        <v>82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6496</v>
      </c>
      <c r="O916">
        <f>ROUNDUP(E916/D916,2)*100</f>
        <v>0</v>
      </c>
      <c r="P916" t="b">
        <f>IF(L916&gt;0,ROUNDUP((E916/L916),0))</f>
        <v>0</v>
      </c>
      <c r="Q916" t="s">
        <v>33</v>
      </c>
      <c r="R916" t="s">
        <v>6495</v>
      </c>
      <c r="S916" s="10">
        <f>(J916/86400)+25569+(-5/24)</f>
        <v>41116.554942129624</v>
      </c>
      <c r="T916" s="9">
        <f>(I916/86400)+25569+(-5/24)</f>
        <v>41146.554942129624</v>
      </c>
    </row>
    <row r="917" spans="1:20" ht="43.5" x14ac:dyDescent="0.35">
      <c r="A917">
        <v>915</v>
      </c>
      <c r="B917" s="8" t="s">
        <v>6546</v>
      </c>
      <c r="C917" s="8" t="s">
        <v>6545</v>
      </c>
      <c r="D917">
        <v>6500</v>
      </c>
      <c r="E917">
        <v>375</v>
      </c>
      <c r="F917" t="s">
        <v>49</v>
      </c>
      <c r="G917" t="s">
        <v>55</v>
      </c>
      <c r="H917" t="s">
        <v>82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6496</v>
      </c>
      <c r="O917">
        <f>ROUNDUP(E917/D917,2)*100</f>
        <v>6.0000000000000009</v>
      </c>
      <c r="P917">
        <f>IF(L917&gt;0,ROUNDUP((E917/L917),0))</f>
        <v>42</v>
      </c>
      <c r="Q917" t="s">
        <v>33</v>
      </c>
      <c r="R917" t="s">
        <v>6495</v>
      </c>
      <c r="S917" s="10">
        <f>(J917/86400)+25569+(-5/24)</f>
        <v>40937.471226851849</v>
      </c>
      <c r="T917" s="9">
        <f>(I917/86400)+25569+(-5/24)</f>
        <v>40968.999305555553</v>
      </c>
    </row>
    <row r="918" spans="1:20" ht="43.5" x14ac:dyDescent="0.35">
      <c r="A918">
        <v>916</v>
      </c>
      <c r="B918" s="8" t="s">
        <v>6544</v>
      </c>
      <c r="C918" s="8" t="s">
        <v>6543</v>
      </c>
      <c r="D918">
        <v>3300</v>
      </c>
      <c r="E918">
        <v>0</v>
      </c>
      <c r="F918" t="s">
        <v>49</v>
      </c>
      <c r="G918" t="s">
        <v>55</v>
      </c>
      <c r="H918" t="s">
        <v>82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6496</v>
      </c>
      <c r="O918">
        <f>ROUNDUP(E918/D918,2)*100</f>
        <v>0</v>
      </c>
      <c r="P918" t="b">
        <f>IF(L918&gt;0,ROUNDUP((E918/L918),0))</f>
        <v>0</v>
      </c>
      <c r="Q918" t="s">
        <v>33</v>
      </c>
      <c r="R918" t="s">
        <v>6495</v>
      </c>
      <c r="S918" s="10">
        <f>(J918/86400)+25569+(-5/24)</f>
        <v>40434.645069444443</v>
      </c>
      <c r="T918" s="9">
        <f>(I918/86400)+25569+(-5/24)</f>
        <v>40473</v>
      </c>
    </row>
    <row r="919" spans="1:20" ht="58" x14ac:dyDescent="0.35">
      <c r="A919">
        <v>917</v>
      </c>
      <c r="B919" s="8" t="s">
        <v>6542</v>
      </c>
      <c r="C919" s="8" t="s">
        <v>6541</v>
      </c>
      <c r="D919">
        <v>5000</v>
      </c>
      <c r="E919">
        <v>30</v>
      </c>
      <c r="F919" t="s">
        <v>49</v>
      </c>
      <c r="G919" t="s">
        <v>55</v>
      </c>
      <c r="H919" t="s">
        <v>82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6496</v>
      </c>
      <c r="O919">
        <f>ROUNDUP(E919/D919,2)*100</f>
        <v>1</v>
      </c>
      <c r="P919">
        <f>IF(L919&gt;0,ROUNDUP((E919/L919),0))</f>
        <v>30</v>
      </c>
      <c r="Q919" t="s">
        <v>33</v>
      </c>
      <c r="R919" t="s">
        <v>6495</v>
      </c>
      <c r="S919" s="10">
        <f>(J919/86400)+25569+(-5/24)</f>
        <v>41802.735300925924</v>
      </c>
      <c r="T919" s="9">
        <f>(I919/86400)+25569+(-5/24)</f>
        <v>41833.895833333328</v>
      </c>
    </row>
    <row r="920" spans="1:20" ht="58" x14ac:dyDescent="0.35">
      <c r="A920">
        <v>918</v>
      </c>
      <c r="B920" s="8" t="s">
        <v>6540</v>
      </c>
      <c r="C920" s="8" t="s">
        <v>6539</v>
      </c>
      <c r="D920">
        <v>3900</v>
      </c>
      <c r="E920">
        <v>196</v>
      </c>
      <c r="F920" t="s">
        <v>49</v>
      </c>
      <c r="G920" t="s">
        <v>56</v>
      </c>
      <c r="H920" t="s">
        <v>90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6496</v>
      </c>
      <c r="O920">
        <f>ROUNDUP(E920/D920,2)*100</f>
        <v>6.0000000000000009</v>
      </c>
      <c r="P920">
        <f>IF(L920&gt;0,ROUNDUP((E920/L920),0))</f>
        <v>20</v>
      </c>
      <c r="Q920" t="s">
        <v>33</v>
      </c>
      <c r="R920" t="s">
        <v>6495</v>
      </c>
      <c r="S920" s="10">
        <f>(J920/86400)+25569+(-5/24)</f>
        <v>41944.707881944443</v>
      </c>
      <c r="T920" s="9">
        <f>(I920/86400)+25569+(-5/24)</f>
        <v>41974.749548611107</v>
      </c>
    </row>
    <row r="921" spans="1:20" x14ac:dyDescent="0.35">
      <c r="A921">
        <v>919</v>
      </c>
      <c r="B921" s="8" t="s">
        <v>6538</v>
      </c>
      <c r="C921" s="8" t="s">
        <v>6537</v>
      </c>
      <c r="D921">
        <v>20000</v>
      </c>
      <c r="E921">
        <v>100</v>
      </c>
      <c r="F921" t="s">
        <v>49</v>
      </c>
      <c r="G921" t="s">
        <v>55</v>
      </c>
      <c r="H921" t="s">
        <v>82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6496</v>
      </c>
      <c r="O921">
        <f>ROUNDUP(E921/D921,2)*100</f>
        <v>1</v>
      </c>
      <c r="P921">
        <f>IF(L921&gt;0,ROUNDUP((E921/L921),0))</f>
        <v>100</v>
      </c>
      <c r="Q921" t="s">
        <v>33</v>
      </c>
      <c r="R921" t="s">
        <v>6495</v>
      </c>
      <c r="S921" s="10">
        <f>(J921/86400)+25569+(-5/24)</f>
        <v>41227.433391203704</v>
      </c>
      <c r="T921" s="9">
        <f>(I921/86400)+25569+(-5/24)</f>
        <v>41262.433391203704</v>
      </c>
    </row>
    <row r="922" spans="1:20" ht="43.5" x14ac:dyDescent="0.35">
      <c r="A922">
        <v>920</v>
      </c>
      <c r="B922" s="8" t="s">
        <v>6536</v>
      </c>
      <c r="C922" s="8" t="s">
        <v>6535</v>
      </c>
      <c r="D922">
        <v>5500</v>
      </c>
      <c r="E922">
        <v>0</v>
      </c>
      <c r="F922" t="s">
        <v>49</v>
      </c>
      <c r="G922" t="s">
        <v>55</v>
      </c>
      <c r="H922" t="s">
        <v>82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6496</v>
      </c>
      <c r="O922">
        <f>ROUNDUP(E922/D922,2)*100</f>
        <v>0</v>
      </c>
      <c r="P922" t="b">
        <f>IF(L922&gt;0,ROUNDUP((E922/L922),0))</f>
        <v>0</v>
      </c>
      <c r="Q922" t="s">
        <v>33</v>
      </c>
      <c r="R922" t="s">
        <v>6495</v>
      </c>
      <c r="S922" s="10">
        <f>(J922/86400)+25569+(-5/24)</f>
        <v>41562.463217592587</v>
      </c>
      <c r="T922" s="9">
        <f>(I922/86400)+25569+(-5/24)</f>
        <v>41592.504884259259</v>
      </c>
    </row>
    <row r="923" spans="1:20" ht="58" x14ac:dyDescent="0.35">
      <c r="A923">
        <v>921</v>
      </c>
      <c r="B923" s="8" t="s">
        <v>6534</v>
      </c>
      <c r="C923" s="8" t="s">
        <v>6533</v>
      </c>
      <c r="D923">
        <v>15000</v>
      </c>
      <c r="E923">
        <v>4635</v>
      </c>
      <c r="F923" t="s">
        <v>49</v>
      </c>
      <c r="G923" t="s">
        <v>55</v>
      </c>
      <c r="H923" t="s">
        <v>82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6496</v>
      </c>
      <c r="O923">
        <f>ROUNDUP(E923/D923,2)*100</f>
        <v>31</v>
      </c>
      <c r="P923">
        <f>IF(L923&gt;0,ROUNDUP((E923/L923),0))</f>
        <v>232</v>
      </c>
      <c r="Q923" t="s">
        <v>33</v>
      </c>
      <c r="R923" t="s">
        <v>6495</v>
      </c>
      <c r="S923" s="10">
        <f>(J923/86400)+25569+(-5/24)</f>
        <v>40846.962685185186</v>
      </c>
      <c r="T923" s="9">
        <f>(I923/86400)+25569+(-5/24)</f>
        <v>40889.004351851851</v>
      </c>
    </row>
    <row r="924" spans="1:20" ht="43.5" x14ac:dyDescent="0.35">
      <c r="A924">
        <v>922</v>
      </c>
      <c r="B924" s="8" t="s">
        <v>6532</v>
      </c>
      <c r="C924" s="8" t="s">
        <v>6531</v>
      </c>
      <c r="D924">
        <v>27000</v>
      </c>
      <c r="E924">
        <v>5680</v>
      </c>
      <c r="F924" t="s">
        <v>49</v>
      </c>
      <c r="G924" t="s">
        <v>55</v>
      </c>
      <c r="H924" t="s">
        <v>82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6496</v>
      </c>
      <c r="O924">
        <f>ROUNDUP(E924/D924,2)*100</f>
        <v>22</v>
      </c>
      <c r="P924">
        <f>IF(L924&gt;0,ROUNDUP((E924/L924),0))</f>
        <v>190</v>
      </c>
      <c r="Q924" t="s">
        <v>33</v>
      </c>
      <c r="R924" t="s">
        <v>6495</v>
      </c>
      <c r="S924" s="10">
        <f>(J924/86400)+25569+(-5/24)</f>
        <v>41878.32167824074</v>
      </c>
      <c r="T924" s="9">
        <f>(I924/86400)+25569+(-5/24)</f>
        <v>41913.32167824074</v>
      </c>
    </row>
    <row r="925" spans="1:20" ht="43.5" x14ac:dyDescent="0.35">
      <c r="A925">
        <v>923</v>
      </c>
      <c r="B925" s="8" t="s">
        <v>6530</v>
      </c>
      <c r="C925" s="8" t="s">
        <v>6529</v>
      </c>
      <c r="D925">
        <v>15000</v>
      </c>
      <c r="E925">
        <v>330</v>
      </c>
      <c r="F925" t="s">
        <v>49</v>
      </c>
      <c r="G925" t="s">
        <v>55</v>
      </c>
      <c r="H925" t="s">
        <v>82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6496</v>
      </c>
      <c r="O925">
        <f>ROUNDUP(E925/D925,2)*100</f>
        <v>3</v>
      </c>
      <c r="P925">
        <f>IF(L925&gt;0,ROUNDUP((E925/L925),0))</f>
        <v>55</v>
      </c>
      <c r="Q925" t="s">
        <v>33</v>
      </c>
      <c r="R925" t="s">
        <v>6495</v>
      </c>
      <c r="S925" s="10">
        <f>(J925/86400)+25569+(-5/24)</f>
        <v>41934.751423611109</v>
      </c>
      <c r="T925" s="9">
        <f>(I925/86400)+25569+(-5/24)</f>
        <v>41964.793090277781</v>
      </c>
    </row>
    <row r="926" spans="1:20" ht="58" x14ac:dyDescent="0.35">
      <c r="A926">
        <v>924</v>
      </c>
      <c r="B926" s="8" t="s">
        <v>6528</v>
      </c>
      <c r="C926" s="8" t="s">
        <v>6527</v>
      </c>
      <c r="D926">
        <v>3000</v>
      </c>
      <c r="E926">
        <v>327</v>
      </c>
      <c r="F926" t="s">
        <v>49</v>
      </c>
      <c r="G926" t="s">
        <v>55</v>
      </c>
      <c r="H926" t="s">
        <v>82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6496</v>
      </c>
      <c r="O926">
        <f>ROUNDUP(E926/D926,2)*100</f>
        <v>11</v>
      </c>
      <c r="P926">
        <f>IF(L926&gt;0,ROUNDUP((E926/L926),0))</f>
        <v>22</v>
      </c>
      <c r="Q926" t="s">
        <v>33</v>
      </c>
      <c r="R926" t="s">
        <v>6495</v>
      </c>
      <c r="S926" s="10">
        <f>(J926/86400)+25569+(-5/24)</f>
        <v>41288.734594907401</v>
      </c>
      <c r="T926" s="9">
        <f>(I926/86400)+25569+(-5/24)</f>
        <v>41318.734594907401</v>
      </c>
    </row>
    <row r="927" spans="1:20" ht="43.5" x14ac:dyDescent="0.35">
      <c r="A927">
        <v>925</v>
      </c>
      <c r="B927" s="8" t="s">
        <v>6526</v>
      </c>
      <c r="C927" s="8" t="s">
        <v>6525</v>
      </c>
      <c r="D927">
        <v>6000</v>
      </c>
      <c r="E927">
        <v>160</v>
      </c>
      <c r="F927" t="s">
        <v>49</v>
      </c>
      <c r="G927" t="s">
        <v>55</v>
      </c>
      <c r="H927" t="s">
        <v>82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6496</v>
      </c>
      <c r="O927">
        <f>ROUNDUP(E927/D927,2)*100</f>
        <v>3</v>
      </c>
      <c r="P927">
        <f>IF(L927&gt;0,ROUNDUP((E927/L927),0))</f>
        <v>32</v>
      </c>
      <c r="Q927" t="s">
        <v>33</v>
      </c>
      <c r="R927" t="s">
        <v>6495</v>
      </c>
      <c r="S927" s="10">
        <f>(J927/86400)+25569+(-5/24)</f>
        <v>41575.672581018516</v>
      </c>
      <c r="T927" s="9">
        <f>(I927/86400)+25569+(-5/24)</f>
        <v>41605.71424768518</v>
      </c>
    </row>
    <row r="928" spans="1:20" ht="58" x14ac:dyDescent="0.35">
      <c r="A928">
        <v>926</v>
      </c>
      <c r="B928" s="8" t="s">
        <v>6524</v>
      </c>
      <c r="C928" s="8" t="s">
        <v>6523</v>
      </c>
      <c r="D928">
        <v>7000</v>
      </c>
      <c r="E928">
        <v>0</v>
      </c>
      <c r="F928" t="s">
        <v>49</v>
      </c>
      <c r="G928" t="s">
        <v>55</v>
      </c>
      <c r="H928" t="s">
        <v>82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6496</v>
      </c>
      <c r="O928">
        <f>ROUNDUP(E928/D928,2)*100</f>
        <v>0</v>
      </c>
      <c r="P928" t="b">
        <f>IF(L928&gt;0,ROUNDUP((E928/L928),0))</f>
        <v>0</v>
      </c>
      <c r="Q928" t="s">
        <v>33</v>
      </c>
      <c r="R928" t="s">
        <v>6495</v>
      </c>
      <c r="S928" s="10">
        <f>(J928/86400)+25569+(-5/24)</f>
        <v>40337.811689814815</v>
      </c>
      <c r="T928" s="9">
        <f>(I928/86400)+25569+(-5/24)</f>
        <v>40367.736111111109</v>
      </c>
    </row>
    <row r="929" spans="1:20" ht="29" x14ac:dyDescent="0.35">
      <c r="A929">
        <v>927</v>
      </c>
      <c r="B929" s="8" t="s">
        <v>6522</v>
      </c>
      <c r="C929" s="8" t="s">
        <v>6521</v>
      </c>
      <c r="D929">
        <v>20000</v>
      </c>
      <c r="E929">
        <v>0</v>
      </c>
      <c r="F929" t="s">
        <v>49</v>
      </c>
      <c r="G929" t="s">
        <v>55</v>
      </c>
      <c r="H929" t="s">
        <v>82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6496</v>
      </c>
      <c r="O929">
        <f>ROUNDUP(E929/D929,2)*100</f>
        <v>0</v>
      </c>
      <c r="P929" t="b">
        <f>IF(L929&gt;0,ROUNDUP((E929/L929),0))</f>
        <v>0</v>
      </c>
      <c r="Q929" t="s">
        <v>33</v>
      </c>
      <c r="R929" t="s">
        <v>6495</v>
      </c>
      <c r="S929" s="10">
        <f>(J929/86400)+25569+(-5/24)</f>
        <v>41013.614525462959</v>
      </c>
      <c r="T929" s="9">
        <f>(I929/86400)+25569+(-5/24)</f>
        <v>41043.614525462959</v>
      </c>
    </row>
    <row r="930" spans="1:20" ht="43.5" x14ac:dyDescent="0.35">
      <c r="A930">
        <v>928</v>
      </c>
      <c r="B930" s="8" t="s">
        <v>6520</v>
      </c>
      <c r="C930" s="8" t="s">
        <v>6519</v>
      </c>
      <c r="D930">
        <v>14500</v>
      </c>
      <c r="E930">
        <v>1575</v>
      </c>
      <c r="F930" t="s">
        <v>49</v>
      </c>
      <c r="G930" t="s">
        <v>55</v>
      </c>
      <c r="H930" t="s">
        <v>82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6496</v>
      </c>
      <c r="O930">
        <f>ROUNDUP(E930/D930,2)*100</f>
        <v>11</v>
      </c>
      <c r="P930">
        <f>IF(L930&gt;0,ROUNDUP((E930/L930),0))</f>
        <v>57</v>
      </c>
      <c r="Q930" t="s">
        <v>33</v>
      </c>
      <c r="R930" t="s">
        <v>6495</v>
      </c>
      <c r="S930" s="10">
        <f>(J930/86400)+25569+(-5/24)</f>
        <v>41180.654085648144</v>
      </c>
      <c r="T930" s="9">
        <f>(I930/86400)+25569+(-5/24)</f>
        <v>41230.791666666664</v>
      </c>
    </row>
    <row r="931" spans="1:20" ht="43.5" x14ac:dyDescent="0.35">
      <c r="A931">
        <v>929</v>
      </c>
      <c r="B931" s="8" t="s">
        <v>6518</v>
      </c>
      <c r="C931" s="8" t="s">
        <v>6517</v>
      </c>
      <c r="D931">
        <v>500</v>
      </c>
      <c r="E931">
        <v>0</v>
      </c>
      <c r="F931" t="s">
        <v>49</v>
      </c>
      <c r="G931" t="s">
        <v>55</v>
      </c>
      <c r="H931" t="s">
        <v>82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6496</v>
      </c>
      <c r="O931">
        <f>ROUNDUP(E931/D931,2)*100</f>
        <v>0</v>
      </c>
      <c r="P931" t="b">
        <f>IF(L931&gt;0,ROUNDUP((E931/L931),0))</f>
        <v>0</v>
      </c>
      <c r="Q931" t="s">
        <v>33</v>
      </c>
      <c r="R931" t="s">
        <v>6495</v>
      </c>
      <c r="S931" s="10">
        <f>(J931/86400)+25569+(-5/24)</f>
        <v>40978.029733796291</v>
      </c>
      <c r="T931" s="9">
        <f>(I931/86400)+25569+(-5/24)</f>
        <v>41007.988067129627</v>
      </c>
    </row>
    <row r="932" spans="1:20" ht="58" x14ac:dyDescent="0.35">
      <c r="A932">
        <v>930</v>
      </c>
      <c r="B932" s="8" t="s">
        <v>6516</v>
      </c>
      <c r="C932" s="8" t="s">
        <v>6515</v>
      </c>
      <c r="D932">
        <v>900</v>
      </c>
      <c r="E932">
        <v>345</v>
      </c>
      <c r="F932" t="s">
        <v>49</v>
      </c>
      <c r="G932" t="s">
        <v>55</v>
      </c>
      <c r="H932" t="s">
        <v>82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6496</v>
      </c>
      <c r="O932">
        <f>ROUNDUP(E932/D932,2)*100</f>
        <v>39</v>
      </c>
      <c r="P932">
        <f>IF(L932&gt;0,ROUNDUP((E932/L932),0))</f>
        <v>69</v>
      </c>
      <c r="Q932" t="s">
        <v>33</v>
      </c>
      <c r="R932" t="s">
        <v>6495</v>
      </c>
      <c r="S932" s="10">
        <f>(J932/86400)+25569+(-5/24)</f>
        <v>40312.707245370366</v>
      </c>
      <c r="T932" s="9">
        <f>(I932/86400)+25569+(-5/24)</f>
        <v>40354.688888888886</v>
      </c>
    </row>
    <row r="933" spans="1:20" ht="43.5" x14ac:dyDescent="0.35">
      <c r="A933">
        <v>931</v>
      </c>
      <c r="B933" s="8" t="s">
        <v>6514</v>
      </c>
      <c r="C933" s="8" t="s">
        <v>6513</v>
      </c>
      <c r="D933">
        <v>2000</v>
      </c>
      <c r="E933">
        <v>131</v>
      </c>
      <c r="F933" t="s">
        <v>49</v>
      </c>
      <c r="G933" t="s">
        <v>56</v>
      </c>
      <c r="H933" t="s">
        <v>90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6496</v>
      </c>
      <c r="O933">
        <f>ROUNDUP(E933/D933,2)*100</f>
        <v>6.9999999999999991</v>
      </c>
      <c r="P933">
        <f>IF(L933&gt;0,ROUNDUP((E933/L933),0))</f>
        <v>19</v>
      </c>
      <c r="Q933" t="s">
        <v>33</v>
      </c>
      <c r="R933" t="s">
        <v>6495</v>
      </c>
      <c r="S933" s="10">
        <f>(J933/86400)+25569+(-5/24)</f>
        <v>41680.151643518519</v>
      </c>
      <c r="T933" s="9">
        <f>(I933/86400)+25569+(-5/24)</f>
        <v>41714.708333333328</v>
      </c>
    </row>
    <row r="934" spans="1:20" ht="29" x14ac:dyDescent="0.35">
      <c r="A934">
        <v>932</v>
      </c>
      <c r="B934" s="8" t="s">
        <v>6512</v>
      </c>
      <c r="C934" s="8" t="s">
        <v>6511</v>
      </c>
      <c r="D934">
        <v>9500</v>
      </c>
      <c r="E934">
        <v>1381</v>
      </c>
      <c r="F934" t="s">
        <v>49</v>
      </c>
      <c r="G934" t="s">
        <v>55</v>
      </c>
      <c r="H934" t="s">
        <v>82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6496</v>
      </c>
      <c r="O934">
        <f>ROUNDUP(E934/D934,2)*100</f>
        <v>15.000000000000002</v>
      </c>
      <c r="P934">
        <f>IF(L934&gt;0,ROUNDUP((E934/L934),0))</f>
        <v>47</v>
      </c>
      <c r="Q934" t="s">
        <v>33</v>
      </c>
      <c r="R934" t="s">
        <v>6495</v>
      </c>
      <c r="S934" s="10">
        <f>(J934/86400)+25569+(-5/24)</f>
        <v>41310.760937499996</v>
      </c>
      <c r="T934" s="9">
        <f>(I934/86400)+25569+(-5/24)</f>
        <v>41355.719270833331</v>
      </c>
    </row>
    <row r="935" spans="1:20" ht="43.5" x14ac:dyDescent="0.35">
      <c r="A935">
        <v>933</v>
      </c>
      <c r="B935" s="8" t="s">
        <v>6510</v>
      </c>
      <c r="C935" s="8" t="s">
        <v>6509</v>
      </c>
      <c r="D935">
        <v>2000</v>
      </c>
      <c r="E935">
        <v>120</v>
      </c>
      <c r="F935" t="s">
        <v>49</v>
      </c>
      <c r="G935" t="s">
        <v>55</v>
      </c>
      <c r="H935" t="s">
        <v>82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6496</v>
      </c>
      <c r="O935">
        <f>ROUNDUP(E935/D935,2)*100</f>
        <v>6</v>
      </c>
      <c r="P935">
        <f>IF(L935&gt;0,ROUNDUP((E935/L935),0))</f>
        <v>60</v>
      </c>
      <c r="Q935" t="s">
        <v>33</v>
      </c>
      <c r="R935" t="s">
        <v>6495</v>
      </c>
      <c r="S935" s="10">
        <f>(J935/86400)+25569+(-5/24)</f>
        <v>41710.960752314808</v>
      </c>
      <c r="T935" s="9">
        <f>(I935/86400)+25569+(-5/24)</f>
        <v>41770.960752314808</v>
      </c>
    </row>
    <row r="936" spans="1:20" ht="43.5" x14ac:dyDescent="0.35">
      <c r="A936">
        <v>934</v>
      </c>
      <c r="B936" s="8" t="s">
        <v>6508</v>
      </c>
      <c r="C936" s="8" t="s">
        <v>6507</v>
      </c>
      <c r="D936">
        <v>5000</v>
      </c>
      <c r="E936">
        <v>1520</v>
      </c>
      <c r="F936" t="s">
        <v>49</v>
      </c>
      <c r="G936" t="s">
        <v>57</v>
      </c>
      <c r="H936" t="s">
        <v>193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6496</v>
      </c>
      <c r="O936">
        <f>ROUNDUP(E936/D936,2)*100</f>
        <v>31</v>
      </c>
      <c r="P936">
        <f>IF(L936&gt;0,ROUNDUP((E936/L936),0))</f>
        <v>51</v>
      </c>
      <c r="Q936" t="s">
        <v>33</v>
      </c>
      <c r="R936" t="s">
        <v>6495</v>
      </c>
      <c r="S936" s="10">
        <f>(J936/86400)+25569+(-5/24)</f>
        <v>41733.528749999998</v>
      </c>
      <c r="T936" s="9">
        <f>(I936/86400)+25569+(-5/24)</f>
        <v>41763.041666666664</v>
      </c>
    </row>
    <row r="937" spans="1:20" ht="43.5" x14ac:dyDescent="0.35">
      <c r="A937">
        <v>935</v>
      </c>
      <c r="B937" s="8" t="s">
        <v>6506</v>
      </c>
      <c r="C937" s="8" t="s">
        <v>6505</v>
      </c>
      <c r="D937">
        <v>3500</v>
      </c>
      <c r="E937">
        <v>50</v>
      </c>
      <c r="F937" t="s">
        <v>49</v>
      </c>
      <c r="G937" t="s">
        <v>55</v>
      </c>
      <c r="H937" t="s">
        <v>82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6496</v>
      </c>
      <c r="O937">
        <f>ROUNDUP(E937/D937,2)*100</f>
        <v>2</v>
      </c>
      <c r="P937">
        <f>IF(L937&gt;0,ROUNDUP((E937/L937),0))</f>
        <v>25</v>
      </c>
      <c r="Q937" t="s">
        <v>33</v>
      </c>
      <c r="R937" t="s">
        <v>6495</v>
      </c>
      <c r="S937" s="10">
        <f>(J937/86400)+25569+(-5/24)</f>
        <v>42368.125335648147</v>
      </c>
      <c r="T937" s="9">
        <f>(I937/86400)+25569+(-5/24)</f>
        <v>42398.125335648147</v>
      </c>
    </row>
    <row r="938" spans="1:20" ht="43.5" x14ac:dyDescent="0.35">
      <c r="A938">
        <v>936</v>
      </c>
      <c r="B938" s="8" t="s">
        <v>6504</v>
      </c>
      <c r="C938" s="8" t="s">
        <v>6503</v>
      </c>
      <c r="D938">
        <v>1400</v>
      </c>
      <c r="E938">
        <v>0</v>
      </c>
      <c r="F938" t="s">
        <v>49</v>
      </c>
      <c r="G938" t="s">
        <v>55</v>
      </c>
      <c r="H938" t="s">
        <v>82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6496</v>
      </c>
      <c r="O938">
        <f>ROUNDUP(E938/D938,2)*100</f>
        <v>0</v>
      </c>
      <c r="P938" t="b">
        <f>IF(L938&gt;0,ROUNDUP((E938/L938),0))</f>
        <v>0</v>
      </c>
      <c r="Q938" t="s">
        <v>33</v>
      </c>
      <c r="R938" t="s">
        <v>6495</v>
      </c>
      <c r="S938" s="10">
        <f>(J938/86400)+25569+(-5/24)</f>
        <v>40882.815844907404</v>
      </c>
      <c r="T938" s="9">
        <f>(I938/86400)+25569+(-5/24)</f>
        <v>40926.625</v>
      </c>
    </row>
    <row r="939" spans="1:20" ht="43.5" x14ac:dyDescent="0.35">
      <c r="A939">
        <v>937</v>
      </c>
      <c r="B939" s="8" t="s">
        <v>6502</v>
      </c>
      <c r="C939" s="8" t="s">
        <v>6501</v>
      </c>
      <c r="D939">
        <v>3500</v>
      </c>
      <c r="E939">
        <v>40</v>
      </c>
      <c r="F939" t="s">
        <v>49</v>
      </c>
      <c r="G939" t="s">
        <v>55</v>
      </c>
      <c r="H939" t="s">
        <v>82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6496</v>
      </c>
      <c r="O939">
        <f>ROUNDUP(E939/D939,2)*100</f>
        <v>2</v>
      </c>
      <c r="P939">
        <f>IF(L939&gt;0,ROUNDUP((E939/L939),0))</f>
        <v>20</v>
      </c>
      <c r="Q939" t="s">
        <v>33</v>
      </c>
      <c r="R939" t="s">
        <v>6495</v>
      </c>
      <c r="S939" s="10">
        <f>(J939/86400)+25569+(-5/24)</f>
        <v>41551.589780092589</v>
      </c>
      <c r="T939" s="9">
        <f>(I939/86400)+25569+(-5/24)</f>
        <v>41581.631446759253</v>
      </c>
    </row>
    <row r="940" spans="1:20" ht="43.5" x14ac:dyDescent="0.35">
      <c r="A940">
        <v>938</v>
      </c>
      <c r="B940" s="8" t="s">
        <v>6500</v>
      </c>
      <c r="C940" s="8" t="s">
        <v>6499</v>
      </c>
      <c r="D940">
        <v>7000</v>
      </c>
      <c r="E940">
        <v>25</v>
      </c>
      <c r="F940" t="s">
        <v>49</v>
      </c>
      <c r="G940" t="s">
        <v>55</v>
      </c>
      <c r="H940" t="s">
        <v>82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6496</v>
      </c>
      <c r="O940">
        <f>ROUNDUP(E940/D940,2)*100</f>
        <v>1</v>
      </c>
      <c r="P940">
        <f>IF(L940&gt;0,ROUNDUP((E940/L940),0))</f>
        <v>25</v>
      </c>
      <c r="Q940" t="s">
        <v>33</v>
      </c>
      <c r="R940" t="s">
        <v>6495</v>
      </c>
      <c r="S940" s="10">
        <f>(J940/86400)+25569+(-5/24)</f>
        <v>41124.27138888889</v>
      </c>
      <c r="T940" s="9">
        <f>(I940/86400)+25569+(-5/24)</f>
        <v>41154.27138888889</v>
      </c>
    </row>
    <row r="941" spans="1:20" ht="43.5" x14ac:dyDescent="0.35">
      <c r="A941">
        <v>939</v>
      </c>
      <c r="B941" s="8" t="s">
        <v>6498</v>
      </c>
      <c r="C941" s="8" t="s">
        <v>6497</v>
      </c>
      <c r="D941">
        <v>2750</v>
      </c>
      <c r="E941">
        <v>40</v>
      </c>
      <c r="F941" t="s">
        <v>49</v>
      </c>
      <c r="G941" t="s">
        <v>55</v>
      </c>
      <c r="H941" t="s">
        <v>82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6496</v>
      </c>
      <c r="O941">
        <f>ROUNDUP(E941/D941,2)*100</f>
        <v>2</v>
      </c>
      <c r="P941">
        <f>IF(L941&gt;0,ROUNDUP((E941/L941),0))</f>
        <v>20</v>
      </c>
      <c r="Q941" t="s">
        <v>33</v>
      </c>
      <c r="R941" t="s">
        <v>6495</v>
      </c>
      <c r="S941" s="10">
        <f>(J941/86400)+25569+(-5/24)</f>
        <v>41416.554837962962</v>
      </c>
      <c r="T941" s="9">
        <f>(I941/86400)+25569+(-5/24)</f>
        <v>41455.623611111107</v>
      </c>
    </row>
    <row r="942" spans="1:20" ht="43.5" x14ac:dyDescent="0.35">
      <c r="A942">
        <v>940</v>
      </c>
      <c r="B942" s="8" t="s">
        <v>6494</v>
      </c>
      <c r="C942" s="8" t="s">
        <v>6493</v>
      </c>
      <c r="D942">
        <v>9000</v>
      </c>
      <c r="E942">
        <v>1544</v>
      </c>
      <c r="F942" t="s">
        <v>49</v>
      </c>
      <c r="G942" t="s">
        <v>55</v>
      </c>
      <c r="H942" t="s">
        <v>82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5682</v>
      </c>
      <c r="O942">
        <f>ROUNDUP(E942/D942,2)*100</f>
        <v>18.000000000000004</v>
      </c>
      <c r="P942">
        <f>IF(L942&gt;0,ROUNDUP((E942/L942),0))</f>
        <v>111</v>
      </c>
      <c r="Q942" t="s">
        <v>32</v>
      </c>
      <c r="R942" t="s">
        <v>5681</v>
      </c>
      <c r="S942" s="10">
        <f>(J942/86400)+25569+(-5/24)</f>
        <v>42181.800069444442</v>
      </c>
      <c r="T942" s="9">
        <f>(I942/86400)+25569+(-5/24)</f>
        <v>42226.800069444442</v>
      </c>
    </row>
    <row r="943" spans="1:20" ht="58" x14ac:dyDescent="0.35">
      <c r="A943">
        <v>941</v>
      </c>
      <c r="B943" s="8" t="s">
        <v>6492</v>
      </c>
      <c r="C943" s="8" t="s">
        <v>6491</v>
      </c>
      <c r="D943">
        <v>50000</v>
      </c>
      <c r="E943">
        <v>1161</v>
      </c>
      <c r="F943" t="s">
        <v>49</v>
      </c>
      <c r="G943" t="s">
        <v>55</v>
      </c>
      <c r="H943" t="s">
        <v>82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5682</v>
      </c>
      <c r="O943">
        <f>ROUNDUP(E943/D943,2)*100</f>
        <v>3</v>
      </c>
      <c r="P943">
        <f>IF(L943&gt;0,ROUNDUP((E943/L943),0))</f>
        <v>38</v>
      </c>
      <c r="Q943" t="s">
        <v>32</v>
      </c>
      <c r="R943" t="s">
        <v>5681</v>
      </c>
      <c r="S943" s="10">
        <f>(J943/86400)+25569+(-5/24)</f>
        <v>42745.888252314813</v>
      </c>
      <c r="T943" s="9">
        <f>(I943/86400)+25569+(-5/24)</f>
        <v>42775.888252314813</v>
      </c>
    </row>
    <row r="944" spans="1:20" ht="58" x14ac:dyDescent="0.35">
      <c r="A944">
        <v>942</v>
      </c>
      <c r="B944" s="8" t="s">
        <v>6490</v>
      </c>
      <c r="C944" s="8" t="s">
        <v>6489</v>
      </c>
      <c r="D944">
        <v>7500</v>
      </c>
      <c r="E944">
        <v>668</v>
      </c>
      <c r="F944" t="s">
        <v>49</v>
      </c>
      <c r="G944" t="s">
        <v>55</v>
      </c>
      <c r="H944" t="s">
        <v>82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5682</v>
      </c>
      <c r="O944">
        <f>ROUNDUP(E944/D944,2)*100</f>
        <v>9</v>
      </c>
      <c r="P944">
        <f>IF(L944&gt;0,ROUNDUP((E944/L944),0))</f>
        <v>42</v>
      </c>
      <c r="Q944" t="s">
        <v>32</v>
      </c>
      <c r="R944" t="s">
        <v>5681</v>
      </c>
      <c r="S944" s="10">
        <f>(J944/86400)+25569+(-5/24)</f>
        <v>42382.634953703702</v>
      </c>
      <c r="T944" s="9">
        <f>(I944/86400)+25569+(-5/24)</f>
        <v>42418.634953703702</v>
      </c>
    </row>
    <row r="945" spans="1:20" ht="29" x14ac:dyDescent="0.35">
      <c r="A945">
        <v>943</v>
      </c>
      <c r="B945" s="8" t="s">
        <v>6488</v>
      </c>
      <c r="C945" s="8" t="s">
        <v>6487</v>
      </c>
      <c r="D945">
        <v>3000</v>
      </c>
      <c r="E945">
        <v>289</v>
      </c>
      <c r="F945" t="s">
        <v>49</v>
      </c>
      <c r="G945" t="s">
        <v>55</v>
      </c>
      <c r="H945" t="s">
        <v>82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5682</v>
      </c>
      <c r="O945">
        <f>ROUNDUP(E945/D945,2)*100</f>
        <v>10</v>
      </c>
      <c r="P945">
        <f>IF(L945&gt;0,ROUNDUP((E945/L945),0))</f>
        <v>25</v>
      </c>
      <c r="Q945" t="s">
        <v>32</v>
      </c>
      <c r="R945" t="s">
        <v>5681</v>
      </c>
      <c r="S945" s="10">
        <f>(J945/86400)+25569+(-5/24)</f>
        <v>42673.459548611114</v>
      </c>
      <c r="T945" s="9">
        <f>(I945/86400)+25569+(-5/24)</f>
        <v>42703.501215277771</v>
      </c>
    </row>
    <row r="946" spans="1:20" ht="43.5" x14ac:dyDescent="0.35">
      <c r="A946">
        <v>944</v>
      </c>
      <c r="B946" s="8" t="s">
        <v>6486</v>
      </c>
      <c r="C946" s="8" t="s">
        <v>6485</v>
      </c>
      <c r="D946">
        <v>50000</v>
      </c>
      <c r="E946">
        <v>6663</v>
      </c>
      <c r="F946" t="s">
        <v>49</v>
      </c>
      <c r="G946" t="s">
        <v>55</v>
      </c>
      <c r="H946" t="s">
        <v>82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5682</v>
      </c>
      <c r="O946">
        <f>ROUNDUP(E946/D946,2)*100</f>
        <v>14.000000000000002</v>
      </c>
      <c r="P946">
        <f>IF(L946&gt;0,ROUNDUP((E946/L946),0))</f>
        <v>70</v>
      </c>
      <c r="Q946" t="s">
        <v>32</v>
      </c>
      <c r="R946" t="s">
        <v>5681</v>
      </c>
      <c r="S946" s="10">
        <f>(J946/86400)+25569+(-5/24)</f>
        <v>42444.375578703701</v>
      </c>
      <c r="T946" s="9">
        <f>(I946/86400)+25569+(-5/24)</f>
        <v>42478.374999999993</v>
      </c>
    </row>
    <row r="947" spans="1:20" ht="43.5" x14ac:dyDescent="0.35">
      <c r="A947">
        <v>945</v>
      </c>
      <c r="B947" s="8" t="s">
        <v>6484</v>
      </c>
      <c r="C947" s="8" t="s">
        <v>6483</v>
      </c>
      <c r="D947">
        <v>100000</v>
      </c>
      <c r="E947">
        <v>2484</v>
      </c>
      <c r="F947" t="s">
        <v>49</v>
      </c>
      <c r="G947" t="s">
        <v>61</v>
      </c>
      <c r="H947" t="s">
        <v>85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5682</v>
      </c>
      <c r="O947">
        <f>ROUNDUP(E947/D947,2)*100</f>
        <v>3</v>
      </c>
      <c r="P947">
        <f>IF(L947&gt;0,ROUNDUP((E947/L947),0))</f>
        <v>156</v>
      </c>
      <c r="Q947" t="s">
        <v>32</v>
      </c>
      <c r="R947" t="s">
        <v>5681</v>
      </c>
      <c r="S947" s="10">
        <f>(J947/86400)+25569+(-5/24)</f>
        <v>42732.66465277777</v>
      </c>
      <c r="T947" s="9">
        <f>(I947/86400)+25569+(-5/24)</f>
        <v>42784.790972222218</v>
      </c>
    </row>
    <row r="948" spans="1:20" ht="43.5" x14ac:dyDescent="0.35">
      <c r="A948">
        <v>946</v>
      </c>
      <c r="B948" s="8" t="s">
        <v>6482</v>
      </c>
      <c r="C948" s="8" t="s">
        <v>6481</v>
      </c>
      <c r="D948">
        <v>15000</v>
      </c>
      <c r="E948">
        <v>286</v>
      </c>
      <c r="F948" t="s">
        <v>49</v>
      </c>
      <c r="G948" t="s">
        <v>55</v>
      </c>
      <c r="H948" t="s">
        <v>82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5682</v>
      </c>
      <c r="O948">
        <f>ROUNDUP(E948/D948,2)*100</f>
        <v>2</v>
      </c>
      <c r="P948">
        <f>IF(L948&gt;0,ROUNDUP((E948/L948),0))</f>
        <v>58</v>
      </c>
      <c r="Q948" t="s">
        <v>32</v>
      </c>
      <c r="R948" t="s">
        <v>5681</v>
      </c>
      <c r="S948" s="10">
        <f>(J948/86400)+25569+(-5/24)</f>
        <v>42592.542222222219</v>
      </c>
      <c r="T948" s="9">
        <f>(I948/86400)+25569+(-5/24)</f>
        <v>42622.542222222219</v>
      </c>
    </row>
    <row r="949" spans="1:20" ht="58" x14ac:dyDescent="0.35">
      <c r="A949">
        <v>947</v>
      </c>
      <c r="B949" s="8" t="s">
        <v>6480</v>
      </c>
      <c r="C949" s="8" t="s">
        <v>6479</v>
      </c>
      <c r="D949">
        <v>850</v>
      </c>
      <c r="E949">
        <v>0</v>
      </c>
      <c r="F949" t="s">
        <v>49</v>
      </c>
      <c r="G949" t="s">
        <v>55</v>
      </c>
      <c r="H949" t="s">
        <v>82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5682</v>
      </c>
      <c r="O949">
        <f>ROUNDUP(E949/D949,2)*100</f>
        <v>0</v>
      </c>
      <c r="P949" t="b">
        <f>IF(L949&gt;0,ROUNDUP((E949/L949),0))</f>
        <v>0</v>
      </c>
      <c r="Q949" t="s">
        <v>32</v>
      </c>
      <c r="R949" t="s">
        <v>5681</v>
      </c>
      <c r="S949" s="10">
        <f>(J949/86400)+25569+(-5/24)</f>
        <v>42491.57298611111</v>
      </c>
      <c r="T949" s="9">
        <f>(I949/86400)+25569+(-5/24)</f>
        <v>42551.57298611111</v>
      </c>
    </row>
    <row r="950" spans="1:20" ht="58" x14ac:dyDescent="0.35">
      <c r="A950">
        <v>948</v>
      </c>
      <c r="B950" s="8" t="s">
        <v>6478</v>
      </c>
      <c r="C950" s="8" t="s">
        <v>6477</v>
      </c>
      <c r="D950">
        <v>4000</v>
      </c>
      <c r="E950">
        <v>480</v>
      </c>
      <c r="F950" t="s">
        <v>49</v>
      </c>
      <c r="G950" t="s">
        <v>62</v>
      </c>
      <c r="H950" t="s">
        <v>85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5682</v>
      </c>
      <c r="O950">
        <f>ROUNDUP(E950/D950,2)*100</f>
        <v>12</v>
      </c>
      <c r="P950">
        <f>IF(L950&gt;0,ROUNDUP((E950/L950),0))</f>
        <v>60</v>
      </c>
      <c r="Q950" t="s">
        <v>32</v>
      </c>
      <c r="R950" t="s">
        <v>5681</v>
      </c>
      <c r="S950" s="10">
        <f>(J950/86400)+25569+(-5/24)</f>
        <v>42411.619953703703</v>
      </c>
      <c r="T950" s="9">
        <f>(I950/86400)+25569+(-5/24)</f>
        <v>42441.619953703703</v>
      </c>
    </row>
    <row r="951" spans="1:20" ht="43.5" x14ac:dyDescent="0.35">
      <c r="A951">
        <v>949</v>
      </c>
      <c r="B951" s="8" t="s">
        <v>6476</v>
      </c>
      <c r="C951" s="8" t="s">
        <v>6475</v>
      </c>
      <c r="D951">
        <v>20000</v>
      </c>
      <c r="E951">
        <v>273</v>
      </c>
      <c r="F951" t="s">
        <v>49</v>
      </c>
      <c r="G951" t="s">
        <v>59</v>
      </c>
      <c r="H951" t="s">
        <v>85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5682</v>
      </c>
      <c r="O951">
        <f>ROUNDUP(E951/D951,2)*100</f>
        <v>2</v>
      </c>
      <c r="P951">
        <f>IF(L951&gt;0,ROUNDUP((E951/L951),0))</f>
        <v>39</v>
      </c>
      <c r="Q951" t="s">
        <v>32</v>
      </c>
      <c r="R951" t="s">
        <v>5681</v>
      </c>
      <c r="S951" s="10">
        <f>(J951/86400)+25569+(-5/24)</f>
        <v>42360.835370370369</v>
      </c>
      <c r="T951" s="9">
        <f>(I951/86400)+25569+(-5/24)</f>
        <v>42420.835370370369</v>
      </c>
    </row>
    <row r="952" spans="1:20" ht="43.5" x14ac:dyDescent="0.35">
      <c r="A952">
        <v>950</v>
      </c>
      <c r="B952" s="8" t="s">
        <v>6474</v>
      </c>
      <c r="C952" s="8" t="s">
        <v>6473</v>
      </c>
      <c r="D952">
        <v>5000</v>
      </c>
      <c r="E952">
        <v>1402</v>
      </c>
      <c r="F952" t="s">
        <v>49</v>
      </c>
      <c r="G952" t="s">
        <v>57</v>
      </c>
      <c r="H952" t="s">
        <v>193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5682</v>
      </c>
      <c r="O952">
        <f>ROUNDUP(E952/D952,2)*100</f>
        <v>29.000000000000004</v>
      </c>
      <c r="P952">
        <f>IF(L952&gt;0,ROUNDUP((E952/L952),0))</f>
        <v>59</v>
      </c>
      <c r="Q952" t="s">
        <v>32</v>
      </c>
      <c r="R952" t="s">
        <v>5681</v>
      </c>
      <c r="S952" s="10">
        <f>(J952/86400)+25569+(-5/24)</f>
        <v>42356.54237268518</v>
      </c>
      <c r="T952" s="9">
        <f>(I952/86400)+25569+(-5/24)</f>
        <v>42386.54237268518</v>
      </c>
    </row>
    <row r="953" spans="1:20" x14ac:dyDescent="0.35">
      <c r="A953">
        <v>951</v>
      </c>
      <c r="B953" s="8" t="s">
        <v>6472</v>
      </c>
      <c r="C953" s="8" t="s">
        <v>6471</v>
      </c>
      <c r="D953">
        <v>50000</v>
      </c>
      <c r="E953">
        <v>19195</v>
      </c>
      <c r="F953" t="s">
        <v>49</v>
      </c>
      <c r="G953" t="s">
        <v>55</v>
      </c>
      <c r="H953" t="s">
        <v>82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5682</v>
      </c>
      <c r="O953">
        <f>ROUNDUP(E953/D953,2)*100</f>
        <v>39</v>
      </c>
      <c r="P953">
        <f>IF(L953&gt;0,ROUNDUP((E953/L953),0))</f>
        <v>159</v>
      </c>
      <c r="Q953" t="s">
        <v>32</v>
      </c>
      <c r="R953" t="s">
        <v>5681</v>
      </c>
      <c r="S953" s="10">
        <f>(J953/86400)+25569+(-5/24)</f>
        <v>42480.445277777777</v>
      </c>
      <c r="T953" s="9">
        <f>(I953/86400)+25569+(-5/24)</f>
        <v>42525.445277777777</v>
      </c>
    </row>
    <row r="954" spans="1:20" ht="29" x14ac:dyDescent="0.35">
      <c r="A954">
        <v>952</v>
      </c>
      <c r="B954" s="8" t="s">
        <v>6470</v>
      </c>
      <c r="C954" s="8" t="s">
        <v>6469</v>
      </c>
      <c r="D954">
        <v>49000</v>
      </c>
      <c r="E954">
        <v>19572</v>
      </c>
      <c r="F954" t="s">
        <v>49</v>
      </c>
      <c r="G954" t="s">
        <v>55</v>
      </c>
      <c r="H954" t="s">
        <v>82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5682</v>
      </c>
      <c r="O954">
        <f>ROUNDUP(E954/D954,2)*100</f>
        <v>40</v>
      </c>
      <c r="P954">
        <f>IF(L954&gt;0,ROUNDUP((E954/L954),0))</f>
        <v>100</v>
      </c>
      <c r="Q954" t="s">
        <v>32</v>
      </c>
      <c r="R954" t="s">
        <v>5681</v>
      </c>
      <c r="S954" s="10">
        <f>(J954/86400)+25569+(-5/24)</f>
        <v>42662.405231481483</v>
      </c>
      <c r="T954" s="9">
        <f>(I954/86400)+25569+(-5/24)</f>
        <v>42692.44689814814</v>
      </c>
    </row>
    <row r="955" spans="1:20" ht="43.5" x14ac:dyDescent="0.35">
      <c r="A955">
        <v>953</v>
      </c>
      <c r="B955" s="8" t="s">
        <v>6468</v>
      </c>
      <c r="C955" s="8" t="s">
        <v>6467</v>
      </c>
      <c r="D955">
        <v>15000</v>
      </c>
      <c r="E955">
        <v>126</v>
      </c>
      <c r="F955" t="s">
        <v>49</v>
      </c>
      <c r="G955" t="s">
        <v>55</v>
      </c>
      <c r="H955" t="s">
        <v>82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5682</v>
      </c>
      <c r="O955">
        <f>ROUNDUP(E955/D955,2)*100</f>
        <v>1</v>
      </c>
      <c r="P955">
        <f>IF(L955&gt;0,ROUNDUP((E955/L955),0))</f>
        <v>26</v>
      </c>
      <c r="Q955" t="s">
        <v>32</v>
      </c>
      <c r="R955" t="s">
        <v>5681</v>
      </c>
      <c r="S955" s="10">
        <f>(J955/86400)+25569+(-5/24)</f>
        <v>41998.956006944441</v>
      </c>
      <c r="T955" s="9">
        <f>(I955/86400)+25569+(-5/24)</f>
        <v>42028.956006944441</v>
      </c>
    </row>
    <row r="956" spans="1:20" ht="43.5" x14ac:dyDescent="0.35">
      <c r="A956">
        <v>954</v>
      </c>
      <c r="B956" s="8" t="s">
        <v>6466</v>
      </c>
      <c r="C956" s="8" t="s">
        <v>6465</v>
      </c>
      <c r="D956">
        <v>15000</v>
      </c>
      <c r="E956">
        <v>6511</v>
      </c>
      <c r="F956" t="s">
        <v>49</v>
      </c>
      <c r="G956" t="s">
        <v>55</v>
      </c>
      <c r="H956" t="s">
        <v>82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5682</v>
      </c>
      <c r="O956">
        <f>ROUNDUP(E956/D956,2)*100</f>
        <v>44</v>
      </c>
      <c r="P956">
        <f>IF(L956&gt;0,ROUNDUP((E956/L956),0))</f>
        <v>90</v>
      </c>
      <c r="Q956" t="s">
        <v>32</v>
      </c>
      <c r="R956" t="s">
        <v>5681</v>
      </c>
      <c r="S956" s="10">
        <f>(J956/86400)+25569+(-5/24)</f>
        <v>42194.625451388885</v>
      </c>
      <c r="T956" s="9">
        <f>(I956/86400)+25569+(-5/24)</f>
        <v>42236.625451388885</v>
      </c>
    </row>
    <row r="957" spans="1:20" ht="43.5" x14ac:dyDescent="0.35">
      <c r="A957">
        <v>955</v>
      </c>
      <c r="B957" s="8" t="s">
        <v>6464</v>
      </c>
      <c r="C957" s="8" t="s">
        <v>6463</v>
      </c>
      <c r="D957">
        <v>300000</v>
      </c>
      <c r="E957">
        <v>16984</v>
      </c>
      <c r="F957" t="s">
        <v>49</v>
      </c>
      <c r="G957" t="s">
        <v>55</v>
      </c>
      <c r="H957" t="s">
        <v>82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5682</v>
      </c>
      <c r="O957">
        <f>ROUNDUP(E957/D957,2)*100</f>
        <v>6.0000000000000009</v>
      </c>
      <c r="P957">
        <f>IF(L957&gt;0,ROUNDUP((E957/L957),0))</f>
        <v>183</v>
      </c>
      <c r="Q957" t="s">
        <v>32</v>
      </c>
      <c r="R957" t="s">
        <v>5681</v>
      </c>
      <c r="S957" s="10">
        <f>(J957/86400)+25569+(-5/24)</f>
        <v>42586.086805555555</v>
      </c>
      <c r="T957" s="9">
        <f>(I957/86400)+25569+(-5/24)</f>
        <v>42626.086805555555</v>
      </c>
    </row>
    <row r="958" spans="1:20" ht="58" x14ac:dyDescent="0.35">
      <c r="A958">
        <v>956</v>
      </c>
      <c r="B958" s="8" t="s">
        <v>6462</v>
      </c>
      <c r="C958" s="8" t="s">
        <v>6461</v>
      </c>
      <c r="D958">
        <v>50000</v>
      </c>
      <c r="E958">
        <v>861</v>
      </c>
      <c r="F958" t="s">
        <v>49</v>
      </c>
      <c r="G958" t="s">
        <v>55</v>
      </c>
      <c r="H958" t="s">
        <v>82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5682</v>
      </c>
      <c r="O958">
        <f>ROUNDUP(E958/D958,2)*100</f>
        <v>2</v>
      </c>
      <c r="P958">
        <f>IF(L958&gt;0,ROUNDUP((E958/L958),0))</f>
        <v>51</v>
      </c>
      <c r="Q958" t="s">
        <v>32</v>
      </c>
      <c r="R958" t="s">
        <v>5681</v>
      </c>
      <c r="S958" s="10">
        <f>(J958/86400)+25569+(-5/24)</f>
        <v>42060.705543981479</v>
      </c>
      <c r="T958" s="9">
        <f>(I958/86400)+25569+(-5/24)</f>
        <v>42120.663877314808</v>
      </c>
    </row>
    <row r="959" spans="1:20" ht="29" x14ac:dyDescent="0.35">
      <c r="A959">
        <v>957</v>
      </c>
      <c r="B959" s="8" t="s">
        <v>6460</v>
      </c>
      <c r="C959" s="8" t="s">
        <v>6459</v>
      </c>
      <c r="D959">
        <v>12000</v>
      </c>
      <c r="E959">
        <v>233</v>
      </c>
      <c r="F959" t="s">
        <v>49</v>
      </c>
      <c r="G959" t="s">
        <v>55</v>
      </c>
      <c r="H959" t="s">
        <v>82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5682</v>
      </c>
      <c r="O959">
        <f>ROUNDUP(E959/D959,2)*100</f>
        <v>2</v>
      </c>
      <c r="P959">
        <f>IF(L959&gt;0,ROUNDUP((E959/L959),0))</f>
        <v>34</v>
      </c>
      <c r="Q959" t="s">
        <v>32</v>
      </c>
      <c r="R959" t="s">
        <v>5681</v>
      </c>
      <c r="S959" s="10">
        <f>(J959/86400)+25569+(-5/24)</f>
        <v>42660.344131944446</v>
      </c>
      <c r="T959" s="9">
        <f>(I959/86400)+25569+(-5/24)</f>
        <v>42691.385798611103</v>
      </c>
    </row>
    <row r="960" spans="1:20" ht="58" x14ac:dyDescent="0.35">
      <c r="A960">
        <v>958</v>
      </c>
      <c r="B960" s="8" t="s">
        <v>6458</v>
      </c>
      <c r="C960" s="8" t="s">
        <v>6457</v>
      </c>
      <c r="D960">
        <v>7777</v>
      </c>
      <c r="E960">
        <v>881</v>
      </c>
      <c r="F960" t="s">
        <v>49</v>
      </c>
      <c r="G960" t="s">
        <v>55</v>
      </c>
      <c r="H960" t="s">
        <v>82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5682</v>
      </c>
      <c r="O960">
        <f>ROUNDUP(E960/D960,2)*100</f>
        <v>12</v>
      </c>
      <c r="P960">
        <f>IF(L960&gt;0,ROUNDUP((E960/L960),0))</f>
        <v>52</v>
      </c>
      <c r="Q960" t="s">
        <v>32</v>
      </c>
      <c r="R960" t="s">
        <v>5681</v>
      </c>
      <c r="S960" s="10">
        <f>(J960/86400)+25569+(-5/24)</f>
        <v>42082.594479166662</v>
      </c>
      <c r="T960" s="9">
        <f>(I960/86400)+25569+(-5/24)</f>
        <v>42103.999305555553</v>
      </c>
    </row>
    <row r="961" spans="1:20" ht="43.5" x14ac:dyDescent="0.35">
      <c r="A961">
        <v>959</v>
      </c>
      <c r="B961" s="8" t="s">
        <v>6456</v>
      </c>
      <c r="C961" s="8" t="s">
        <v>6455</v>
      </c>
      <c r="D961">
        <v>50000</v>
      </c>
      <c r="E961">
        <v>19430</v>
      </c>
      <c r="F961" t="s">
        <v>49</v>
      </c>
      <c r="G961" t="s">
        <v>55</v>
      </c>
      <c r="H961" t="s">
        <v>82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5682</v>
      </c>
      <c r="O961">
        <f>ROUNDUP(E961/D961,2)*100</f>
        <v>39</v>
      </c>
      <c r="P961">
        <f>IF(L961&gt;0,ROUNDUP((E961/L961),0))</f>
        <v>114</v>
      </c>
      <c r="Q961" t="s">
        <v>32</v>
      </c>
      <c r="R961" t="s">
        <v>5681</v>
      </c>
      <c r="S961" s="10">
        <f>(J961/86400)+25569+(-5/24)</f>
        <v>41992.96603009259</v>
      </c>
      <c r="T961" s="9">
        <f>(I961/86400)+25569+(-5/24)</f>
        <v>42022.96603009259</v>
      </c>
    </row>
    <row r="962" spans="1:20" ht="43.5" x14ac:dyDescent="0.35">
      <c r="A962">
        <v>960</v>
      </c>
      <c r="B962" s="8" t="s">
        <v>6454</v>
      </c>
      <c r="C962" s="8" t="s">
        <v>6453</v>
      </c>
      <c r="D962">
        <v>55650</v>
      </c>
      <c r="E962">
        <v>25655</v>
      </c>
      <c r="F962" t="s">
        <v>49</v>
      </c>
      <c r="G962" t="s">
        <v>55</v>
      </c>
      <c r="H962" t="s">
        <v>82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5682</v>
      </c>
      <c r="O962">
        <f>ROUNDUP(E962/D962,2)*100</f>
        <v>47</v>
      </c>
      <c r="P962">
        <f>IF(L962&gt;0,ROUNDUP((E962/L962),0))</f>
        <v>137</v>
      </c>
      <c r="Q962" t="s">
        <v>32</v>
      </c>
      <c r="R962" t="s">
        <v>5681</v>
      </c>
      <c r="S962" s="10">
        <f>(J962/86400)+25569+(-5/24)</f>
        <v>42766.41846064815</v>
      </c>
      <c r="T962" s="9">
        <f>(I962/86400)+25569+(-5/24)</f>
        <v>42808.376793981479</v>
      </c>
    </row>
    <row r="963" spans="1:20" ht="43.5" x14ac:dyDescent="0.35">
      <c r="A963">
        <v>961</v>
      </c>
      <c r="B963" s="8" t="s">
        <v>6452</v>
      </c>
      <c r="C963" s="8" t="s">
        <v>6451</v>
      </c>
      <c r="D963">
        <v>95000</v>
      </c>
      <c r="E963">
        <v>40079</v>
      </c>
      <c r="F963" t="s">
        <v>49</v>
      </c>
      <c r="G963" t="s">
        <v>55</v>
      </c>
      <c r="H963" t="s">
        <v>82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5682</v>
      </c>
      <c r="O963">
        <f>ROUNDUP(E963/D963,2)*100</f>
        <v>43</v>
      </c>
      <c r="P963">
        <f>IF(L963&gt;0,ROUNDUP((E963/L963),0))</f>
        <v>365</v>
      </c>
      <c r="Q963" t="s">
        <v>32</v>
      </c>
      <c r="R963" t="s">
        <v>5681</v>
      </c>
      <c r="S963" s="10">
        <f>(J963/86400)+25569+(-5/24)</f>
        <v>42740.485358796293</v>
      </c>
      <c r="T963" s="9">
        <f>(I963/86400)+25569+(-5/24)</f>
        <v>42786.583333333336</v>
      </c>
    </row>
    <row r="964" spans="1:20" ht="43.5" x14ac:dyDescent="0.35">
      <c r="A964">
        <v>962</v>
      </c>
      <c r="B964" s="8" t="s">
        <v>6450</v>
      </c>
      <c r="C964" s="8" t="s">
        <v>6449</v>
      </c>
      <c r="D964">
        <v>2500</v>
      </c>
      <c r="E964">
        <v>712</v>
      </c>
      <c r="F964" t="s">
        <v>49</v>
      </c>
      <c r="G964" t="s">
        <v>55</v>
      </c>
      <c r="H964" t="s">
        <v>82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5682</v>
      </c>
      <c r="O964">
        <f>ROUNDUP(E964/D964,2)*100</f>
        <v>29.000000000000004</v>
      </c>
      <c r="P964">
        <f>IF(L964&gt;0,ROUNDUP((E964/L964),0))</f>
        <v>20</v>
      </c>
      <c r="Q964" t="s">
        <v>32</v>
      </c>
      <c r="R964" t="s">
        <v>5681</v>
      </c>
      <c r="S964" s="10">
        <f>(J964/86400)+25569+(-5/24)</f>
        <v>42373.504085648143</v>
      </c>
      <c r="T964" s="9">
        <f>(I964/86400)+25569+(-5/24)</f>
        <v>42411.504085648143</v>
      </c>
    </row>
    <row r="965" spans="1:20" ht="29" x14ac:dyDescent="0.35">
      <c r="A965">
        <v>963</v>
      </c>
      <c r="B965" s="8" t="s">
        <v>6448</v>
      </c>
      <c r="C965" s="8" t="s">
        <v>6447</v>
      </c>
      <c r="D965">
        <v>35000</v>
      </c>
      <c r="E965">
        <v>377</v>
      </c>
      <c r="F965" t="s">
        <v>49</v>
      </c>
      <c r="G965" t="s">
        <v>55</v>
      </c>
      <c r="H965" t="s">
        <v>82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5682</v>
      </c>
      <c r="O965">
        <f>ROUNDUP(E965/D965,2)*100</f>
        <v>2</v>
      </c>
      <c r="P965">
        <f>IF(L965&gt;0,ROUNDUP((E965/L965),0))</f>
        <v>42</v>
      </c>
      <c r="Q965" t="s">
        <v>32</v>
      </c>
      <c r="R965" t="s">
        <v>5681</v>
      </c>
      <c r="S965" s="10">
        <f>(J965/86400)+25569+(-5/24)</f>
        <v>42625.427303240744</v>
      </c>
      <c r="T965" s="9">
        <f>(I965/86400)+25569+(-5/24)</f>
        <v>42660.427303240744</v>
      </c>
    </row>
    <row r="966" spans="1:20" ht="58" x14ac:dyDescent="0.35">
      <c r="A966">
        <v>964</v>
      </c>
      <c r="B966" s="8" t="s">
        <v>6446</v>
      </c>
      <c r="C966" s="8" t="s">
        <v>6445</v>
      </c>
      <c r="D966">
        <v>110000</v>
      </c>
      <c r="E966">
        <v>879</v>
      </c>
      <c r="F966" t="s">
        <v>49</v>
      </c>
      <c r="G966" t="s">
        <v>57</v>
      </c>
      <c r="H966" t="s">
        <v>193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5682</v>
      </c>
      <c r="O966">
        <f>ROUNDUP(E966/D966,2)*100</f>
        <v>1</v>
      </c>
      <c r="P966">
        <f>IF(L966&gt;0,ROUNDUP((E966/L966),0))</f>
        <v>31</v>
      </c>
      <c r="Q966" t="s">
        <v>32</v>
      </c>
      <c r="R966" t="s">
        <v>5681</v>
      </c>
      <c r="S966" s="10">
        <f>(J966/86400)+25569+(-5/24)</f>
        <v>42208.420358796291</v>
      </c>
      <c r="T966" s="9">
        <f>(I966/86400)+25569+(-5/24)</f>
        <v>42248.420358796291</v>
      </c>
    </row>
    <row r="967" spans="1:20" ht="43.5" x14ac:dyDescent="0.35">
      <c r="A967">
        <v>965</v>
      </c>
      <c r="B967" s="8" t="s">
        <v>6444</v>
      </c>
      <c r="C967" s="8" t="s">
        <v>6443</v>
      </c>
      <c r="D967">
        <v>25000</v>
      </c>
      <c r="E967">
        <v>298</v>
      </c>
      <c r="F967" t="s">
        <v>49</v>
      </c>
      <c r="G967" t="s">
        <v>55</v>
      </c>
      <c r="H967" t="s">
        <v>82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5682</v>
      </c>
      <c r="O967">
        <f>ROUNDUP(E967/D967,2)*100</f>
        <v>2</v>
      </c>
      <c r="P967">
        <f>IF(L967&gt;0,ROUNDUP((E967/L967),0))</f>
        <v>50</v>
      </c>
      <c r="Q967" t="s">
        <v>32</v>
      </c>
      <c r="R967" t="s">
        <v>5681</v>
      </c>
      <c r="S967" s="10">
        <f>(J967/86400)+25569+(-5/24)</f>
        <v>42636.808402777773</v>
      </c>
      <c r="T967" s="9">
        <f>(I967/86400)+25569+(-5/24)</f>
        <v>42668.957638888889</v>
      </c>
    </row>
    <row r="968" spans="1:20" ht="43.5" x14ac:dyDescent="0.35">
      <c r="A968">
        <v>966</v>
      </c>
      <c r="B968" s="8" t="s">
        <v>6442</v>
      </c>
      <c r="C968" s="8" t="s">
        <v>6441</v>
      </c>
      <c r="D968">
        <v>12000</v>
      </c>
      <c r="E968">
        <v>1776</v>
      </c>
      <c r="F968" t="s">
        <v>49</v>
      </c>
      <c r="G968" t="s">
        <v>55</v>
      </c>
      <c r="H968" t="s">
        <v>82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5682</v>
      </c>
      <c r="O968">
        <f>ROUNDUP(E968/D968,2)*100</f>
        <v>15.000000000000002</v>
      </c>
      <c r="P968">
        <f>IF(L968&gt;0,ROUNDUP((E968/L968),0))</f>
        <v>60</v>
      </c>
      <c r="Q968" t="s">
        <v>32</v>
      </c>
      <c r="R968" t="s">
        <v>5681</v>
      </c>
      <c r="S968" s="10">
        <f>(J968/86400)+25569+(-5/24)</f>
        <v>42619.427453703705</v>
      </c>
      <c r="T968" s="9">
        <f>(I968/86400)+25569+(-5/24)</f>
        <v>42649.427453703705</v>
      </c>
    </row>
    <row r="969" spans="1:20" ht="43.5" x14ac:dyDescent="0.35">
      <c r="A969">
        <v>967</v>
      </c>
      <c r="B969" s="8" t="s">
        <v>6440</v>
      </c>
      <c r="C969" s="8" t="s">
        <v>6439</v>
      </c>
      <c r="D969">
        <v>20000</v>
      </c>
      <c r="E969">
        <v>3562</v>
      </c>
      <c r="F969" t="s">
        <v>49</v>
      </c>
      <c r="G969" t="s">
        <v>55</v>
      </c>
      <c r="H969" t="s">
        <v>82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5682</v>
      </c>
      <c r="O969">
        <f>ROUNDUP(E969/D969,2)*100</f>
        <v>18.000000000000004</v>
      </c>
      <c r="P969">
        <f>IF(L969&gt;0,ROUNDUP((E969/L969),0))</f>
        <v>44</v>
      </c>
      <c r="Q969" t="s">
        <v>32</v>
      </c>
      <c r="R969" t="s">
        <v>5681</v>
      </c>
      <c r="S969" s="10">
        <f>(J969/86400)+25569+(-5/24)</f>
        <v>42422.045995370368</v>
      </c>
      <c r="T969" s="9">
        <f>(I969/86400)+25569+(-5/24)</f>
        <v>42482.004328703704</v>
      </c>
    </row>
    <row r="970" spans="1:20" ht="43.5" x14ac:dyDescent="0.35">
      <c r="A970">
        <v>968</v>
      </c>
      <c r="B970" s="8" t="s">
        <v>6438</v>
      </c>
      <c r="C970" s="8" t="s">
        <v>6437</v>
      </c>
      <c r="D970">
        <v>8000</v>
      </c>
      <c r="E970">
        <v>106</v>
      </c>
      <c r="F970" t="s">
        <v>49</v>
      </c>
      <c r="G970" t="s">
        <v>55</v>
      </c>
      <c r="H970" t="s">
        <v>82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5682</v>
      </c>
      <c r="O970">
        <f>ROUNDUP(E970/D970,2)*100</f>
        <v>2</v>
      </c>
      <c r="P970">
        <f>IF(L970&gt;0,ROUNDUP((E970/L970),0))</f>
        <v>27</v>
      </c>
      <c r="Q970" t="s">
        <v>32</v>
      </c>
      <c r="R970" t="s">
        <v>5681</v>
      </c>
      <c r="S970" s="10">
        <f>(J970/86400)+25569+(-5/24)</f>
        <v>41836.639282407406</v>
      </c>
      <c r="T970" s="9">
        <f>(I970/86400)+25569+(-5/24)</f>
        <v>41866.639282407406</v>
      </c>
    </row>
    <row r="971" spans="1:20" ht="29" x14ac:dyDescent="0.35">
      <c r="A971">
        <v>969</v>
      </c>
      <c r="B971" s="8" t="s">
        <v>6436</v>
      </c>
      <c r="C971" s="8" t="s">
        <v>6435</v>
      </c>
      <c r="D971">
        <v>30000</v>
      </c>
      <c r="E971">
        <v>14000</v>
      </c>
      <c r="F971" t="s">
        <v>49</v>
      </c>
      <c r="G971" t="s">
        <v>67</v>
      </c>
      <c r="H971" t="s">
        <v>101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5682</v>
      </c>
      <c r="O971">
        <f>ROUNDUP(E971/D971,2)*100</f>
        <v>47</v>
      </c>
      <c r="P971">
        <f>IF(L971&gt;0,ROUNDUP((E971/L971),0))</f>
        <v>1273</v>
      </c>
      <c r="Q971" t="s">
        <v>32</v>
      </c>
      <c r="R971" t="s">
        <v>5681</v>
      </c>
      <c r="S971" s="10">
        <f>(J971/86400)+25569+(-5/24)</f>
        <v>42742.094988425924</v>
      </c>
      <c r="T971" s="9">
        <f>(I971/86400)+25569+(-5/24)</f>
        <v>42775.094988425924</v>
      </c>
    </row>
    <row r="972" spans="1:20" ht="58" x14ac:dyDescent="0.35">
      <c r="A972">
        <v>970</v>
      </c>
      <c r="B972" s="8" t="s">
        <v>6434</v>
      </c>
      <c r="C972" s="8" t="s">
        <v>6433</v>
      </c>
      <c r="D972">
        <v>5000</v>
      </c>
      <c r="E972">
        <v>2296</v>
      </c>
      <c r="F972" t="s">
        <v>49</v>
      </c>
      <c r="G972" t="s">
        <v>57</v>
      </c>
      <c r="H972" t="s">
        <v>193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5682</v>
      </c>
      <c r="O972">
        <f>ROUNDUP(E972/D972,2)*100</f>
        <v>46</v>
      </c>
      <c r="P972">
        <f>IF(L972&gt;0,ROUNDUP((E972/L972),0))</f>
        <v>164</v>
      </c>
      <c r="Q972" t="s">
        <v>32</v>
      </c>
      <c r="R972" t="s">
        <v>5681</v>
      </c>
      <c r="S972" s="10">
        <f>(J972/86400)+25569+(-5/24)</f>
        <v>42721.012187499997</v>
      </c>
      <c r="T972" s="9">
        <f>(I972/86400)+25569+(-5/24)</f>
        <v>42757.999305555553</v>
      </c>
    </row>
    <row r="973" spans="1:20" ht="43.5" x14ac:dyDescent="0.35">
      <c r="A973">
        <v>971</v>
      </c>
      <c r="B973" s="8" t="s">
        <v>6432</v>
      </c>
      <c r="C973" s="8" t="s">
        <v>6431</v>
      </c>
      <c r="D973">
        <v>100000</v>
      </c>
      <c r="E973">
        <v>226</v>
      </c>
      <c r="F973" t="s">
        <v>49</v>
      </c>
      <c r="G973" t="s">
        <v>55</v>
      </c>
      <c r="H973" t="s">
        <v>82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5682</v>
      </c>
      <c r="O973">
        <f>ROUNDUP(E973/D973,2)*100</f>
        <v>1</v>
      </c>
      <c r="P973">
        <f>IF(L973&gt;0,ROUNDUP((E973/L973),0))</f>
        <v>46</v>
      </c>
      <c r="Q973" t="s">
        <v>32</v>
      </c>
      <c r="R973" t="s">
        <v>5681</v>
      </c>
      <c r="S973" s="10">
        <f>(J973/86400)+25569+(-5/24)</f>
        <v>42111.500694444439</v>
      </c>
      <c r="T973" s="9">
        <f>(I973/86400)+25569+(-5/24)</f>
        <v>42156.500694444439</v>
      </c>
    </row>
    <row r="974" spans="1:20" ht="43.5" x14ac:dyDescent="0.35">
      <c r="A974">
        <v>972</v>
      </c>
      <c r="B974" s="8" t="s">
        <v>6430</v>
      </c>
      <c r="C974" s="8" t="s">
        <v>6429</v>
      </c>
      <c r="D974">
        <v>20000</v>
      </c>
      <c r="E974">
        <v>6925</v>
      </c>
      <c r="F974" t="s">
        <v>49</v>
      </c>
      <c r="G974" t="s">
        <v>55</v>
      </c>
      <c r="H974" t="s">
        <v>82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5682</v>
      </c>
      <c r="O974">
        <f>ROUNDUP(E974/D974,2)*100</f>
        <v>35</v>
      </c>
      <c r="P974">
        <f>IF(L974&gt;0,ROUNDUP((E974/L974),0))</f>
        <v>154</v>
      </c>
      <c r="Q974" t="s">
        <v>32</v>
      </c>
      <c r="R974" t="s">
        <v>5681</v>
      </c>
      <c r="S974" s="10">
        <f>(J974/86400)+25569+(-5/24)</f>
        <v>41856.657384259255</v>
      </c>
      <c r="T974" s="9">
        <f>(I974/86400)+25569+(-5/24)</f>
        <v>41886.082638888889</v>
      </c>
    </row>
    <row r="975" spans="1:20" ht="58" x14ac:dyDescent="0.35">
      <c r="A975">
        <v>973</v>
      </c>
      <c r="B975" s="8" t="s">
        <v>6428</v>
      </c>
      <c r="C975" s="8" t="s">
        <v>6427</v>
      </c>
      <c r="D975">
        <v>20000</v>
      </c>
      <c r="E975">
        <v>411</v>
      </c>
      <c r="F975" t="s">
        <v>49</v>
      </c>
      <c r="G975" t="s">
        <v>55</v>
      </c>
      <c r="H975" t="s">
        <v>82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5682</v>
      </c>
      <c r="O975">
        <f>ROUNDUP(E975/D975,2)*100</f>
        <v>3</v>
      </c>
      <c r="P975">
        <f>IF(L975&gt;0,ROUNDUP((E975/L975),0))</f>
        <v>52</v>
      </c>
      <c r="Q975" t="s">
        <v>32</v>
      </c>
      <c r="R975" t="s">
        <v>5681</v>
      </c>
      <c r="S975" s="10">
        <f>(J975/86400)+25569+(-5/24)</f>
        <v>42256.806631944441</v>
      </c>
      <c r="T975" s="9">
        <f>(I975/86400)+25569+(-5/24)</f>
        <v>42316.848298611112</v>
      </c>
    </row>
    <row r="976" spans="1:20" ht="43.5" x14ac:dyDescent="0.35">
      <c r="A976">
        <v>974</v>
      </c>
      <c r="B976" s="8" t="s">
        <v>6426</v>
      </c>
      <c r="C976" s="8" t="s">
        <v>6425</v>
      </c>
      <c r="D976">
        <v>50000</v>
      </c>
      <c r="E976">
        <v>280</v>
      </c>
      <c r="F976" t="s">
        <v>49</v>
      </c>
      <c r="G976" t="s">
        <v>55</v>
      </c>
      <c r="H976" t="s">
        <v>82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5682</v>
      </c>
      <c r="O976">
        <f>ROUNDUP(E976/D976,2)*100</f>
        <v>1</v>
      </c>
      <c r="P976">
        <f>IF(L976&gt;0,ROUNDUP((E976/L976),0))</f>
        <v>94</v>
      </c>
      <c r="Q976" t="s">
        <v>32</v>
      </c>
      <c r="R976" t="s">
        <v>5681</v>
      </c>
      <c r="S976" s="10">
        <f>(J976/86400)+25569+(-5/24)</f>
        <v>42424.541157407402</v>
      </c>
      <c r="T976" s="9">
        <f>(I976/86400)+25569+(-5/24)</f>
        <v>42454.499490740738</v>
      </c>
    </row>
    <row r="977" spans="1:20" ht="43.5" x14ac:dyDescent="0.35">
      <c r="A977">
        <v>975</v>
      </c>
      <c r="B977" s="8" t="s">
        <v>6424</v>
      </c>
      <c r="C977" s="8" t="s">
        <v>6423</v>
      </c>
      <c r="D977">
        <v>100000</v>
      </c>
      <c r="E977">
        <v>2607</v>
      </c>
      <c r="F977" t="s">
        <v>49</v>
      </c>
      <c r="G977" t="s">
        <v>55</v>
      </c>
      <c r="H977" t="s">
        <v>82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5682</v>
      </c>
      <c r="O977">
        <f>ROUNDUP(E977/D977,2)*100</f>
        <v>3</v>
      </c>
      <c r="P977">
        <f>IF(L977&gt;0,ROUNDUP((E977/L977),0))</f>
        <v>109</v>
      </c>
      <c r="Q977" t="s">
        <v>32</v>
      </c>
      <c r="R977" t="s">
        <v>5681</v>
      </c>
      <c r="S977" s="10">
        <f>(J977/86400)+25569+(-5/24)</f>
        <v>42489.488252314812</v>
      </c>
      <c r="T977" s="9">
        <f>(I977/86400)+25569+(-5/24)</f>
        <v>42549.488252314812</v>
      </c>
    </row>
    <row r="978" spans="1:20" ht="43.5" x14ac:dyDescent="0.35">
      <c r="A978">
        <v>976</v>
      </c>
      <c r="B978" s="8" t="s">
        <v>6422</v>
      </c>
      <c r="C978" s="8" t="s">
        <v>6421</v>
      </c>
      <c r="D978">
        <v>150000</v>
      </c>
      <c r="E978">
        <v>2889</v>
      </c>
      <c r="F978" t="s">
        <v>49</v>
      </c>
      <c r="G978" t="s">
        <v>58</v>
      </c>
      <c r="H978" t="s">
        <v>104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5682</v>
      </c>
      <c r="O978">
        <f>ROUNDUP(E978/D978,2)*100</f>
        <v>2</v>
      </c>
      <c r="P978">
        <f>IF(L978&gt;0,ROUNDUP((E978/L978),0))</f>
        <v>161</v>
      </c>
      <c r="Q978" t="s">
        <v>32</v>
      </c>
      <c r="R978" t="s">
        <v>5681</v>
      </c>
      <c r="S978" s="10">
        <f>(J978/86400)+25569+(-5/24)</f>
        <v>42184.850659722222</v>
      </c>
      <c r="T978" s="9">
        <f>(I978/86400)+25569+(-5/24)</f>
        <v>42229.850659722222</v>
      </c>
    </row>
    <row r="979" spans="1:20" ht="43.5" x14ac:dyDescent="0.35">
      <c r="A979">
        <v>977</v>
      </c>
      <c r="B979" s="8" t="s">
        <v>6420</v>
      </c>
      <c r="C979" s="8" t="s">
        <v>6419</v>
      </c>
      <c r="D979">
        <v>2700</v>
      </c>
      <c r="E979">
        <v>909</v>
      </c>
      <c r="F979" t="s">
        <v>49</v>
      </c>
      <c r="G979" t="s">
        <v>71</v>
      </c>
      <c r="H979" t="s">
        <v>85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5682</v>
      </c>
      <c r="O979">
        <f>ROUNDUP(E979/D979,2)*100</f>
        <v>34</v>
      </c>
      <c r="P979">
        <f>IF(L979&gt;0,ROUNDUP((E979/L979),0))</f>
        <v>76</v>
      </c>
      <c r="Q979" t="s">
        <v>32</v>
      </c>
      <c r="R979" t="s">
        <v>5681</v>
      </c>
      <c r="S979" s="10">
        <f>(J979/86400)+25569+(-5/24)</f>
        <v>42391.733761574076</v>
      </c>
      <c r="T979" s="9">
        <f>(I979/86400)+25569+(-5/24)</f>
        <v>42421.733761574076</v>
      </c>
    </row>
    <row r="980" spans="1:20" ht="43.5" x14ac:dyDescent="0.35">
      <c r="A980">
        <v>978</v>
      </c>
      <c r="B980" s="8" t="s">
        <v>6418</v>
      </c>
      <c r="C980" s="8" t="s">
        <v>6417</v>
      </c>
      <c r="D980">
        <v>172889</v>
      </c>
      <c r="E980">
        <v>97273</v>
      </c>
      <c r="F980" t="s">
        <v>49</v>
      </c>
      <c r="G980" t="s">
        <v>64</v>
      </c>
      <c r="H980" t="s">
        <v>638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5682</v>
      </c>
      <c r="O980">
        <f>ROUNDUP(E980/D980,2)*100</f>
        <v>57.000000000000007</v>
      </c>
      <c r="P980">
        <f>IF(L980&gt;0,ROUNDUP((E980/L980),0))</f>
        <v>791</v>
      </c>
      <c r="Q980" t="s">
        <v>32</v>
      </c>
      <c r="R980" t="s">
        <v>5681</v>
      </c>
      <c r="S980" s="10">
        <f>(J980/86400)+25569+(-5/24)</f>
        <v>42395.100706018515</v>
      </c>
      <c r="T980" s="9">
        <f>(I980/86400)+25569+(-5/24)</f>
        <v>42425.100706018515</v>
      </c>
    </row>
    <row r="981" spans="1:20" ht="58" x14ac:dyDescent="0.35">
      <c r="A981">
        <v>979</v>
      </c>
      <c r="B981" s="8" t="s">
        <v>6416</v>
      </c>
      <c r="C981" s="8" t="s">
        <v>6415</v>
      </c>
      <c r="D981">
        <v>35000</v>
      </c>
      <c r="E981">
        <v>28986.16</v>
      </c>
      <c r="F981" t="s">
        <v>49</v>
      </c>
      <c r="G981" t="s">
        <v>55</v>
      </c>
      <c r="H981" t="s">
        <v>82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5682</v>
      </c>
      <c r="O981">
        <f>ROUNDUP(E981/D981,2)*100</f>
        <v>83</v>
      </c>
      <c r="P981">
        <f>IF(L981&gt;0,ROUNDUP((E981/L981),0))</f>
        <v>302</v>
      </c>
      <c r="Q981" t="s">
        <v>32</v>
      </c>
      <c r="R981" t="s">
        <v>5681</v>
      </c>
      <c r="S981" s="10">
        <f>(J981/86400)+25569+(-5/24)</f>
        <v>42506.208657407406</v>
      </c>
      <c r="T981" s="9">
        <f>(I981/86400)+25569+(-5/24)</f>
        <v>42541.582638888889</v>
      </c>
    </row>
    <row r="982" spans="1:20" ht="58" x14ac:dyDescent="0.35">
      <c r="A982">
        <v>980</v>
      </c>
      <c r="B982" s="8" t="s">
        <v>6414</v>
      </c>
      <c r="C982" s="8" t="s">
        <v>6413</v>
      </c>
      <c r="D982">
        <v>10000</v>
      </c>
      <c r="E982">
        <v>1486</v>
      </c>
      <c r="F982" t="s">
        <v>49</v>
      </c>
      <c r="G982" t="s">
        <v>55</v>
      </c>
      <c r="H982" t="s">
        <v>82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5682</v>
      </c>
      <c r="O982">
        <f>ROUNDUP(E982/D982,2)*100</f>
        <v>15.000000000000002</v>
      </c>
      <c r="P982">
        <f>IF(L982&gt;0,ROUNDUP((E982/L982),0))</f>
        <v>48</v>
      </c>
      <c r="Q982" t="s">
        <v>32</v>
      </c>
      <c r="R982" t="s">
        <v>5681</v>
      </c>
      <c r="S982" s="10">
        <f>(J982/86400)+25569+(-5/24)</f>
        <v>41928.695856481478</v>
      </c>
      <c r="T982" s="9">
        <f>(I982/86400)+25569+(-5/24)</f>
        <v>41973.737523148149</v>
      </c>
    </row>
    <row r="983" spans="1:20" ht="58" x14ac:dyDescent="0.35">
      <c r="A983">
        <v>981</v>
      </c>
      <c r="B983" s="8" t="s">
        <v>6412</v>
      </c>
      <c r="C983" s="8" t="s">
        <v>6411</v>
      </c>
      <c r="D983">
        <v>88888</v>
      </c>
      <c r="E983">
        <v>11</v>
      </c>
      <c r="F983" t="s">
        <v>49</v>
      </c>
      <c r="G983" t="s">
        <v>55</v>
      </c>
      <c r="H983" t="s">
        <v>82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5682</v>
      </c>
      <c r="O983">
        <f>ROUNDUP(E983/D983,2)*100</f>
        <v>1</v>
      </c>
      <c r="P983">
        <f>IF(L983&gt;0,ROUNDUP((E983/L983),0))</f>
        <v>3</v>
      </c>
      <c r="Q983" t="s">
        <v>32</v>
      </c>
      <c r="R983" t="s">
        <v>5681</v>
      </c>
      <c r="S983" s="10">
        <f>(J983/86400)+25569+(-5/24)</f>
        <v>41830.738680555551</v>
      </c>
      <c r="T983" s="9">
        <f>(I983/86400)+25569+(-5/24)</f>
        <v>41860.738680555551</v>
      </c>
    </row>
    <row r="984" spans="1:20" ht="29" x14ac:dyDescent="0.35">
      <c r="A984">
        <v>982</v>
      </c>
      <c r="B984" s="8" t="s">
        <v>6410</v>
      </c>
      <c r="C984" s="8" t="s">
        <v>6409</v>
      </c>
      <c r="D984">
        <v>17500</v>
      </c>
      <c r="E984">
        <v>3</v>
      </c>
      <c r="F984" t="s">
        <v>49</v>
      </c>
      <c r="G984" t="s">
        <v>55</v>
      </c>
      <c r="H984" t="s">
        <v>82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5682</v>
      </c>
      <c r="O984">
        <f>ROUNDUP(E984/D984,2)*100</f>
        <v>1</v>
      </c>
      <c r="P984">
        <f>IF(L984&gt;0,ROUNDUP((E984/L984),0))</f>
        <v>1</v>
      </c>
      <c r="Q984" t="s">
        <v>32</v>
      </c>
      <c r="R984" t="s">
        <v>5681</v>
      </c>
      <c r="S984" s="10">
        <f>(J984/86400)+25569+(-5/24)</f>
        <v>42615.544976851852</v>
      </c>
      <c r="T984" s="9">
        <f>(I984/86400)+25569+(-5/24)</f>
        <v>42645.544976851852</v>
      </c>
    </row>
    <row r="985" spans="1:20" ht="58" x14ac:dyDescent="0.35">
      <c r="A985">
        <v>983</v>
      </c>
      <c r="B985" s="8" t="s">
        <v>6408</v>
      </c>
      <c r="C985" s="8" t="s">
        <v>6407</v>
      </c>
      <c r="D985">
        <v>104219</v>
      </c>
      <c r="E985">
        <v>30751</v>
      </c>
      <c r="F985" t="s">
        <v>49</v>
      </c>
      <c r="G985" t="s">
        <v>63</v>
      </c>
      <c r="H985" t="s">
        <v>85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5682</v>
      </c>
      <c r="O985">
        <f>ROUNDUP(E985/D985,2)*100</f>
        <v>30</v>
      </c>
      <c r="P985">
        <f>IF(L985&gt;0,ROUNDUP((E985/L985),0))</f>
        <v>172</v>
      </c>
      <c r="Q985" t="s">
        <v>32</v>
      </c>
      <c r="R985" t="s">
        <v>5681</v>
      </c>
      <c r="S985" s="10">
        <f>(J985/86400)+25569+(-5/24)</f>
        <v>42574.459317129622</v>
      </c>
      <c r="T985" s="9">
        <f>(I985/86400)+25569+(-5/24)</f>
        <v>42605.662499999999</v>
      </c>
    </row>
    <row r="986" spans="1:20" ht="72.5" x14ac:dyDescent="0.35">
      <c r="A986">
        <v>984</v>
      </c>
      <c r="B986" s="8" t="s">
        <v>6406</v>
      </c>
      <c r="C986" s="8" t="s">
        <v>6405</v>
      </c>
      <c r="D986">
        <v>10000</v>
      </c>
      <c r="E986">
        <v>106</v>
      </c>
      <c r="F986" t="s">
        <v>49</v>
      </c>
      <c r="G986" t="s">
        <v>55</v>
      </c>
      <c r="H986" t="s">
        <v>82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5682</v>
      </c>
      <c r="O986">
        <f>ROUNDUP(E986/D986,2)*100</f>
        <v>2</v>
      </c>
      <c r="P986">
        <f>IF(L986&gt;0,ROUNDUP((E986/L986),0))</f>
        <v>36</v>
      </c>
      <c r="Q986" t="s">
        <v>32</v>
      </c>
      <c r="R986" t="s">
        <v>5681</v>
      </c>
      <c r="S986" s="10">
        <f>(J986/86400)+25569+(-5/24)</f>
        <v>42060.907499999994</v>
      </c>
      <c r="T986" s="9">
        <f>(I986/86400)+25569+(-5/24)</f>
        <v>42090.86583333333</v>
      </c>
    </row>
    <row r="987" spans="1:20" ht="43.5" x14ac:dyDescent="0.35">
      <c r="A987">
        <v>985</v>
      </c>
      <c r="B987" s="8" t="s">
        <v>6404</v>
      </c>
      <c r="C987" s="8" t="s">
        <v>6403</v>
      </c>
      <c r="D987">
        <v>30000</v>
      </c>
      <c r="E987">
        <v>1888</v>
      </c>
      <c r="F987" t="s">
        <v>49</v>
      </c>
      <c r="G987" t="s">
        <v>59</v>
      </c>
      <c r="H987" t="s">
        <v>85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5682</v>
      </c>
      <c r="O987">
        <f>ROUNDUP(E987/D987,2)*100</f>
        <v>6.9999999999999991</v>
      </c>
      <c r="P987">
        <f>IF(L987&gt;0,ROUNDUP((E987/L987),0))</f>
        <v>83</v>
      </c>
      <c r="Q987" t="s">
        <v>32</v>
      </c>
      <c r="R987" t="s">
        <v>5681</v>
      </c>
      <c r="S987" s="10">
        <f>(J987/86400)+25569+(-5/24)</f>
        <v>42339.759375000001</v>
      </c>
      <c r="T987" s="9">
        <f>(I987/86400)+25569+(-5/24)</f>
        <v>42369.749999999993</v>
      </c>
    </row>
    <row r="988" spans="1:20" ht="58" x14ac:dyDescent="0.35">
      <c r="A988">
        <v>986</v>
      </c>
      <c r="B988" s="8" t="s">
        <v>6402</v>
      </c>
      <c r="C988" s="8" t="s">
        <v>6401</v>
      </c>
      <c r="D988">
        <v>20000</v>
      </c>
      <c r="E988">
        <v>2550</v>
      </c>
      <c r="F988" t="s">
        <v>49</v>
      </c>
      <c r="G988" t="s">
        <v>56</v>
      </c>
      <c r="H988" t="s">
        <v>90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5682</v>
      </c>
      <c r="O988">
        <f>ROUNDUP(E988/D988,2)*100</f>
        <v>13</v>
      </c>
      <c r="P988">
        <f>IF(L988&gt;0,ROUNDUP((E988/L988),0))</f>
        <v>111</v>
      </c>
      <c r="Q988" t="s">
        <v>32</v>
      </c>
      <c r="R988" t="s">
        <v>5681</v>
      </c>
      <c r="S988" s="10">
        <f>(J988/86400)+25569+(-5/24)</f>
        <v>42324.559027777774</v>
      </c>
      <c r="T988" s="9">
        <f>(I988/86400)+25569+(-5/24)</f>
        <v>42378.791666666664</v>
      </c>
    </row>
    <row r="989" spans="1:20" ht="43.5" x14ac:dyDescent="0.35">
      <c r="A989">
        <v>987</v>
      </c>
      <c r="B989" s="8" t="s">
        <v>6400</v>
      </c>
      <c r="C989" s="8" t="s">
        <v>6399</v>
      </c>
      <c r="D989">
        <v>50000</v>
      </c>
      <c r="E989">
        <v>6610</v>
      </c>
      <c r="F989" t="s">
        <v>49</v>
      </c>
      <c r="G989" t="s">
        <v>62</v>
      </c>
      <c r="H989" t="s">
        <v>85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5682</v>
      </c>
      <c r="O989">
        <f>ROUNDUP(E989/D989,2)*100</f>
        <v>14.000000000000002</v>
      </c>
      <c r="P989">
        <f>IF(L989&gt;0,ROUNDUP((E989/L989),0))</f>
        <v>162</v>
      </c>
      <c r="Q989" t="s">
        <v>32</v>
      </c>
      <c r="R989" t="s">
        <v>5681</v>
      </c>
      <c r="S989" s="10">
        <f>(J989/86400)+25569+(-5/24)</f>
        <v>41773.086226851847</v>
      </c>
      <c r="T989" s="9">
        <f>(I989/86400)+25569+(-5/24)</f>
        <v>41813.086226851847</v>
      </c>
    </row>
    <row r="990" spans="1:20" ht="58" x14ac:dyDescent="0.35">
      <c r="A990">
        <v>988</v>
      </c>
      <c r="B990" s="8" t="s">
        <v>6398</v>
      </c>
      <c r="C990" s="8" t="s">
        <v>6397</v>
      </c>
      <c r="D990">
        <v>5000</v>
      </c>
      <c r="E990">
        <v>0</v>
      </c>
      <c r="F990" t="s">
        <v>49</v>
      </c>
      <c r="G990" t="s">
        <v>60</v>
      </c>
      <c r="H990" t="s">
        <v>85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5682</v>
      </c>
      <c r="O990">
        <f>ROUNDUP(E990/D990,2)*100</f>
        <v>0</v>
      </c>
      <c r="P990" t="b">
        <f>IF(L990&gt;0,ROUNDUP((E990/L990),0))</f>
        <v>0</v>
      </c>
      <c r="Q990" t="s">
        <v>32</v>
      </c>
      <c r="R990" t="s">
        <v>5681</v>
      </c>
      <c r="S990" s="10">
        <f>(J990/86400)+25569+(-5/24)</f>
        <v>42614.148437499993</v>
      </c>
      <c r="T990" s="9">
        <f>(I990/86400)+25569+(-5/24)</f>
        <v>42644.148437499993</v>
      </c>
    </row>
    <row r="991" spans="1:20" ht="29" x14ac:dyDescent="0.35">
      <c r="A991">
        <v>989</v>
      </c>
      <c r="B991" s="8" t="s">
        <v>6396</v>
      </c>
      <c r="C991" s="8" t="s">
        <v>6395</v>
      </c>
      <c r="D991">
        <v>10000</v>
      </c>
      <c r="E991">
        <v>1677</v>
      </c>
      <c r="F991" t="s">
        <v>49</v>
      </c>
      <c r="G991" t="s">
        <v>55</v>
      </c>
      <c r="H991" t="s">
        <v>82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5682</v>
      </c>
      <c r="O991">
        <f>ROUNDUP(E991/D991,2)*100</f>
        <v>17</v>
      </c>
      <c r="P991">
        <f>IF(L991&gt;0,ROUNDUP((E991/L991),0))</f>
        <v>53</v>
      </c>
      <c r="Q991" t="s">
        <v>32</v>
      </c>
      <c r="R991" t="s">
        <v>5681</v>
      </c>
      <c r="S991" s="10">
        <f>(J991/86400)+25569+(-5/24)</f>
        <v>42611.725636574069</v>
      </c>
      <c r="T991" s="9">
        <f>(I991/86400)+25569+(-5/24)</f>
        <v>42641.725636574069</v>
      </c>
    </row>
    <row r="992" spans="1:20" ht="43.5" x14ac:dyDescent="0.35">
      <c r="A992">
        <v>990</v>
      </c>
      <c r="B992" s="8" t="s">
        <v>6394</v>
      </c>
      <c r="C992" s="8" t="s">
        <v>6393</v>
      </c>
      <c r="D992">
        <v>25000</v>
      </c>
      <c r="E992">
        <v>26</v>
      </c>
      <c r="F992" t="s">
        <v>49</v>
      </c>
      <c r="G992" t="s">
        <v>55</v>
      </c>
      <c r="H992" t="s">
        <v>82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5682</v>
      </c>
      <c r="O992">
        <f>ROUNDUP(E992/D992,2)*100</f>
        <v>1</v>
      </c>
      <c r="P992">
        <f>IF(L992&gt;0,ROUNDUP((E992/L992),0))</f>
        <v>13</v>
      </c>
      <c r="Q992" t="s">
        <v>32</v>
      </c>
      <c r="R992" t="s">
        <v>5681</v>
      </c>
      <c r="S992" s="10">
        <f>(J992/86400)+25569+(-5/24)</f>
        <v>41855.575972222221</v>
      </c>
      <c r="T992" s="9">
        <f>(I992/86400)+25569+(-5/24)</f>
        <v>41885.575972222221</v>
      </c>
    </row>
    <row r="993" spans="1:20" ht="72.5" x14ac:dyDescent="0.35">
      <c r="A993">
        <v>991</v>
      </c>
      <c r="B993" s="8" t="s">
        <v>6392</v>
      </c>
      <c r="C993" s="8" t="s">
        <v>6391</v>
      </c>
      <c r="D993">
        <v>5000</v>
      </c>
      <c r="E993">
        <v>212</v>
      </c>
      <c r="F993" t="s">
        <v>49</v>
      </c>
      <c r="G993" t="s">
        <v>56</v>
      </c>
      <c r="H993" t="s">
        <v>90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5682</v>
      </c>
      <c r="O993">
        <f>ROUNDUP(E993/D993,2)*100</f>
        <v>5</v>
      </c>
      <c r="P993">
        <f>IF(L993&gt;0,ROUNDUP((E993/L993),0))</f>
        <v>31</v>
      </c>
      <c r="Q993" t="s">
        <v>32</v>
      </c>
      <c r="R993" t="s">
        <v>5681</v>
      </c>
      <c r="S993" s="10">
        <f>(J993/86400)+25569+(-5/24)</f>
        <v>42538.548472222225</v>
      </c>
      <c r="T993" s="9">
        <f>(I993/86400)+25569+(-5/24)</f>
        <v>42563.57708333333</v>
      </c>
    </row>
    <row r="994" spans="1:20" ht="43.5" x14ac:dyDescent="0.35">
      <c r="A994">
        <v>992</v>
      </c>
      <c r="B994" s="8" t="s">
        <v>6390</v>
      </c>
      <c r="C994" s="8" t="s">
        <v>6389</v>
      </c>
      <c r="D994">
        <v>100000</v>
      </c>
      <c r="E994">
        <v>467</v>
      </c>
      <c r="F994" t="s">
        <v>49</v>
      </c>
      <c r="G994" t="s">
        <v>55</v>
      </c>
      <c r="H994" t="s">
        <v>82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5682</v>
      </c>
      <c r="O994">
        <f>ROUNDUP(E994/D994,2)*100</f>
        <v>1</v>
      </c>
      <c r="P994">
        <f>IF(L994&gt;0,ROUNDUP((E994/L994),0))</f>
        <v>117</v>
      </c>
      <c r="Q994" t="s">
        <v>32</v>
      </c>
      <c r="R994" t="s">
        <v>5681</v>
      </c>
      <c r="S994" s="10">
        <f>(J994/86400)+25569+(-5/24)</f>
        <v>42437.71665509259</v>
      </c>
      <c r="T994" s="9">
        <f>(I994/86400)+25569+(-5/24)</f>
        <v>42497.674988425926</v>
      </c>
    </row>
    <row r="995" spans="1:20" ht="43.5" x14ac:dyDescent="0.35">
      <c r="A995">
        <v>993</v>
      </c>
      <c r="B995" s="8" t="s">
        <v>6388</v>
      </c>
      <c r="C995" s="8" t="s">
        <v>6387</v>
      </c>
      <c r="D995">
        <v>70000</v>
      </c>
      <c r="E995">
        <v>17561</v>
      </c>
      <c r="F995" t="s">
        <v>49</v>
      </c>
      <c r="G995" t="s">
        <v>55</v>
      </c>
      <c r="H995" t="s">
        <v>82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5682</v>
      </c>
      <c r="O995">
        <f>ROUNDUP(E995/D995,2)*100</f>
        <v>26</v>
      </c>
      <c r="P995">
        <f>IF(L995&gt;0,ROUNDUP((E995/L995),0))</f>
        <v>90</v>
      </c>
      <c r="Q995" t="s">
        <v>32</v>
      </c>
      <c r="R995" t="s">
        <v>5681</v>
      </c>
      <c r="S995" s="10">
        <f>(J995/86400)+25569+(-5/24)</f>
        <v>42652.756574074076</v>
      </c>
      <c r="T995" s="9">
        <f>(I995/86400)+25569+(-5/24)</f>
        <v>42685.999999999993</v>
      </c>
    </row>
    <row r="996" spans="1:20" ht="58" x14ac:dyDescent="0.35">
      <c r="A996">
        <v>994</v>
      </c>
      <c r="B996" s="8" t="s">
        <v>6386</v>
      </c>
      <c r="C996" s="8" t="s">
        <v>6385</v>
      </c>
      <c r="D996">
        <v>200000</v>
      </c>
      <c r="E996">
        <v>4669</v>
      </c>
      <c r="F996" t="s">
        <v>49</v>
      </c>
      <c r="G996" t="s">
        <v>55</v>
      </c>
      <c r="H996" t="s">
        <v>82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5682</v>
      </c>
      <c r="O996">
        <f>ROUNDUP(E996/D996,2)*100</f>
        <v>3</v>
      </c>
      <c r="P996">
        <f>IF(L996&gt;0,ROUNDUP((E996/L996),0))</f>
        <v>425</v>
      </c>
      <c r="Q996" t="s">
        <v>32</v>
      </c>
      <c r="R996" t="s">
        <v>5681</v>
      </c>
      <c r="S996" s="10">
        <f>(J996/86400)+25569+(-5/24)</f>
        <v>41921.054745370369</v>
      </c>
      <c r="T996" s="9">
        <f>(I996/86400)+25569+(-5/24)</f>
        <v>41973.749305555553</v>
      </c>
    </row>
    <row r="997" spans="1:20" ht="43.5" x14ac:dyDescent="0.35">
      <c r="A997">
        <v>995</v>
      </c>
      <c r="B997" s="8" t="s">
        <v>6384</v>
      </c>
      <c r="C997" s="8" t="s">
        <v>6383</v>
      </c>
      <c r="D997">
        <v>10000</v>
      </c>
      <c r="E997">
        <v>726</v>
      </c>
      <c r="F997" t="s">
        <v>49</v>
      </c>
      <c r="G997" t="s">
        <v>55</v>
      </c>
      <c r="H997" t="s">
        <v>82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5682</v>
      </c>
      <c r="O997">
        <f>ROUNDUP(E997/D997,2)*100</f>
        <v>8</v>
      </c>
      <c r="P997">
        <f>IF(L997&gt;0,ROUNDUP((E997/L997),0))</f>
        <v>81</v>
      </c>
      <c r="Q997" t="s">
        <v>32</v>
      </c>
      <c r="R997" t="s">
        <v>5681</v>
      </c>
      <c r="S997" s="10">
        <f>(J997/86400)+25569+(-5/24)</f>
        <v>41947.732407407406</v>
      </c>
      <c r="T997" s="9">
        <f>(I997/86400)+25569+(-5/24)</f>
        <v>41972.458333333336</v>
      </c>
    </row>
    <row r="998" spans="1:20" ht="43.5" x14ac:dyDescent="0.35">
      <c r="A998">
        <v>996</v>
      </c>
      <c r="B998" s="8" t="s">
        <v>6382</v>
      </c>
      <c r="C998" s="8" t="s">
        <v>6381</v>
      </c>
      <c r="D998">
        <v>4000</v>
      </c>
      <c r="E998">
        <v>65</v>
      </c>
      <c r="F998" t="s">
        <v>49</v>
      </c>
      <c r="G998" t="s">
        <v>55</v>
      </c>
      <c r="H998" t="s">
        <v>82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5682</v>
      </c>
      <c r="O998">
        <f>ROUNDUP(E998/D998,2)*100</f>
        <v>2</v>
      </c>
      <c r="P998">
        <f>IF(L998&gt;0,ROUNDUP((E998/L998),0))</f>
        <v>13</v>
      </c>
      <c r="Q998" t="s">
        <v>32</v>
      </c>
      <c r="R998" t="s">
        <v>5681</v>
      </c>
      <c r="S998" s="10">
        <f>(J998/86400)+25569+(-5/24)</f>
        <v>41817.658101851848</v>
      </c>
      <c r="T998" s="9">
        <f>(I998/86400)+25569+(-5/24)</f>
        <v>41847.435416666667</v>
      </c>
    </row>
    <row r="999" spans="1:20" ht="29" x14ac:dyDescent="0.35">
      <c r="A999">
        <v>997</v>
      </c>
      <c r="B999" s="8" t="s">
        <v>6380</v>
      </c>
      <c r="C999" s="8" t="s">
        <v>6379</v>
      </c>
      <c r="D999">
        <v>5000</v>
      </c>
      <c r="E999">
        <v>65</v>
      </c>
      <c r="F999" t="s">
        <v>49</v>
      </c>
      <c r="G999" t="s">
        <v>55</v>
      </c>
      <c r="H999" t="s">
        <v>82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5682</v>
      </c>
      <c r="O999">
        <f>ROUNDUP(E999/D999,2)*100</f>
        <v>2</v>
      </c>
      <c r="P999">
        <f>IF(L999&gt;0,ROUNDUP((E999/L999),0))</f>
        <v>9</v>
      </c>
      <c r="Q999" t="s">
        <v>32</v>
      </c>
      <c r="R999" t="s">
        <v>5681</v>
      </c>
      <c r="S999" s="10">
        <f>(J999/86400)+25569+(-5/24)</f>
        <v>41940.894641203704</v>
      </c>
      <c r="T999" s="9">
        <f>(I999/86400)+25569+(-5/24)</f>
        <v>41970.936307870368</v>
      </c>
    </row>
    <row r="1000" spans="1:20" ht="43.5" x14ac:dyDescent="0.35">
      <c r="A1000">
        <v>998</v>
      </c>
      <c r="B1000" s="8" t="s">
        <v>6378</v>
      </c>
      <c r="C1000" s="8" t="s">
        <v>6377</v>
      </c>
      <c r="D1000">
        <v>60000</v>
      </c>
      <c r="E1000">
        <v>35135</v>
      </c>
      <c r="F1000" t="s">
        <v>49</v>
      </c>
      <c r="G1000" t="s">
        <v>57</v>
      </c>
      <c r="H1000" t="s">
        <v>193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5682</v>
      </c>
      <c r="O1000">
        <f>ROUNDUP(E1000/D1000,2)*100</f>
        <v>59</v>
      </c>
      <c r="P1000">
        <f>IF(L1000&gt;0,ROUNDUP((E1000/L1000),0))</f>
        <v>154</v>
      </c>
      <c r="Q1000" t="s">
        <v>32</v>
      </c>
      <c r="R1000" t="s">
        <v>5681</v>
      </c>
      <c r="S1000" s="10">
        <f>(J1000/86400)+25569+(-5/24)</f>
        <v>42281.960659722223</v>
      </c>
      <c r="T1000" s="9">
        <f>(I1000/86400)+25569+(-5/24)</f>
        <v>42327.002326388887</v>
      </c>
    </row>
    <row r="1001" spans="1:20" ht="43.5" x14ac:dyDescent="0.35">
      <c r="A1001">
        <v>999</v>
      </c>
      <c r="B1001" s="8" t="s">
        <v>6376</v>
      </c>
      <c r="C1001" s="8" t="s">
        <v>6375</v>
      </c>
      <c r="D1001">
        <v>150000</v>
      </c>
      <c r="E1001">
        <v>11683</v>
      </c>
      <c r="F1001" t="s">
        <v>49</v>
      </c>
      <c r="G1001" t="s">
        <v>57</v>
      </c>
      <c r="H1001" t="s">
        <v>193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5682</v>
      </c>
      <c r="O1001">
        <f>ROUNDUP(E1001/D1001,2)*100</f>
        <v>8</v>
      </c>
      <c r="P1001">
        <f>IF(L1001&gt;0,ROUNDUP((E1001/L1001),0))</f>
        <v>293</v>
      </c>
      <c r="Q1001" t="s">
        <v>32</v>
      </c>
      <c r="R1001" t="s">
        <v>5681</v>
      </c>
      <c r="S1001" s="10">
        <f>(J1001/86400)+25569+(-5/24)</f>
        <v>41926.091319444444</v>
      </c>
      <c r="T1001" s="9">
        <f>(I1001/86400)+25569+(-5/24)</f>
        <v>41956.126388888886</v>
      </c>
    </row>
    <row r="1002" spans="1:20" ht="43.5" x14ac:dyDescent="0.35">
      <c r="A1002">
        <v>1000</v>
      </c>
      <c r="B1002" s="8" t="s">
        <v>6374</v>
      </c>
      <c r="C1002" s="8" t="s">
        <v>6373</v>
      </c>
      <c r="D1002">
        <v>894700</v>
      </c>
      <c r="E1002">
        <v>19824</v>
      </c>
      <c r="F1002" t="s">
        <v>48</v>
      </c>
      <c r="G1002" t="s">
        <v>55</v>
      </c>
      <c r="H1002" t="s">
        <v>82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5682</v>
      </c>
      <c r="O1002">
        <f>ROUNDUP(E1002/D1002,2)*100</f>
        <v>3</v>
      </c>
      <c r="P1002">
        <f>IF(L1002&gt;0,ROUNDUP((E1002/L1002),0))</f>
        <v>3304</v>
      </c>
      <c r="Q1002" t="s">
        <v>32</v>
      </c>
      <c r="R1002" t="s">
        <v>5681</v>
      </c>
      <c r="S1002" s="10">
        <f>(J1002/86400)+25569+(-5/24)</f>
        <v>42748.851388888885</v>
      </c>
      <c r="T1002" s="9">
        <f>(I1002/86400)+25569+(-5/24)</f>
        <v>42808.80972222222</v>
      </c>
    </row>
    <row r="1003" spans="1:20" ht="58" x14ac:dyDescent="0.35">
      <c r="A1003">
        <v>1001</v>
      </c>
      <c r="B1003" s="8" t="s">
        <v>6372</v>
      </c>
      <c r="C1003" s="8" t="s">
        <v>6371</v>
      </c>
      <c r="D1003">
        <v>5000</v>
      </c>
      <c r="E1003">
        <v>5200</v>
      </c>
      <c r="F1003" t="s">
        <v>48</v>
      </c>
      <c r="G1003" t="s">
        <v>56</v>
      </c>
      <c r="H1003" t="s">
        <v>90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5682</v>
      </c>
      <c r="O1003">
        <f>ROUNDUP(E1003/D1003,2)*100</f>
        <v>104</v>
      </c>
      <c r="P1003">
        <f>IF(L1003&gt;0,ROUNDUP((E1003/L1003),0))</f>
        <v>1300</v>
      </c>
      <c r="Q1003" t="s">
        <v>32</v>
      </c>
      <c r="R1003" t="s">
        <v>5681</v>
      </c>
      <c r="S1003" s="10">
        <f>(J1003/86400)+25569+(-5/24)</f>
        <v>42720.511724537035</v>
      </c>
      <c r="T1003" s="9">
        <f>(I1003/86400)+25569+(-5/24)</f>
        <v>42765.511724537035</v>
      </c>
    </row>
    <row r="1004" spans="1:20" ht="43.5" x14ac:dyDescent="0.35">
      <c r="A1004">
        <v>1002</v>
      </c>
      <c r="B1004" s="8" t="s">
        <v>6370</v>
      </c>
      <c r="C1004" s="8" t="s">
        <v>6369</v>
      </c>
      <c r="D1004">
        <v>9999</v>
      </c>
      <c r="E1004">
        <v>2960</v>
      </c>
      <c r="F1004" t="s">
        <v>48</v>
      </c>
      <c r="G1004" t="s">
        <v>55</v>
      </c>
      <c r="H1004" t="s">
        <v>82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5682</v>
      </c>
      <c r="O1004">
        <f>ROUNDUP(E1004/D1004,2)*100</f>
        <v>30</v>
      </c>
      <c r="P1004">
        <f>IF(L1004&gt;0,ROUNDUP((E1004/L1004),0))</f>
        <v>135</v>
      </c>
      <c r="Q1004" t="s">
        <v>32</v>
      </c>
      <c r="R1004" t="s">
        <v>5681</v>
      </c>
      <c r="S1004" s="10">
        <f>(J1004/86400)+25569+(-5/24)</f>
        <v>42325.475856481477</v>
      </c>
      <c r="T1004" s="9">
        <f>(I1004/86400)+25569+(-5/24)</f>
        <v>42355.040972222218</v>
      </c>
    </row>
    <row r="1005" spans="1:20" ht="43.5" x14ac:dyDescent="0.35">
      <c r="A1005">
        <v>1003</v>
      </c>
      <c r="B1005" s="8" t="s">
        <v>6368</v>
      </c>
      <c r="C1005" s="8" t="s">
        <v>6367</v>
      </c>
      <c r="D1005">
        <v>20000</v>
      </c>
      <c r="E1005">
        <v>3211</v>
      </c>
      <c r="F1005" t="s">
        <v>48</v>
      </c>
      <c r="G1005" t="s">
        <v>61</v>
      </c>
      <c r="H1005" t="s">
        <v>85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5682</v>
      </c>
      <c r="O1005">
        <f>ROUNDUP(E1005/D1005,2)*100</f>
        <v>17</v>
      </c>
      <c r="P1005">
        <f>IF(L1005&gt;0,ROUNDUP((E1005/L1005),0))</f>
        <v>215</v>
      </c>
      <c r="Q1005" t="s">
        <v>32</v>
      </c>
      <c r="R1005" t="s">
        <v>5681</v>
      </c>
      <c r="S1005" s="10">
        <f>(J1005/86400)+25569+(-5/24)</f>
        <v>42780.500706018516</v>
      </c>
      <c r="T1005" s="9">
        <f>(I1005/86400)+25569+(-5/24)</f>
        <v>42810.459039351852</v>
      </c>
    </row>
    <row r="1006" spans="1:20" ht="29" x14ac:dyDescent="0.35">
      <c r="A1006">
        <v>1004</v>
      </c>
      <c r="B1006" s="8" t="s">
        <v>6366</v>
      </c>
      <c r="C1006" s="8" t="s">
        <v>6365</v>
      </c>
      <c r="D1006">
        <v>25000</v>
      </c>
      <c r="E1006">
        <v>20552</v>
      </c>
      <c r="F1006" t="s">
        <v>48</v>
      </c>
      <c r="G1006" t="s">
        <v>55</v>
      </c>
      <c r="H1006" t="s">
        <v>82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5682</v>
      </c>
      <c r="O1006">
        <f>ROUNDUP(E1006/D1006,2)*100</f>
        <v>83</v>
      </c>
      <c r="P1006">
        <f>IF(L1006&gt;0,ROUNDUP((E1006/L1006),0))</f>
        <v>217</v>
      </c>
      <c r="Q1006" t="s">
        <v>32</v>
      </c>
      <c r="R1006" t="s">
        <v>5681</v>
      </c>
      <c r="S1006" s="10">
        <f>(J1006/86400)+25569+(-5/24)</f>
        <v>42388.5003125</v>
      </c>
      <c r="T1006" s="9">
        <f>(I1006/86400)+25569+(-5/24)</f>
        <v>42418.5003125</v>
      </c>
    </row>
    <row r="1007" spans="1:20" ht="43.5" x14ac:dyDescent="0.35">
      <c r="A1007">
        <v>1005</v>
      </c>
      <c r="B1007" s="8" t="s">
        <v>6364</v>
      </c>
      <c r="C1007" s="8" t="s">
        <v>6363</v>
      </c>
      <c r="D1007">
        <v>200000</v>
      </c>
      <c r="E1007">
        <v>150102</v>
      </c>
      <c r="F1007" t="s">
        <v>48</v>
      </c>
      <c r="G1007" t="s">
        <v>55</v>
      </c>
      <c r="H1007" t="s">
        <v>82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5682</v>
      </c>
      <c r="O1007">
        <f>ROUNDUP(E1007/D1007,2)*100</f>
        <v>76</v>
      </c>
      <c r="P1007">
        <f>IF(L1007&gt;0,ROUNDUP((E1007/L1007),0))</f>
        <v>933</v>
      </c>
      <c r="Q1007" t="s">
        <v>32</v>
      </c>
      <c r="R1007" t="s">
        <v>5681</v>
      </c>
      <c r="S1007" s="10">
        <f>(J1007/86400)+25569+(-5/24)</f>
        <v>42276.41646990741</v>
      </c>
      <c r="T1007" s="9">
        <f>(I1007/86400)+25569+(-5/24)</f>
        <v>42307.41646990741</v>
      </c>
    </row>
    <row r="1008" spans="1:20" ht="43.5" x14ac:dyDescent="0.35">
      <c r="A1008">
        <v>1006</v>
      </c>
      <c r="B1008" s="8" t="s">
        <v>6362</v>
      </c>
      <c r="C1008" s="8" t="s">
        <v>6361</v>
      </c>
      <c r="D1008">
        <v>4000</v>
      </c>
      <c r="E1008">
        <v>234</v>
      </c>
      <c r="F1008" t="s">
        <v>48</v>
      </c>
      <c r="G1008" t="s">
        <v>55</v>
      </c>
      <c r="H1008" t="s">
        <v>82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5682</v>
      </c>
      <c r="O1008">
        <f>ROUNDUP(E1008/D1008,2)*100</f>
        <v>6.0000000000000009</v>
      </c>
      <c r="P1008">
        <f>IF(L1008&gt;0,ROUNDUP((E1008/L1008),0))</f>
        <v>30</v>
      </c>
      <c r="Q1008" t="s">
        <v>32</v>
      </c>
      <c r="R1008" t="s">
        <v>5681</v>
      </c>
      <c r="S1008" s="10">
        <f>(J1008/86400)+25569+(-5/24)</f>
        <v>41976.83185185185</v>
      </c>
      <c r="T1008" s="9">
        <f>(I1008/86400)+25569+(-5/24)</f>
        <v>41985.09097222222</v>
      </c>
    </row>
    <row r="1009" spans="1:20" ht="43.5" x14ac:dyDescent="0.35">
      <c r="A1009">
        <v>1007</v>
      </c>
      <c r="B1009" s="8" t="s">
        <v>6360</v>
      </c>
      <c r="C1009" s="8" t="s">
        <v>6359</v>
      </c>
      <c r="D1009">
        <v>30000</v>
      </c>
      <c r="E1009">
        <v>13296</v>
      </c>
      <c r="F1009" t="s">
        <v>48</v>
      </c>
      <c r="G1009" t="s">
        <v>55</v>
      </c>
      <c r="H1009" t="s">
        <v>82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5682</v>
      </c>
      <c r="O1009">
        <f>ROUNDUP(E1009/D1009,2)*100</f>
        <v>45</v>
      </c>
      <c r="P1009">
        <f>IF(L1009&gt;0,ROUNDUP((E1009/L1009),0))</f>
        <v>175</v>
      </c>
      <c r="Q1009" t="s">
        <v>32</v>
      </c>
      <c r="R1009" t="s">
        <v>5681</v>
      </c>
      <c r="S1009" s="10">
        <f>(J1009/86400)+25569+(-5/24)</f>
        <v>42676.3752662037</v>
      </c>
      <c r="T1009" s="9">
        <f>(I1009/86400)+25569+(-5/24)</f>
        <v>42718.416932870365</v>
      </c>
    </row>
    <row r="1010" spans="1:20" ht="43.5" x14ac:dyDescent="0.35">
      <c r="A1010">
        <v>1008</v>
      </c>
      <c r="B1010" s="8" t="s">
        <v>6358</v>
      </c>
      <c r="C1010" s="8" t="s">
        <v>6357</v>
      </c>
      <c r="D1010">
        <v>93500</v>
      </c>
      <c r="E1010">
        <v>250</v>
      </c>
      <c r="F1010" t="s">
        <v>48</v>
      </c>
      <c r="G1010" t="s">
        <v>67</v>
      </c>
      <c r="H1010" t="s">
        <v>101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5682</v>
      </c>
      <c r="O1010">
        <f>ROUNDUP(E1010/D1010,2)*100</f>
        <v>1</v>
      </c>
      <c r="P1010">
        <f>IF(L1010&gt;0,ROUNDUP((E1010/L1010),0))</f>
        <v>250</v>
      </c>
      <c r="Q1010" t="s">
        <v>32</v>
      </c>
      <c r="R1010" t="s">
        <v>5681</v>
      </c>
      <c r="S1010" s="10">
        <f>(J1010/86400)+25569+(-5/24)</f>
        <v>42702.600868055553</v>
      </c>
      <c r="T1010" s="9">
        <f>(I1010/86400)+25569+(-5/24)</f>
        <v>42732.600868055553</v>
      </c>
    </row>
    <row r="1011" spans="1:20" ht="58" x14ac:dyDescent="0.35">
      <c r="A1011">
        <v>1009</v>
      </c>
      <c r="B1011" s="8" t="s">
        <v>6356</v>
      </c>
      <c r="C1011" s="8" t="s">
        <v>6355</v>
      </c>
      <c r="D1011">
        <v>50000</v>
      </c>
      <c r="E1011">
        <v>6565</v>
      </c>
      <c r="F1011" t="s">
        <v>48</v>
      </c>
      <c r="G1011" t="s">
        <v>55</v>
      </c>
      <c r="H1011" t="s">
        <v>82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5682</v>
      </c>
      <c r="O1011">
        <f>ROUNDUP(E1011/D1011,2)*100</f>
        <v>14.000000000000002</v>
      </c>
      <c r="P1011">
        <f>IF(L1011&gt;0,ROUNDUP((E1011/L1011),0))</f>
        <v>65</v>
      </c>
      <c r="Q1011" t="s">
        <v>32</v>
      </c>
      <c r="R1011" t="s">
        <v>5681</v>
      </c>
      <c r="S1011" s="10">
        <f>(J1011/86400)+25569+(-5/24)</f>
        <v>42510.396365740737</v>
      </c>
      <c r="T1011" s="9">
        <f>(I1011/86400)+25569+(-5/24)</f>
        <v>42540.396365740737</v>
      </c>
    </row>
    <row r="1012" spans="1:20" ht="43.5" x14ac:dyDescent="0.35">
      <c r="A1012">
        <v>1010</v>
      </c>
      <c r="B1012" s="8" t="s">
        <v>6354</v>
      </c>
      <c r="C1012" s="8" t="s">
        <v>6353</v>
      </c>
      <c r="D1012">
        <v>115250</v>
      </c>
      <c r="E1012">
        <v>220</v>
      </c>
      <c r="F1012" t="s">
        <v>48</v>
      </c>
      <c r="G1012" t="s">
        <v>55</v>
      </c>
      <c r="H1012" t="s">
        <v>82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5682</v>
      </c>
      <c r="O1012">
        <f>ROUNDUP(E1012/D1012,2)*100</f>
        <v>1</v>
      </c>
      <c r="P1012">
        <f>IF(L1012&gt;0,ROUNDUP((E1012/L1012),0))</f>
        <v>55</v>
      </c>
      <c r="Q1012" t="s">
        <v>32</v>
      </c>
      <c r="R1012" t="s">
        <v>5681</v>
      </c>
      <c r="S1012" s="10">
        <f>(J1012/86400)+25569+(-5/24)</f>
        <v>42561.621087962958</v>
      </c>
      <c r="T1012" s="9">
        <f>(I1012/86400)+25569+(-5/24)</f>
        <v>42617.915972222218</v>
      </c>
    </row>
    <row r="1013" spans="1:20" ht="43.5" x14ac:dyDescent="0.35">
      <c r="A1013">
        <v>1011</v>
      </c>
      <c r="B1013" s="8" t="s">
        <v>6352</v>
      </c>
      <c r="C1013" s="8" t="s">
        <v>6351</v>
      </c>
      <c r="D1013">
        <v>20000</v>
      </c>
      <c r="E1013">
        <v>75</v>
      </c>
      <c r="F1013" t="s">
        <v>48</v>
      </c>
      <c r="G1013" t="s">
        <v>55</v>
      </c>
      <c r="H1013" t="s">
        <v>82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5682</v>
      </c>
      <c r="O1013">
        <f>ROUNDUP(E1013/D1013,2)*100</f>
        <v>1</v>
      </c>
      <c r="P1013">
        <f>IF(L1013&gt;0,ROUNDUP((E1013/L1013),0))</f>
        <v>75</v>
      </c>
      <c r="Q1013" t="s">
        <v>32</v>
      </c>
      <c r="R1013" t="s">
        <v>5681</v>
      </c>
      <c r="S1013" s="10">
        <f>(J1013/86400)+25569+(-5/24)</f>
        <v>41946.689756944441</v>
      </c>
      <c r="T1013" s="9">
        <f>(I1013/86400)+25569+(-5/24)</f>
        <v>41991.689756944441</v>
      </c>
    </row>
    <row r="1014" spans="1:20" ht="58" x14ac:dyDescent="0.35">
      <c r="A1014">
        <v>1012</v>
      </c>
      <c r="B1014" s="8" t="s">
        <v>6350</v>
      </c>
      <c r="C1014" s="8" t="s">
        <v>6349</v>
      </c>
      <c r="D1014">
        <v>5000</v>
      </c>
      <c r="E1014">
        <v>1076751.05</v>
      </c>
      <c r="F1014" t="s">
        <v>48</v>
      </c>
      <c r="G1014" t="s">
        <v>55</v>
      </c>
      <c r="H1014" t="s">
        <v>82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5682</v>
      </c>
      <c r="O1014">
        <f>ROUNDUP(E1014/D1014,2)*100</f>
        <v>21536</v>
      </c>
      <c r="P1014">
        <f>IF(L1014&gt;0,ROUNDUP((E1014/L1014),0))</f>
        <v>1390</v>
      </c>
      <c r="Q1014" t="s">
        <v>32</v>
      </c>
      <c r="R1014" t="s">
        <v>5681</v>
      </c>
      <c r="S1014" s="10">
        <f>(J1014/86400)+25569+(-5/24)</f>
        <v>42714.232083333329</v>
      </c>
      <c r="T1014" s="9">
        <f>(I1014/86400)+25569+(-5/24)</f>
        <v>42759.232083333329</v>
      </c>
    </row>
    <row r="1015" spans="1:20" ht="43.5" x14ac:dyDescent="0.35">
      <c r="A1015">
        <v>1013</v>
      </c>
      <c r="B1015" s="8" t="s">
        <v>6348</v>
      </c>
      <c r="C1015" s="8" t="s">
        <v>6347</v>
      </c>
      <c r="D1015">
        <v>25000</v>
      </c>
      <c r="E1015">
        <v>8632</v>
      </c>
      <c r="F1015" t="s">
        <v>48</v>
      </c>
      <c r="G1015" t="s">
        <v>55</v>
      </c>
      <c r="H1015" t="s">
        <v>82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5682</v>
      </c>
      <c r="O1015">
        <f>ROUNDUP(E1015/D1015,2)*100</f>
        <v>35</v>
      </c>
      <c r="P1015">
        <f>IF(L1015&gt;0,ROUNDUP((E1015/L1015),0))</f>
        <v>96</v>
      </c>
      <c r="Q1015" t="s">
        <v>32</v>
      </c>
      <c r="R1015" t="s">
        <v>5681</v>
      </c>
      <c r="S1015" s="10">
        <f>(J1015/86400)+25569+(-5/24)</f>
        <v>42339.625648148147</v>
      </c>
      <c r="T1015" s="9">
        <f>(I1015/86400)+25569+(-5/24)</f>
        <v>42367.624999999993</v>
      </c>
    </row>
    <row r="1016" spans="1:20" ht="29" x14ac:dyDescent="0.35">
      <c r="A1016">
        <v>1014</v>
      </c>
      <c r="B1016" s="8" t="s">
        <v>6346</v>
      </c>
      <c r="C1016" s="8" t="s">
        <v>6345</v>
      </c>
      <c r="D1016">
        <v>10000</v>
      </c>
      <c r="E1016">
        <v>3060</v>
      </c>
      <c r="F1016" t="s">
        <v>48</v>
      </c>
      <c r="G1016" t="s">
        <v>55</v>
      </c>
      <c r="H1016" t="s">
        <v>82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5682</v>
      </c>
      <c r="O1016">
        <f>ROUNDUP(E1016/D1016,2)*100</f>
        <v>31</v>
      </c>
      <c r="P1016">
        <f>IF(L1016&gt;0,ROUNDUP((E1016/L1016),0))</f>
        <v>192</v>
      </c>
      <c r="Q1016" t="s">
        <v>32</v>
      </c>
      <c r="R1016" t="s">
        <v>5681</v>
      </c>
      <c r="S1016" s="10">
        <f>(J1016/86400)+25569+(-5/24)</f>
        <v>41954.79415509259</v>
      </c>
      <c r="T1016" s="9">
        <f>(I1016/86400)+25569+(-5/24)</f>
        <v>42004.79415509259</v>
      </c>
    </row>
    <row r="1017" spans="1:20" ht="29" x14ac:dyDescent="0.35">
      <c r="A1017">
        <v>1015</v>
      </c>
      <c r="B1017" s="8" t="s">
        <v>6344</v>
      </c>
      <c r="C1017" s="8" t="s">
        <v>6343</v>
      </c>
      <c r="D1017">
        <v>9000</v>
      </c>
      <c r="E1017">
        <v>240</v>
      </c>
      <c r="F1017" t="s">
        <v>48</v>
      </c>
      <c r="G1017" t="s">
        <v>70</v>
      </c>
      <c r="H1017" t="s">
        <v>1002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5682</v>
      </c>
      <c r="O1017">
        <f>ROUNDUP(E1017/D1017,2)*100</f>
        <v>3</v>
      </c>
      <c r="P1017">
        <f>IF(L1017&gt;0,ROUNDUP((E1017/L1017),0))</f>
        <v>40</v>
      </c>
      <c r="Q1017" t="s">
        <v>32</v>
      </c>
      <c r="R1017" t="s">
        <v>5681</v>
      </c>
      <c r="S1017" s="10">
        <f>(J1017/86400)+25569+(-5/24)</f>
        <v>42303.670081018521</v>
      </c>
      <c r="T1017" s="9">
        <f>(I1017/86400)+25569+(-5/24)</f>
        <v>42333.711747685178</v>
      </c>
    </row>
    <row r="1018" spans="1:20" ht="43.5" x14ac:dyDescent="0.35">
      <c r="A1018">
        <v>1016</v>
      </c>
      <c r="B1018" s="8" t="s">
        <v>6342</v>
      </c>
      <c r="C1018" s="8" t="s">
        <v>6341</v>
      </c>
      <c r="D1018">
        <v>100000</v>
      </c>
      <c r="E1018">
        <v>2842</v>
      </c>
      <c r="F1018" t="s">
        <v>48</v>
      </c>
      <c r="G1018" t="s">
        <v>55</v>
      </c>
      <c r="H1018" t="s">
        <v>82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5682</v>
      </c>
      <c r="O1018">
        <f>ROUNDUP(E1018/D1018,2)*100</f>
        <v>3</v>
      </c>
      <c r="P1018">
        <f>IF(L1018&gt;0,ROUNDUP((E1018/L1018),0))</f>
        <v>75</v>
      </c>
      <c r="Q1018" t="s">
        <v>32</v>
      </c>
      <c r="R1018" t="s">
        <v>5681</v>
      </c>
      <c r="S1018" s="10">
        <f>(J1018/86400)+25569+(-5/24)</f>
        <v>42421.898796296293</v>
      </c>
      <c r="T1018" s="9">
        <f>(I1018/86400)+25569+(-5/24)</f>
        <v>42466.857129629629</v>
      </c>
    </row>
    <row r="1019" spans="1:20" ht="58" x14ac:dyDescent="0.35">
      <c r="A1019">
        <v>1017</v>
      </c>
      <c r="B1019" s="8" t="s">
        <v>6340</v>
      </c>
      <c r="C1019" s="8" t="s">
        <v>6339</v>
      </c>
      <c r="D1019">
        <v>250000</v>
      </c>
      <c r="E1019">
        <v>57197</v>
      </c>
      <c r="F1019" t="s">
        <v>48</v>
      </c>
      <c r="G1019" t="s">
        <v>55</v>
      </c>
      <c r="H1019" t="s">
        <v>82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5682</v>
      </c>
      <c r="O1019">
        <f>ROUNDUP(E1019/D1019,2)*100</f>
        <v>23</v>
      </c>
      <c r="P1019">
        <f>IF(L1019&gt;0,ROUNDUP((E1019/L1019),0))</f>
        <v>162</v>
      </c>
      <c r="Q1019" t="s">
        <v>32</v>
      </c>
      <c r="R1019" t="s">
        <v>5681</v>
      </c>
      <c r="S1019" s="10">
        <f>(J1019/86400)+25569+(-5/24)</f>
        <v>42289.466840277775</v>
      </c>
      <c r="T1019" s="9">
        <f>(I1019/86400)+25569+(-5/24)</f>
        <v>42329.508506944439</v>
      </c>
    </row>
    <row r="1020" spans="1:20" ht="43.5" x14ac:dyDescent="0.35">
      <c r="A1020">
        <v>1018</v>
      </c>
      <c r="B1020" s="8" t="s">
        <v>6338</v>
      </c>
      <c r="C1020" s="8" t="s">
        <v>6337</v>
      </c>
      <c r="D1020">
        <v>20000</v>
      </c>
      <c r="E1020">
        <v>621</v>
      </c>
      <c r="F1020" t="s">
        <v>48</v>
      </c>
      <c r="G1020" t="s">
        <v>55</v>
      </c>
      <c r="H1020" t="s">
        <v>82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5682</v>
      </c>
      <c r="O1020">
        <f>ROUNDUP(E1020/D1020,2)*100</f>
        <v>4</v>
      </c>
      <c r="P1020">
        <f>IF(L1020&gt;0,ROUNDUP((E1020/L1020),0))</f>
        <v>89</v>
      </c>
      <c r="Q1020" t="s">
        <v>32</v>
      </c>
      <c r="R1020" t="s">
        <v>5681</v>
      </c>
      <c r="S1020" s="10">
        <f>(J1020/86400)+25569+(-5/24)</f>
        <v>42535.283946759257</v>
      </c>
      <c r="T1020" s="9">
        <f>(I1020/86400)+25569+(-5/24)</f>
        <v>42565.283946759257</v>
      </c>
    </row>
    <row r="1021" spans="1:20" ht="43.5" x14ac:dyDescent="0.35">
      <c r="A1021">
        <v>1019</v>
      </c>
      <c r="B1021" s="8" t="s">
        <v>6336</v>
      </c>
      <c r="C1021" s="8" t="s">
        <v>6335</v>
      </c>
      <c r="D1021">
        <v>45000</v>
      </c>
      <c r="E1021">
        <v>21300</v>
      </c>
      <c r="F1021" t="s">
        <v>48</v>
      </c>
      <c r="G1021" t="s">
        <v>55</v>
      </c>
      <c r="H1021" t="s">
        <v>82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5682</v>
      </c>
      <c r="O1021">
        <f>ROUNDUP(E1021/D1021,2)*100</f>
        <v>48</v>
      </c>
      <c r="P1021">
        <f>IF(L1021&gt;0,ROUNDUP((E1021/L1021),0))</f>
        <v>54</v>
      </c>
      <c r="Q1021" t="s">
        <v>32</v>
      </c>
      <c r="R1021" t="s">
        <v>5681</v>
      </c>
      <c r="S1021" s="10">
        <f>(J1021/86400)+25569+(-5/24)</f>
        <v>42009.765613425923</v>
      </c>
      <c r="T1021" s="9">
        <f>(I1021/86400)+25569+(-5/24)</f>
        <v>42039.765613425923</v>
      </c>
    </row>
    <row r="1022" spans="1:20" ht="43.5" x14ac:dyDescent="0.35">
      <c r="A1022">
        <v>1020</v>
      </c>
      <c r="B1022" s="8" t="s">
        <v>6334</v>
      </c>
      <c r="C1022" s="8" t="s">
        <v>6333</v>
      </c>
      <c r="D1022">
        <v>1550</v>
      </c>
      <c r="E1022">
        <v>3186</v>
      </c>
      <c r="F1022" t="s">
        <v>51</v>
      </c>
      <c r="G1022" t="s">
        <v>57</v>
      </c>
      <c r="H1022" t="s">
        <v>193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3897</v>
      </c>
      <c r="O1022">
        <f>ROUNDUP(E1022/D1022,2)*100</f>
        <v>205.99999999999997</v>
      </c>
      <c r="P1022">
        <f>IF(L1022&gt;0,ROUNDUP((E1022/L1022),0))</f>
        <v>107</v>
      </c>
      <c r="Q1022" t="s">
        <v>33</v>
      </c>
      <c r="R1022" t="s">
        <v>3896</v>
      </c>
      <c r="S1022" s="10">
        <f>(J1022/86400)+25569+(-5/24)</f>
        <v>42126.861215277771</v>
      </c>
      <c r="T1022" s="9">
        <f>(I1022/86400)+25569+(-5/24)</f>
        <v>42156.824305555558</v>
      </c>
    </row>
    <row r="1023" spans="1:20" ht="43.5" x14ac:dyDescent="0.35">
      <c r="A1023">
        <v>1021</v>
      </c>
      <c r="B1023" s="8" t="s">
        <v>6332</v>
      </c>
      <c r="C1023" s="8" t="s">
        <v>6331</v>
      </c>
      <c r="D1023">
        <v>3000</v>
      </c>
      <c r="E1023">
        <v>10554.11</v>
      </c>
      <c r="F1023" t="s">
        <v>51</v>
      </c>
      <c r="G1023" t="s">
        <v>55</v>
      </c>
      <c r="H1023" t="s">
        <v>82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3897</v>
      </c>
      <c r="O1023">
        <f>ROUNDUP(E1023/D1023,2)*100</f>
        <v>351.99999999999994</v>
      </c>
      <c r="P1023">
        <f>IF(L1023&gt;0,ROUNDUP((E1023/L1023),0))</f>
        <v>23</v>
      </c>
      <c r="Q1023" t="s">
        <v>33</v>
      </c>
      <c r="R1023" t="s">
        <v>3896</v>
      </c>
      <c r="S1023" s="10">
        <f>(J1023/86400)+25569+(-5/24)</f>
        <v>42271.043645833335</v>
      </c>
      <c r="T1023" s="9">
        <f>(I1023/86400)+25569+(-5/24)</f>
        <v>42293.958333333336</v>
      </c>
    </row>
    <row r="1024" spans="1:20" ht="29" x14ac:dyDescent="0.35">
      <c r="A1024">
        <v>1022</v>
      </c>
      <c r="B1024" s="8" t="s">
        <v>6330</v>
      </c>
      <c r="C1024" s="8" t="s">
        <v>6329</v>
      </c>
      <c r="D1024">
        <v>2000</v>
      </c>
      <c r="E1024">
        <v>2298</v>
      </c>
      <c r="F1024" t="s">
        <v>51</v>
      </c>
      <c r="G1024" t="s">
        <v>55</v>
      </c>
      <c r="H1024" t="s">
        <v>82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3897</v>
      </c>
      <c r="O1024">
        <f>ROUNDUP(E1024/D1024,2)*100</f>
        <v>114.99999999999999</v>
      </c>
      <c r="P1024">
        <f>IF(L1024&gt;0,ROUNDUP((E1024/L1024),0))</f>
        <v>32</v>
      </c>
      <c r="Q1024" t="s">
        <v>33</v>
      </c>
      <c r="R1024" t="s">
        <v>3896</v>
      </c>
      <c r="S1024" s="10">
        <f>(J1024/86400)+25569+(-5/24)</f>
        <v>42111.438391203701</v>
      </c>
      <c r="T1024" s="9">
        <f>(I1024/86400)+25569+(-5/24)</f>
        <v>42141.438391203701</v>
      </c>
    </row>
    <row r="1025" spans="1:20" ht="43.5" x14ac:dyDescent="0.35">
      <c r="A1025">
        <v>1023</v>
      </c>
      <c r="B1025" s="8" t="s">
        <v>6328</v>
      </c>
      <c r="C1025" s="8" t="s">
        <v>6327</v>
      </c>
      <c r="D1025">
        <v>2000</v>
      </c>
      <c r="E1025">
        <v>4743</v>
      </c>
      <c r="F1025" t="s">
        <v>51</v>
      </c>
      <c r="G1025" t="s">
        <v>56</v>
      </c>
      <c r="H1025" t="s">
        <v>90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3897</v>
      </c>
      <c r="O1025">
        <f>ROUNDUP(E1025/D1025,2)*100</f>
        <v>238</v>
      </c>
      <c r="P1025">
        <f>IF(L1025&gt;0,ROUNDUP((E1025/L1025),0))</f>
        <v>37</v>
      </c>
      <c r="Q1025" t="s">
        <v>33</v>
      </c>
      <c r="R1025" t="s">
        <v>3896</v>
      </c>
      <c r="S1025" s="10">
        <f>(J1025/86400)+25569+(-5/24)</f>
        <v>42145.711354166669</v>
      </c>
      <c r="T1025" s="9">
        <f>(I1025/86400)+25569+(-5/24)</f>
        <v>42175.711354166669</v>
      </c>
    </row>
    <row r="1026" spans="1:20" ht="43.5" x14ac:dyDescent="0.35">
      <c r="A1026">
        <v>1024</v>
      </c>
      <c r="B1026" s="8" t="s">
        <v>6326</v>
      </c>
      <c r="C1026" s="8" t="s">
        <v>6325</v>
      </c>
      <c r="D1026">
        <v>20000</v>
      </c>
      <c r="E1026">
        <v>23727.55</v>
      </c>
      <c r="F1026" t="s">
        <v>51</v>
      </c>
      <c r="G1026" t="s">
        <v>64</v>
      </c>
      <c r="H1026" t="s">
        <v>638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3897</v>
      </c>
      <c r="O1026">
        <f>ROUNDUP(E1026/D1026,2)*100</f>
        <v>119</v>
      </c>
      <c r="P1026">
        <f>IF(L1026&gt;0,ROUNDUP((E1026/L1026),0))</f>
        <v>389</v>
      </c>
      <c r="Q1026" t="s">
        <v>33</v>
      </c>
      <c r="R1026" t="s">
        <v>3896</v>
      </c>
      <c r="S1026" s="10">
        <f>(J1026/86400)+25569+(-5/24)</f>
        <v>42370.372256944444</v>
      </c>
      <c r="T1026" s="9">
        <f>(I1026/86400)+25569+(-5/24)</f>
        <v>42400.372256944444</v>
      </c>
    </row>
    <row r="1027" spans="1:20" ht="29" x14ac:dyDescent="0.35">
      <c r="A1027">
        <v>1025</v>
      </c>
      <c r="B1027" s="8" t="s">
        <v>6324</v>
      </c>
      <c r="C1027" s="8" t="s">
        <v>6323</v>
      </c>
      <c r="D1027">
        <v>70000</v>
      </c>
      <c r="E1027">
        <v>76949.820000000007</v>
      </c>
      <c r="F1027" t="s">
        <v>51</v>
      </c>
      <c r="G1027" t="s">
        <v>55</v>
      </c>
      <c r="H1027" t="s">
        <v>82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3897</v>
      </c>
      <c r="O1027">
        <f>ROUNDUP(E1027/D1027,2)*100</f>
        <v>110.00000000000001</v>
      </c>
      <c r="P1027">
        <f>IF(L1027&gt;0,ROUNDUP((E1027/L1027),0))</f>
        <v>72</v>
      </c>
      <c r="Q1027" t="s">
        <v>33</v>
      </c>
      <c r="R1027" t="s">
        <v>3896</v>
      </c>
      <c r="S1027" s="10">
        <f>(J1027/86400)+25569+(-5/24)</f>
        <v>42049.625428240739</v>
      </c>
      <c r="T1027" s="9">
        <f>(I1027/86400)+25569+(-5/24)</f>
        <v>42079.583761574067</v>
      </c>
    </row>
    <row r="1028" spans="1:20" ht="58" x14ac:dyDescent="0.35">
      <c r="A1028">
        <v>1026</v>
      </c>
      <c r="B1028" s="8" t="s">
        <v>6322</v>
      </c>
      <c r="C1028" s="8" t="s">
        <v>6321</v>
      </c>
      <c r="D1028">
        <v>7000</v>
      </c>
      <c r="E1028">
        <v>7000.58</v>
      </c>
      <c r="F1028" t="s">
        <v>51</v>
      </c>
      <c r="G1028" t="s">
        <v>56</v>
      </c>
      <c r="H1028" t="s">
        <v>90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3897</v>
      </c>
      <c r="O1028">
        <f>ROUNDUP(E1028/D1028,2)*100</f>
        <v>101</v>
      </c>
      <c r="P1028">
        <f>IF(L1028&gt;0,ROUNDUP((E1028/L1028),0))</f>
        <v>58</v>
      </c>
      <c r="Q1028" t="s">
        <v>33</v>
      </c>
      <c r="R1028" t="s">
        <v>3896</v>
      </c>
      <c r="S1028" s="10">
        <f>(J1028/86400)+25569+(-5/24)</f>
        <v>42426.199259259258</v>
      </c>
      <c r="T1028" s="9">
        <f>(I1028/86400)+25569+(-5/24)</f>
        <v>42460.157592592594</v>
      </c>
    </row>
    <row r="1029" spans="1:20" ht="43.5" x14ac:dyDescent="0.35">
      <c r="A1029">
        <v>1027</v>
      </c>
      <c r="B1029" s="8" t="s">
        <v>6320</v>
      </c>
      <c r="C1029" s="8" t="s">
        <v>6319</v>
      </c>
      <c r="D1029">
        <v>7501</v>
      </c>
      <c r="E1029">
        <v>7733</v>
      </c>
      <c r="F1029" t="s">
        <v>51</v>
      </c>
      <c r="G1029" t="s">
        <v>55</v>
      </c>
      <c r="H1029" t="s">
        <v>82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3897</v>
      </c>
      <c r="O1029">
        <f>ROUNDUP(E1029/D1029,2)*100</f>
        <v>104</v>
      </c>
      <c r="P1029">
        <f>IF(L1029&gt;0,ROUNDUP((E1029/L1029),0))</f>
        <v>70</v>
      </c>
      <c r="Q1029" t="s">
        <v>33</v>
      </c>
      <c r="R1029" t="s">
        <v>3896</v>
      </c>
      <c r="S1029" s="10">
        <f>(J1029/86400)+25569+(-5/24)</f>
        <v>41904.825775462959</v>
      </c>
      <c r="T1029" s="9">
        <f>(I1029/86400)+25569+(-5/24)</f>
        <v>41934.825775462959</v>
      </c>
    </row>
    <row r="1030" spans="1:20" ht="43.5" x14ac:dyDescent="0.35">
      <c r="A1030">
        <v>1028</v>
      </c>
      <c r="B1030" s="8" t="s">
        <v>6318</v>
      </c>
      <c r="C1030" s="8" t="s">
        <v>6317</v>
      </c>
      <c r="D1030">
        <v>10000</v>
      </c>
      <c r="E1030">
        <v>11727</v>
      </c>
      <c r="F1030" t="s">
        <v>51</v>
      </c>
      <c r="G1030" t="s">
        <v>56</v>
      </c>
      <c r="H1030" t="s">
        <v>90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3897</v>
      </c>
      <c r="O1030">
        <f>ROUNDUP(E1030/D1030,2)*100</f>
        <v>118</v>
      </c>
      <c r="P1030">
        <f>IF(L1030&gt;0,ROUNDUP((E1030/L1030),0))</f>
        <v>46</v>
      </c>
      <c r="Q1030" t="s">
        <v>33</v>
      </c>
      <c r="R1030" t="s">
        <v>3896</v>
      </c>
      <c r="S1030" s="10">
        <f>(J1030/86400)+25569+(-5/24)</f>
        <v>42755.419039351851</v>
      </c>
      <c r="T1030" s="9">
        <f>(I1030/86400)+25569+(-5/24)</f>
        <v>42800.624999999993</v>
      </c>
    </row>
    <row r="1031" spans="1:20" ht="29" x14ac:dyDescent="0.35">
      <c r="A1031">
        <v>1029</v>
      </c>
      <c r="B1031" s="8" t="s">
        <v>6316</v>
      </c>
      <c r="C1031" s="8" t="s">
        <v>6315</v>
      </c>
      <c r="D1031">
        <v>10000</v>
      </c>
      <c r="E1031">
        <v>11176</v>
      </c>
      <c r="F1031" t="s">
        <v>51</v>
      </c>
      <c r="G1031" t="s">
        <v>64</v>
      </c>
      <c r="H1031" t="s">
        <v>638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3897</v>
      </c>
      <c r="O1031">
        <f>ROUNDUP(E1031/D1031,2)*100</f>
        <v>112.00000000000001</v>
      </c>
      <c r="P1031">
        <f>IF(L1031&gt;0,ROUNDUP((E1031/L1031),0))</f>
        <v>80</v>
      </c>
      <c r="Q1031" t="s">
        <v>33</v>
      </c>
      <c r="R1031" t="s">
        <v>3896</v>
      </c>
      <c r="S1031" s="10">
        <f>(J1031/86400)+25569+(-5/24)</f>
        <v>42044.503553240742</v>
      </c>
      <c r="T1031" s="9">
        <f>(I1031/86400)+25569+(-5/24)</f>
        <v>42098.707638888889</v>
      </c>
    </row>
    <row r="1032" spans="1:20" ht="29" x14ac:dyDescent="0.35">
      <c r="A1032">
        <v>1030</v>
      </c>
      <c r="B1032" s="8" t="s">
        <v>6314</v>
      </c>
      <c r="C1032" s="8" t="s">
        <v>6313</v>
      </c>
      <c r="D1032">
        <v>2000</v>
      </c>
      <c r="E1032">
        <v>6842</v>
      </c>
      <c r="F1032" t="s">
        <v>51</v>
      </c>
      <c r="G1032" t="s">
        <v>55</v>
      </c>
      <c r="H1032" t="s">
        <v>82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3897</v>
      </c>
      <c r="O1032">
        <f>ROUNDUP(E1032/D1032,2)*100</f>
        <v>343</v>
      </c>
      <c r="P1032">
        <f>IF(L1032&gt;0,ROUNDUP((E1032/L1032),0))</f>
        <v>44</v>
      </c>
      <c r="Q1032" t="s">
        <v>33</v>
      </c>
      <c r="R1032" t="s">
        <v>3896</v>
      </c>
      <c r="S1032" s="10">
        <f>(J1032/86400)+25569+(-5/24)</f>
        <v>42611.274872685179</v>
      </c>
      <c r="T1032" s="9">
        <f>(I1032/86400)+25569+(-5/24)</f>
        <v>42625.274872685179</v>
      </c>
    </row>
    <row r="1033" spans="1:20" ht="58" x14ac:dyDescent="0.35">
      <c r="A1033">
        <v>1031</v>
      </c>
      <c r="B1033" s="8" t="s">
        <v>6312</v>
      </c>
      <c r="C1033" s="8" t="s">
        <v>6311</v>
      </c>
      <c r="D1033">
        <v>10000</v>
      </c>
      <c r="E1033">
        <v>10740</v>
      </c>
      <c r="F1033" t="s">
        <v>51</v>
      </c>
      <c r="G1033" t="s">
        <v>55</v>
      </c>
      <c r="H1033" t="s">
        <v>82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3897</v>
      </c>
      <c r="O1033">
        <f>ROUNDUP(E1033/D1033,2)*100</f>
        <v>108</v>
      </c>
      <c r="P1033">
        <f>IF(L1033&gt;0,ROUNDUP((E1033/L1033),0))</f>
        <v>109</v>
      </c>
      <c r="Q1033" t="s">
        <v>33</v>
      </c>
      <c r="R1033" t="s">
        <v>3896</v>
      </c>
      <c r="S1033" s="10">
        <f>(J1033/86400)+25569+(-5/24)</f>
        <v>42324.555671296293</v>
      </c>
      <c r="T1033" s="9">
        <f>(I1033/86400)+25569+(-5/24)</f>
        <v>42354.555671296293</v>
      </c>
    </row>
    <row r="1034" spans="1:20" x14ac:dyDescent="0.35">
      <c r="A1034">
        <v>1032</v>
      </c>
      <c r="B1034" s="8" t="s">
        <v>6310</v>
      </c>
      <c r="C1034" s="8" t="s">
        <v>6309</v>
      </c>
      <c r="D1034">
        <v>5400</v>
      </c>
      <c r="E1034">
        <v>5858.84</v>
      </c>
      <c r="F1034" t="s">
        <v>51</v>
      </c>
      <c r="G1034" t="s">
        <v>55</v>
      </c>
      <c r="H1034" t="s">
        <v>82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3897</v>
      </c>
      <c r="O1034">
        <f>ROUNDUP(E1034/D1034,2)*100</f>
        <v>109.00000000000001</v>
      </c>
      <c r="P1034">
        <f>IF(L1034&gt;0,ROUNDUP((E1034/L1034),0))</f>
        <v>62</v>
      </c>
      <c r="Q1034" t="s">
        <v>33</v>
      </c>
      <c r="R1034" t="s">
        <v>3896</v>
      </c>
      <c r="S1034" s="10">
        <f>(J1034/86400)+25569+(-5/24)</f>
        <v>42514.458622685182</v>
      </c>
      <c r="T1034" s="9">
        <f>(I1034/86400)+25569+(-5/24)</f>
        <v>42544.458622685182</v>
      </c>
    </row>
    <row r="1035" spans="1:20" ht="43.5" x14ac:dyDescent="0.35">
      <c r="A1035">
        <v>1033</v>
      </c>
      <c r="B1035" s="8" t="s">
        <v>6308</v>
      </c>
      <c r="C1035" s="8" t="s">
        <v>6307</v>
      </c>
      <c r="D1035">
        <v>1328</v>
      </c>
      <c r="E1035">
        <v>1366</v>
      </c>
      <c r="F1035" t="s">
        <v>51</v>
      </c>
      <c r="G1035" t="s">
        <v>56</v>
      </c>
      <c r="H1035" t="s">
        <v>90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3897</v>
      </c>
      <c r="O1035">
        <f>ROUNDUP(E1035/D1035,2)*100</f>
        <v>103</v>
      </c>
      <c r="P1035">
        <f>IF(L1035&gt;0,ROUNDUP((E1035/L1035),0))</f>
        <v>51</v>
      </c>
      <c r="Q1035" t="s">
        <v>33</v>
      </c>
      <c r="R1035" t="s">
        <v>3896</v>
      </c>
      <c r="S1035" s="10">
        <f>(J1035/86400)+25569+(-5/24)</f>
        <v>42688.52407407407</v>
      </c>
      <c r="T1035" s="9">
        <f>(I1035/86400)+25569+(-5/24)</f>
        <v>42716.52407407407</v>
      </c>
    </row>
    <row r="1036" spans="1:20" ht="43.5" x14ac:dyDescent="0.35">
      <c r="A1036">
        <v>1034</v>
      </c>
      <c r="B1036" s="8" t="s">
        <v>6306</v>
      </c>
      <c r="C1036" s="8" t="s">
        <v>6305</v>
      </c>
      <c r="D1036">
        <v>5000</v>
      </c>
      <c r="E1036">
        <v>6500.09</v>
      </c>
      <c r="F1036" t="s">
        <v>51</v>
      </c>
      <c r="G1036" t="s">
        <v>55</v>
      </c>
      <c r="H1036" t="s">
        <v>82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3897</v>
      </c>
      <c r="O1036">
        <f>ROUNDUP(E1036/D1036,2)*100</f>
        <v>131</v>
      </c>
      <c r="P1036">
        <f>IF(L1036&gt;0,ROUNDUP((E1036/L1036),0))</f>
        <v>40</v>
      </c>
      <c r="Q1036" t="s">
        <v>33</v>
      </c>
      <c r="R1036" t="s">
        <v>3896</v>
      </c>
      <c r="S1036" s="10">
        <f>(J1036/86400)+25569+(-5/24)</f>
        <v>42554.958379629628</v>
      </c>
      <c r="T1036" s="9">
        <f>(I1036/86400)+25569+(-5/24)</f>
        <v>42586.957638888889</v>
      </c>
    </row>
    <row r="1037" spans="1:20" ht="43.5" x14ac:dyDescent="0.35">
      <c r="A1037">
        <v>1035</v>
      </c>
      <c r="B1037" s="8" t="s">
        <v>6304</v>
      </c>
      <c r="C1037" s="8" t="s">
        <v>6303</v>
      </c>
      <c r="D1037">
        <v>4600</v>
      </c>
      <c r="E1037">
        <v>4952</v>
      </c>
      <c r="F1037" t="s">
        <v>51</v>
      </c>
      <c r="G1037" t="s">
        <v>55</v>
      </c>
      <c r="H1037" t="s">
        <v>82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3897</v>
      </c>
      <c r="O1037">
        <f>ROUNDUP(E1037/D1037,2)*100</f>
        <v>108</v>
      </c>
      <c r="P1037">
        <f>IF(L1037&gt;0,ROUNDUP((E1037/L1037),0))</f>
        <v>66</v>
      </c>
      <c r="Q1037" t="s">
        <v>33</v>
      </c>
      <c r="R1037" t="s">
        <v>3896</v>
      </c>
      <c r="S1037" s="10">
        <f>(J1037/86400)+25569+(-5/24)</f>
        <v>42016.43310185185</v>
      </c>
      <c r="T1037" s="9">
        <f>(I1037/86400)+25569+(-5/24)</f>
        <v>42046.43310185185</v>
      </c>
    </row>
    <row r="1038" spans="1:20" ht="43.5" x14ac:dyDescent="0.35">
      <c r="A1038">
        <v>1036</v>
      </c>
      <c r="B1038" s="8" t="s">
        <v>6302</v>
      </c>
      <c r="C1038" s="8" t="s">
        <v>6301</v>
      </c>
      <c r="D1038">
        <v>4500</v>
      </c>
      <c r="E1038">
        <v>5056.22</v>
      </c>
      <c r="F1038" t="s">
        <v>51</v>
      </c>
      <c r="G1038" t="s">
        <v>55</v>
      </c>
      <c r="H1038" t="s">
        <v>82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3897</v>
      </c>
      <c r="O1038">
        <f>ROUNDUP(E1038/D1038,2)*100</f>
        <v>113.00000000000001</v>
      </c>
      <c r="P1038">
        <f>IF(L1038&gt;0,ROUNDUP((E1038/L1038),0))</f>
        <v>24</v>
      </c>
      <c r="Q1038" t="s">
        <v>33</v>
      </c>
      <c r="R1038" t="s">
        <v>3896</v>
      </c>
      <c r="S1038" s="10">
        <f>(J1038/86400)+25569+(-5/24)</f>
        <v>41249.240624999999</v>
      </c>
      <c r="T1038" s="9">
        <f>(I1038/86400)+25569+(-5/24)</f>
        <v>41281.125</v>
      </c>
    </row>
    <row r="1039" spans="1:20" ht="58" x14ac:dyDescent="0.35">
      <c r="A1039">
        <v>1037</v>
      </c>
      <c r="B1039" s="8" t="s">
        <v>6300</v>
      </c>
      <c r="C1039" s="8" t="s">
        <v>6299</v>
      </c>
      <c r="D1039">
        <v>1000</v>
      </c>
      <c r="E1039">
        <v>1021</v>
      </c>
      <c r="F1039" t="s">
        <v>51</v>
      </c>
      <c r="G1039" t="s">
        <v>55</v>
      </c>
      <c r="H1039" t="s">
        <v>82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3897</v>
      </c>
      <c r="O1039">
        <f>ROUNDUP(E1039/D1039,2)*100</f>
        <v>103</v>
      </c>
      <c r="P1039">
        <f>IF(L1039&gt;0,ROUNDUP((E1039/L1039),0))</f>
        <v>49</v>
      </c>
      <c r="Q1039" t="s">
        <v>33</v>
      </c>
      <c r="R1039" t="s">
        <v>3896</v>
      </c>
      <c r="S1039" s="10">
        <f>(J1039/86400)+25569+(-5/24)</f>
        <v>42119.61414351852</v>
      </c>
      <c r="T1039" s="9">
        <f>(I1039/86400)+25569+(-5/24)</f>
        <v>42141.999999999993</v>
      </c>
    </row>
    <row r="1040" spans="1:20" ht="43.5" x14ac:dyDescent="0.35">
      <c r="A1040">
        <v>1038</v>
      </c>
      <c r="B1040" s="8" t="s">
        <v>6298</v>
      </c>
      <c r="C1040" s="8" t="s">
        <v>6297</v>
      </c>
      <c r="D1040">
        <v>1500</v>
      </c>
      <c r="E1040">
        <v>2180</v>
      </c>
      <c r="F1040" t="s">
        <v>51</v>
      </c>
      <c r="G1040" t="s">
        <v>55</v>
      </c>
      <c r="H1040" t="s">
        <v>82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3897</v>
      </c>
      <c r="O1040">
        <f>ROUNDUP(E1040/D1040,2)*100</f>
        <v>146</v>
      </c>
      <c r="P1040">
        <f>IF(L1040&gt;0,ROUNDUP((E1040/L1040),0))</f>
        <v>36</v>
      </c>
      <c r="Q1040" t="s">
        <v>33</v>
      </c>
      <c r="R1040" t="s">
        <v>3896</v>
      </c>
      <c r="S1040" s="10">
        <f>(J1040/86400)+25569+(-5/24)</f>
        <v>42418.023414351854</v>
      </c>
      <c r="T1040" s="9">
        <f>(I1040/86400)+25569+(-5/24)</f>
        <v>42447.981747685182</v>
      </c>
    </row>
    <row r="1041" spans="1:20" ht="58" x14ac:dyDescent="0.35">
      <c r="A1041">
        <v>1039</v>
      </c>
      <c r="B1041" s="8" t="s">
        <v>6296</v>
      </c>
      <c r="C1041" s="8" t="s">
        <v>6295</v>
      </c>
      <c r="D1041">
        <v>500</v>
      </c>
      <c r="E1041">
        <v>641</v>
      </c>
      <c r="F1041" t="s">
        <v>51</v>
      </c>
      <c r="G1041" t="s">
        <v>55</v>
      </c>
      <c r="H1041" t="s">
        <v>82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3897</v>
      </c>
      <c r="O1041">
        <f>ROUNDUP(E1041/D1041,2)*100</f>
        <v>129</v>
      </c>
      <c r="P1041">
        <f>IF(L1041&gt;0,ROUNDUP((E1041/L1041),0))</f>
        <v>22</v>
      </c>
      <c r="Q1041" t="s">
        <v>33</v>
      </c>
      <c r="R1041" t="s">
        <v>3896</v>
      </c>
      <c r="S1041" s="10">
        <f>(J1041/86400)+25569+(-5/24)</f>
        <v>42691.900995370372</v>
      </c>
      <c r="T1041" s="9">
        <f>(I1041/86400)+25569+(-5/24)</f>
        <v>42717.124305555553</v>
      </c>
    </row>
    <row r="1042" spans="1:20" ht="43.5" x14ac:dyDescent="0.35">
      <c r="A1042">
        <v>1040</v>
      </c>
      <c r="B1042" s="8" t="s">
        <v>6294</v>
      </c>
      <c r="C1042" s="8" t="s">
        <v>6293</v>
      </c>
      <c r="D1042">
        <v>85000</v>
      </c>
      <c r="E1042">
        <v>250</v>
      </c>
      <c r="F1042" t="s">
        <v>48</v>
      </c>
      <c r="G1042" t="s">
        <v>55</v>
      </c>
      <c r="H1042" t="s">
        <v>82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6246</v>
      </c>
      <c r="O1042">
        <f>ROUNDUP(E1042/D1042,2)*100</f>
        <v>1</v>
      </c>
      <c r="P1042">
        <f>IF(L1042&gt;0,ROUNDUP((E1042/L1042),0))</f>
        <v>250</v>
      </c>
      <c r="Q1042" t="s">
        <v>26</v>
      </c>
      <c r="R1042" t="s">
        <v>6245</v>
      </c>
      <c r="S1042" s="10">
        <f>(J1042/86400)+25569+(-5/24)</f>
        <v>42579.500104166662</v>
      </c>
      <c r="T1042" s="9">
        <f>(I1042/86400)+25569+(-5/24)</f>
        <v>42609.500104166662</v>
      </c>
    </row>
    <row r="1043" spans="1:20" ht="43.5" x14ac:dyDescent="0.35">
      <c r="A1043">
        <v>1041</v>
      </c>
      <c r="B1043" s="8" t="s">
        <v>6292</v>
      </c>
      <c r="C1043" s="8" t="s">
        <v>6291</v>
      </c>
      <c r="D1043">
        <v>50</v>
      </c>
      <c r="E1043">
        <v>0</v>
      </c>
      <c r="F1043" t="s">
        <v>48</v>
      </c>
      <c r="G1043" t="s">
        <v>55</v>
      </c>
      <c r="H1043" t="s">
        <v>82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6246</v>
      </c>
      <c r="O1043">
        <f>ROUNDUP(E1043/D1043,2)*100</f>
        <v>0</v>
      </c>
      <c r="P1043" t="b">
        <f>IF(L1043&gt;0,ROUNDUP((E1043/L1043),0))</f>
        <v>0</v>
      </c>
      <c r="Q1043" t="s">
        <v>26</v>
      </c>
      <c r="R1043" t="s">
        <v>6245</v>
      </c>
      <c r="S1043" s="10">
        <f>(J1043/86400)+25569+(-5/24)</f>
        <v>41830.851759259254</v>
      </c>
      <c r="T1043" s="9">
        <f>(I1043/86400)+25569+(-5/24)</f>
        <v>41850.851759259254</v>
      </c>
    </row>
    <row r="1044" spans="1:20" ht="43.5" x14ac:dyDescent="0.35">
      <c r="A1044">
        <v>1042</v>
      </c>
      <c r="B1044" s="8" t="s">
        <v>6290</v>
      </c>
      <c r="C1044" s="8" t="s">
        <v>6289</v>
      </c>
      <c r="D1044">
        <v>650</v>
      </c>
      <c r="E1044">
        <v>10</v>
      </c>
      <c r="F1044" t="s">
        <v>48</v>
      </c>
      <c r="G1044" t="s">
        <v>55</v>
      </c>
      <c r="H1044" t="s">
        <v>82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6246</v>
      </c>
      <c r="O1044">
        <f>ROUNDUP(E1044/D1044,2)*100</f>
        <v>2</v>
      </c>
      <c r="P1044">
        <f>IF(L1044&gt;0,ROUNDUP((E1044/L1044),0))</f>
        <v>10</v>
      </c>
      <c r="Q1044" t="s">
        <v>26</v>
      </c>
      <c r="R1044" t="s">
        <v>6245</v>
      </c>
      <c r="S1044" s="10">
        <f>(J1044/86400)+25569+(-5/24)</f>
        <v>41851.487824074073</v>
      </c>
      <c r="T1044" s="9">
        <f>(I1044/86400)+25569+(-5/24)</f>
        <v>41894.208333333328</v>
      </c>
    </row>
    <row r="1045" spans="1:20" ht="43.5" x14ac:dyDescent="0.35">
      <c r="A1045">
        <v>1043</v>
      </c>
      <c r="B1045" s="8" t="s">
        <v>6288</v>
      </c>
      <c r="C1045" s="8" t="s">
        <v>6287</v>
      </c>
      <c r="D1045">
        <v>100000</v>
      </c>
      <c r="E1045">
        <v>8537</v>
      </c>
      <c r="F1045" t="s">
        <v>48</v>
      </c>
      <c r="G1045" t="s">
        <v>55</v>
      </c>
      <c r="H1045" t="s">
        <v>82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6246</v>
      </c>
      <c r="O1045">
        <f>ROUNDUP(E1045/D1045,2)*100</f>
        <v>9</v>
      </c>
      <c r="P1045">
        <f>IF(L1045&gt;0,ROUNDUP((E1045/L1045),0))</f>
        <v>30</v>
      </c>
      <c r="Q1045" t="s">
        <v>26</v>
      </c>
      <c r="R1045" t="s">
        <v>6245</v>
      </c>
      <c r="S1045" s="10">
        <f>(J1045/86400)+25569+(-5/24)</f>
        <v>42114.044618055552</v>
      </c>
      <c r="T1045" s="9">
        <f>(I1045/86400)+25569+(-5/24)</f>
        <v>42144.044618055552</v>
      </c>
    </row>
    <row r="1046" spans="1:20" ht="43.5" x14ac:dyDescent="0.35">
      <c r="A1046">
        <v>1044</v>
      </c>
      <c r="B1046" s="8" t="s">
        <v>6286</v>
      </c>
      <c r="C1046" s="8" t="s">
        <v>6285</v>
      </c>
      <c r="D1046">
        <v>7000</v>
      </c>
      <c r="E1046">
        <v>6</v>
      </c>
      <c r="F1046" t="s">
        <v>48</v>
      </c>
      <c r="G1046" t="s">
        <v>55</v>
      </c>
      <c r="H1046" t="s">
        <v>82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6246</v>
      </c>
      <c r="O1046">
        <f>ROUNDUP(E1046/D1046,2)*100</f>
        <v>1</v>
      </c>
      <c r="P1046">
        <f>IF(L1046&gt;0,ROUNDUP((E1046/L1046),0))</f>
        <v>3</v>
      </c>
      <c r="Q1046" t="s">
        <v>26</v>
      </c>
      <c r="R1046" t="s">
        <v>6245</v>
      </c>
      <c r="S1046" s="10">
        <f>(J1046/86400)+25569+(-5/24)</f>
        <v>42011.717604166661</v>
      </c>
      <c r="T1046" s="9">
        <f>(I1046/86400)+25569+(-5/24)</f>
        <v>42068.643749999996</v>
      </c>
    </row>
    <row r="1047" spans="1:20" ht="43.5" x14ac:dyDescent="0.35">
      <c r="A1047">
        <v>1045</v>
      </c>
      <c r="B1047" s="8" t="s">
        <v>6284</v>
      </c>
      <c r="C1047" s="8" t="s">
        <v>6283</v>
      </c>
      <c r="D1047">
        <v>10000</v>
      </c>
      <c r="E1047">
        <v>266</v>
      </c>
      <c r="F1047" t="s">
        <v>48</v>
      </c>
      <c r="G1047" t="s">
        <v>55</v>
      </c>
      <c r="H1047" t="s">
        <v>82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6246</v>
      </c>
      <c r="O1047">
        <f>ROUNDUP(E1047/D1047,2)*100</f>
        <v>3</v>
      </c>
      <c r="P1047">
        <f>IF(L1047&gt;0,ROUNDUP((E1047/L1047),0))</f>
        <v>34</v>
      </c>
      <c r="Q1047" t="s">
        <v>26</v>
      </c>
      <c r="R1047" t="s">
        <v>6245</v>
      </c>
      <c r="S1047" s="10">
        <f>(J1047/86400)+25569+(-5/24)</f>
        <v>41844.666087962956</v>
      </c>
      <c r="T1047" s="9">
        <f>(I1047/86400)+25569+(-5/24)</f>
        <v>41874.666087962956</v>
      </c>
    </row>
    <row r="1048" spans="1:20" ht="43.5" x14ac:dyDescent="0.35">
      <c r="A1048">
        <v>1046</v>
      </c>
      <c r="B1048" s="8" t="s">
        <v>6282</v>
      </c>
      <c r="C1048" s="8" t="s">
        <v>6281</v>
      </c>
      <c r="D1048">
        <v>3000</v>
      </c>
      <c r="E1048">
        <v>0</v>
      </c>
      <c r="F1048" t="s">
        <v>48</v>
      </c>
      <c r="G1048" t="s">
        <v>59</v>
      </c>
      <c r="H1048" t="s">
        <v>85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6246</v>
      </c>
      <c r="O1048">
        <f>ROUNDUP(E1048/D1048,2)*100</f>
        <v>0</v>
      </c>
      <c r="P1048" t="b">
        <f>IF(L1048&gt;0,ROUNDUP((E1048/L1048),0))</f>
        <v>0</v>
      </c>
      <c r="Q1048" t="s">
        <v>26</v>
      </c>
      <c r="R1048" t="s">
        <v>6245</v>
      </c>
      <c r="S1048" s="10">
        <f>(J1048/86400)+25569+(-5/24)</f>
        <v>42319.643055555549</v>
      </c>
      <c r="T1048" s="9">
        <f>(I1048/86400)+25569+(-5/24)</f>
        <v>42364.643055555549</v>
      </c>
    </row>
    <row r="1049" spans="1:20" ht="43.5" x14ac:dyDescent="0.35">
      <c r="A1049">
        <v>1047</v>
      </c>
      <c r="B1049" s="8" t="s">
        <v>6280</v>
      </c>
      <c r="C1049" s="8" t="s">
        <v>6279</v>
      </c>
      <c r="D1049">
        <v>2000</v>
      </c>
      <c r="E1049">
        <v>1</v>
      </c>
      <c r="F1049" t="s">
        <v>48</v>
      </c>
      <c r="G1049" t="s">
        <v>55</v>
      </c>
      <c r="H1049" t="s">
        <v>82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6246</v>
      </c>
      <c r="O1049">
        <f>ROUNDUP(E1049/D1049,2)*100</f>
        <v>1</v>
      </c>
      <c r="P1049">
        <f>IF(L1049&gt;0,ROUNDUP((E1049/L1049),0))</f>
        <v>1</v>
      </c>
      <c r="Q1049" t="s">
        <v>26</v>
      </c>
      <c r="R1049" t="s">
        <v>6245</v>
      </c>
      <c r="S1049" s="10">
        <f>(J1049/86400)+25569+(-5/24)</f>
        <v>41918.610127314816</v>
      </c>
      <c r="T1049" s="9">
        <f>(I1049/86400)+25569+(-5/24)</f>
        <v>41948.65179398148</v>
      </c>
    </row>
    <row r="1050" spans="1:20" ht="43.5" x14ac:dyDescent="0.35">
      <c r="A1050">
        <v>1048</v>
      </c>
      <c r="B1050" s="8" t="s">
        <v>6278</v>
      </c>
      <c r="C1050" s="8" t="s">
        <v>6277</v>
      </c>
      <c r="D1050">
        <v>15000</v>
      </c>
      <c r="E1050">
        <v>212</v>
      </c>
      <c r="F1050" t="s">
        <v>48</v>
      </c>
      <c r="G1050" t="s">
        <v>55</v>
      </c>
      <c r="H1050" t="s">
        <v>82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6246</v>
      </c>
      <c r="O1050">
        <f>ROUNDUP(E1050/D1050,2)*100</f>
        <v>2</v>
      </c>
      <c r="P1050">
        <f>IF(L1050&gt;0,ROUNDUP((E1050/L1050),0))</f>
        <v>53</v>
      </c>
      <c r="Q1050" t="s">
        <v>26</v>
      </c>
      <c r="R1050" t="s">
        <v>6245</v>
      </c>
      <c r="S1050" s="10">
        <f>(J1050/86400)+25569+(-5/24)</f>
        <v>42597.844780092586</v>
      </c>
      <c r="T1050" s="9">
        <f>(I1050/86400)+25569+(-5/24)</f>
        <v>42637.844780092586</v>
      </c>
    </row>
    <row r="1051" spans="1:20" x14ac:dyDescent="0.35">
      <c r="A1051">
        <v>1049</v>
      </c>
      <c r="B1051" s="8" t="s">
        <v>6276</v>
      </c>
      <c r="C1051" s="8" t="s">
        <v>6275</v>
      </c>
      <c r="D1051">
        <v>12000</v>
      </c>
      <c r="E1051">
        <v>0</v>
      </c>
      <c r="F1051" t="s">
        <v>48</v>
      </c>
      <c r="G1051" t="s">
        <v>55</v>
      </c>
      <c r="H1051" t="s">
        <v>82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6246</v>
      </c>
      <c r="O1051">
        <f>ROUNDUP(E1051/D1051,2)*100</f>
        <v>0</v>
      </c>
      <c r="P1051" t="b">
        <f>IF(L1051&gt;0,ROUNDUP((E1051/L1051),0))</f>
        <v>0</v>
      </c>
      <c r="Q1051" t="s">
        <v>26</v>
      </c>
      <c r="R1051" t="s">
        <v>6245</v>
      </c>
      <c r="S1051" s="10">
        <f>(J1051/86400)+25569+(-5/24)</f>
        <v>42382.222743055558</v>
      </c>
      <c r="T1051" s="9">
        <f>(I1051/86400)+25569+(-5/24)</f>
        <v>42412.222743055558</v>
      </c>
    </row>
    <row r="1052" spans="1:20" ht="29" x14ac:dyDescent="0.35">
      <c r="A1052">
        <v>1050</v>
      </c>
      <c r="B1052" s="8" t="s">
        <v>6274</v>
      </c>
      <c r="C1052" s="8" t="s">
        <v>6273</v>
      </c>
      <c r="D1052">
        <v>2500</v>
      </c>
      <c r="E1052">
        <v>0</v>
      </c>
      <c r="F1052" t="s">
        <v>48</v>
      </c>
      <c r="G1052" t="s">
        <v>55</v>
      </c>
      <c r="H1052" t="s">
        <v>82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6246</v>
      </c>
      <c r="O1052">
        <f>ROUNDUP(E1052/D1052,2)*100</f>
        <v>0</v>
      </c>
      <c r="P1052" t="b">
        <f>IF(L1052&gt;0,ROUNDUP((E1052/L1052),0))</f>
        <v>0</v>
      </c>
      <c r="Q1052" t="s">
        <v>26</v>
      </c>
      <c r="R1052" t="s">
        <v>6245</v>
      </c>
      <c r="S1052" s="10">
        <f>(J1052/86400)+25569+(-5/24)</f>
        <v>42231.588854166665</v>
      </c>
      <c r="T1052" s="9">
        <f>(I1052/86400)+25569+(-5/24)</f>
        <v>42261.588854166665</v>
      </c>
    </row>
    <row r="1053" spans="1:20" ht="43.5" x14ac:dyDescent="0.35">
      <c r="A1053">
        <v>1051</v>
      </c>
      <c r="B1053" s="8" t="s">
        <v>6272</v>
      </c>
      <c r="C1053" s="8" t="s">
        <v>6271</v>
      </c>
      <c r="D1053">
        <v>500</v>
      </c>
      <c r="E1053">
        <v>0</v>
      </c>
      <c r="F1053" t="s">
        <v>48</v>
      </c>
      <c r="G1053" t="s">
        <v>55</v>
      </c>
      <c r="H1053" t="s">
        <v>82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6246</v>
      </c>
      <c r="O1053">
        <f>ROUNDUP(E1053/D1053,2)*100</f>
        <v>0</v>
      </c>
      <c r="P1053" t="b">
        <f>IF(L1053&gt;0,ROUNDUP((E1053/L1053),0))</f>
        <v>0</v>
      </c>
      <c r="Q1053" t="s">
        <v>26</v>
      </c>
      <c r="R1053" t="s">
        <v>6245</v>
      </c>
      <c r="S1053" s="10">
        <f>(J1053/86400)+25569+(-5/24)</f>
        <v>41849.805844907409</v>
      </c>
      <c r="T1053" s="9">
        <f>(I1053/86400)+25569+(-5/24)</f>
        <v>41877.805844907409</v>
      </c>
    </row>
    <row r="1054" spans="1:20" ht="58" x14ac:dyDescent="0.35">
      <c r="A1054">
        <v>1052</v>
      </c>
      <c r="B1054" s="8" t="s">
        <v>6270</v>
      </c>
      <c r="C1054" s="8" t="s">
        <v>6269</v>
      </c>
      <c r="D1054">
        <v>4336</v>
      </c>
      <c r="E1054">
        <v>0</v>
      </c>
      <c r="F1054" t="s">
        <v>48</v>
      </c>
      <c r="G1054" t="s">
        <v>55</v>
      </c>
      <c r="H1054" t="s">
        <v>82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6246</v>
      </c>
      <c r="O1054">
        <f>ROUNDUP(E1054/D1054,2)*100</f>
        <v>0</v>
      </c>
      <c r="P1054" t="b">
        <f>IF(L1054&gt;0,ROUNDUP((E1054/L1054),0))</f>
        <v>0</v>
      </c>
      <c r="Q1054" t="s">
        <v>26</v>
      </c>
      <c r="R1054" t="s">
        <v>6245</v>
      </c>
      <c r="S1054" s="10">
        <f>(J1054/86400)+25569+(-5/24)</f>
        <v>42483.589062499996</v>
      </c>
      <c r="T1054" s="9">
        <f>(I1054/86400)+25569+(-5/24)</f>
        <v>42527.631249999999</v>
      </c>
    </row>
    <row r="1055" spans="1:20" ht="43.5" x14ac:dyDescent="0.35">
      <c r="A1055">
        <v>1053</v>
      </c>
      <c r="B1055" s="8" t="s">
        <v>6268</v>
      </c>
      <c r="C1055" s="8" t="s">
        <v>6267</v>
      </c>
      <c r="D1055">
        <v>1500</v>
      </c>
      <c r="E1055">
        <v>15</v>
      </c>
      <c r="F1055" t="s">
        <v>48</v>
      </c>
      <c r="G1055" t="s">
        <v>55</v>
      </c>
      <c r="H1055" t="s">
        <v>82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6246</v>
      </c>
      <c r="O1055">
        <f>ROUNDUP(E1055/D1055,2)*100</f>
        <v>1</v>
      </c>
      <c r="P1055">
        <f>IF(L1055&gt;0,ROUNDUP((E1055/L1055),0))</f>
        <v>15</v>
      </c>
      <c r="Q1055" t="s">
        <v>26</v>
      </c>
      <c r="R1055" t="s">
        <v>6245</v>
      </c>
      <c r="S1055" s="10">
        <f>(J1055/86400)+25569+(-5/24)</f>
        <v>42774.964490740742</v>
      </c>
      <c r="T1055" s="9">
        <f>(I1055/86400)+25569+(-5/24)</f>
        <v>42799.964490740742</v>
      </c>
    </row>
    <row r="1056" spans="1:20" ht="58" x14ac:dyDescent="0.35">
      <c r="A1056">
        <v>1054</v>
      </c>
      <c r="B1056" s="8" t="s">
        <v>6266</v>
      </c>
      <c r="C1056" s="8" t="s">
        <v>6265</v>
      </c>
      <c r="D1056">
        <v>2500</v>
      </c>
      <c r="E1056">
        <v>0</v>
      </c>
      <c r="F1056" t="s">
        <v>48</v>
      </c>
      <c r="G1056" t="s">
        <v>55</v>
      </c>
      <c r="H1056" t="s">
        <v>82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6246</v>
      </c>
      <c r="O1056">
        <f>ROUNDUP(E1056/D1056,2)*100</f>
        <v>0</v>
      </c>
      <c r="P1056" t="b">
        <f>IF(L1056&gt;0,ROUNDUP((E1056/L1056),0))</f>
        <v>0</v>
      </c>
      <c r="Q1056" t="s">
        <v>26</v>
      </c>
      <c r="R1056" t="s">
        <v>6245</v>
      </c>
      <c r="S1056" s="10">
        <f>(J1056/86400)+25569+(-5/24)</f>
        <v>41831.643506944441</v>
      </c>
      <c r="T1056" s="9">
        <f>(I1056/86400)+25569+(-5/24)</f>
        <v>41861.708333333328</v>
      </c>
    </row>
    <row r="1057" spans="1:20" ht="43.5" x14ac:dyDescent="0.35">
      <c r="A1057">
        <v>1055</v>
      </c>
      <c r="B1057" s="8" t="s">
        <v>6264</v>
      </c>
      <c r="C1057" s="8" t="s">
        <v>6263</v>
      </c>
      <c r="D1057">
        <v>3500</v>
      </c>
      <c r="E1057">
        <v>0</v>
      </c>
      <c r="F1057" t="s">
        <v>48</v>
      </c>
      <c r="G1057" t="s">
        <v>55</v>
      </c>
      <c r="H1057" t="s">
        <v>82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6246</v>
      </c>
      <c r="O1057">
        <f>ROUNDUP(E1057/D1057,2)*100</f>
        <v>0</v>
      </c>
      <c r="P1057" t="b">
        <f>IF(L1057&gt;0,ROUNDUP((E1057/L1057),0))</f>
        <v>0</v>
      </c>
      <c r="Q1057" t="s">
        <v>26</v>
      </c>
      <c r="R1057" t="s">
        <v>6245</v>
      </c>
      <c r="S1057" s="10">
        <f>(J1057/86400)+25569+(-5/24)</f>
        <v>42406.784085648142</v>
      </c>
      <c r="T1057" s="9">
        <f>(I1057/86400)+25569+(-5/24)</f>
        <v>42436.784085648142</v>
      </c>
    </row>
    <row r="1058" spans="1:20" ht="58" x14ac:dyDescent="0.35">
      <c r="A1058">
        <v>1056</v>
      </c>
      <c r="B1058" s="8" t="s">
        <v>6262</v>
      </c>
      <c r="C1058" s="8" t="s">
        <v>6261</v>
      </c>
      <c r="D1058">
        <v>10000</v>
      </c>
      <c r="E1058">
        <v>0</v>
      </c>
      <c r="F1058" t="s">
        <v>48</v>
      </c>
      <c r="G1058" t="s">
        <v>55</v>
      </c>
      <c r="H1058" t="s">
        <v>82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6246</v>
      </c>
      <c r="O1058">
        <f>ROUNDUP(E1058/D1058,2)*100</f>
        <v>0</v>
      </c>
      <c r="P1058" t="b">
        <f>IF(L1058&gt;0,ROUNDUP((E1058/L1058),0))</f>
        <v>0</v>
      </c>
      <c r="Q1058" t="s">
        <v>26</v>
      </c>
      <c r="R1058" t="s">
        <v>6245</v>
      </c>
      <c r="S1058" s="10">
        <f>(J1058/86400)+25569+(-5/24)</f>
        <v>42058.511307870365</v>
      </c>
      <c r="T1058" s="9">
        <f>(I1058/86400)+25569+(-5/24)</f>
        <v>42118.469641203701</v>
      </c>
    </row>
    <row r="1059" spans="1:20" ht="43.5" x14ac:dyDescent="0.35">
      <c r="A1059">
        <v>1057</v>
      </c>
      <c r="B1059" s="8" t="s">
        <v>6260</v>
      </c>
      <c r="C1059" s="8" t="s">
        <v>6259</v>
      </c>
      <c r="D1059">
        <v>10000</v>
      </c>
      <c r="E1059">
        <v>0</v>
      </c>
      <c r="F1059" t="s">
        <v>48</v>
      </c>
      <c r="G1059" t="s">
        <v>55</v>
      </c>
      <c r="H1059" t="s">
        <v>82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6246</v>
      </c>
      <c r="O1059">
        <f>ROUNDUP(E1059/D1059,2)*100</f>
        <v>0</v>
      </c>
      <c r="P1059" t="b">
        <f>IF(L1059&gt;0,ROUNDUP((E1059/L1059),0))</f>
        <v>0</v>
      </c>
      <c r="Q1059" t="s">
        <v>26</v>
      </c>
      <c r="R1059" t="s">
        <v>6245</v>
      </c>
      <c r="S1059" s="10">
        <f>(J1059/86400)+25569+(-5/24)</f>
        <v>42678.662997685184</v>
      </c>
      <c r="T1059" s="9">
        <f>(I1059/86400)+25569+(-5/24)</f>
        <v>42708.704664351848</v>
      </c>
    </row>
    <row r="1060" spans="1:20" ht="43.5" x14ac:dyDescent="0.35">
      <c r="A1060">
        <v>1058</v>
      </c>
      <c r="B1060" s="8" t="s">
        <v>6258</v>
      </c>
      <c r="C1060" s="8" t="s">
        <v>6257</v>
      </c>
      <c r="D1060">
        <v>40000</v>
      </c>
      <c r="E1060">
        <v>0</v>
      </c>
      <c r="F1060" t="s">
        <v>48</v>
      </c>
      <c r="G1060" t="s">
        <v>55</v>
      </c>
      <c r="H1060" t="s">
        <v>82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6246</v>
      </c>
      <c r="O1060">
        <f>ROUNDUP(E1060/D1060,2)*100</f>
        <v>0</v>
      </c>
      <c r="P1060" t="b">
        <f>IF(L1060&gt;0,ROUNDUP((E1060/L1060),0))</f>
        <v>0</v>
      </c>
      <c r="Q1060" t="s">
        <v>26</v>
      </c>
      <c r="R1060" t="s">
        <v>6245</v>
      </c>
      <c r="S1060" s="10">
        <f>(J1060/86400)+25569+(-5/24)</f>
        <v>42047.692627314813</v>
      </c>
      <c r="T1060" s="9">
        <f>(I1060/86400)+25569+(-5/24)</f>
        <v>42088.791666666664</v>
      </c>
    </row>
    <row r="1061" spans="1:20" x14ac:dyDescent="0.35">
      <c r="A1061">
        <v>1059</v>
      </c>
      <c r="B1061" s="8" t="s">
        <v>6256</v>
      </c>
      <c r="C1061" s="8" t="s">
        <v>6255</v>
      </c>
      <c r="D1061">
        <v>1100</v>
      </c>
      <c r="E1061">
        <v>0</v>
      </c>
      <c r="F1061" t="s">
        <v>48</v>
      </c>
      <c r="G1061" t="s">
        <v>55</v>
      </c>
      <c r="H1061" t="s">
        <v>82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6246</v>
      </c>
      <c r="O1061">
        <f>ROUNDUP(E1061/D1061,2)*100</f>
        <v>0</v>
      </c>
      <c r="P1061" t="b">
        <f>IF(L1061&gt;0,ROUNDUP((E1061/L1061),0))</f>
        <v>0</v>
      </c>
      <c r="Q1061" t="s">
        <v>26</v>
      </c>
      <c r="R1061" t="s">
        <v>6245</v>
      </c>
      <c r="S1061" s="10">
        <f>(J1061/86400)+25569+(-5/24)</f>
        <v>42046.581666666665</v>
      </c>
      <c r="T1061" s="9">
        <f>(I1061/86400)+25569+(-5/24)</f>
        <v>42076.54</v>
      </c>
    </row>
    <row r="1062" spans="1:20" ht="43.5" x14ac:dyDescent="0.35">
      <c r="A1062">
        <v>1060</v>
      </c>
      <c r="B1062" s="8" t="s">
        <v>6254</v>
      </c>
      <c r="C1062" s="8" t="s">
        <v>6253</v>
      </c>
      <c r="D1062">
        <v>5000</v>
      </c>
      <c r="E1062">
        <v>50</v>
      </c>
      <c r="F1062" t="s">
        <v>48</v>
      </c>
      <c r="G1062" t="s">
        <v>55</v>
      </c>
      <c r="H1062" t="s">
        <v>82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6246</v>
      </c>
      <c r="O1062">
        <f>ROUNDUP(E1062/D1062,2)*100</f>
        <v>1</v>
      </c>
      <c r="P1062">
        <f>IF(L1062&gt;0,ROUNDUP((E1062/L1062),0))</f>
        <v>50</v>
      </c>
      <c r="Q1062" t="s">
        <v>26</v>
      </c>
      <c r="R1062" t="s">
        <v>6245</v>
      </c>
      <c r="S1062" s="10">
        <f>(J1062/86400)+25569+(-5/24)</f>
        <v>42079.704780092587</v>
      </c>
      <c r="T1062" s="9">
        <f>(I1062/86400)+25569+(-5/24)</f>
        <v>42109.704780092587</v>
      </c>
    </row>
    <row r="1063" spans="1:20" ht="29" x14ac:dyDescent="0.35">
      <c r="A1063">
        <v>1061</v>
      </c>
      <c r="B1063" s="8" t="s">
        <v>6252</v>
      </c>
      <c r="C1063" s="8" t="s">
        <v>6251</v>
      </c>
      <c r="D1063">
        <v>4000</v>
      </c>
      <c r="E1063">
        <v>0</v>
      </c>
      <c r="F1063" t="s">
        <v>48</v>
      </c>
      <c r="G1063" t="s">
        <v>55</v>
      </c>
      <c r="H1063" t="s">
        <v>82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6246</v>
      </c>
      <c r="O1063">
        <f>ROUNDUP(E1063/D1063,2)*100</f>
        <v>0</v>
      </c>
      <c r="P1063" t="b">
        <f>IF(L1063&gt;0,ROUNDUP((E1063/L1063),0))</f>
        <v>0</v>
      </c>
      <c r="Q1063" t="s">
        <v>26</v>
      </c>
      <c r="R1063" t="s">
        <v>6245</v>
      </c>
      <c r="S1063" s="10">
        <f>(J1063/86400)+25569+(-5/24)</f>
        <v>42432.068379629629</v>
      </c>
      <c r="T1063" s="9">
        <f>(I1063/86400)+25569+(-5/24)</f>
        <v>42491.833333333336</v>
      </c>
    </row>
    <row r="1064" spans="1:20" x14ac:dyDescent="0.35">
      <c r="A1064">
        <v>1062</v>
      </c>
      <c r="B1064" s="8" t="s">
        <v>6250</v>
      </c>
      <c r="C1064" s="8" t="s">
        <v>6249</v>
      </c>
      <c r="D1064">
        <v>199</v>
      </c>
      <c r="E1064">
        <v>190</v>
      </c>
      <c r="F1064" t="s">
        <v>48</v>
      </c>
      <c r="G1064" t="s">
        <v>55</v>
      </c>
      <c r="H1064" t="s">
        <v>82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6246</v>
      </c>
      <c r="O1064">
        <f>ROUNDUP(E1064/D1064,2)*100</f>
        <v>96</v>
      </c>
      <c r="P1064">
        <f>IF(L1064&gt;0,ROUNDUP((E1064/L1064),0))</f>
        <v>48</v>
      </c>
      <c r="Q1064" t="s">
        <v>26</v>
      </c>
      <c r="R1064" t="s">
        <v>6245</v>
      </c>
      <c r="S1064" s="10">
        <f>(J1064/86400)+25569+(-5/24)</f>
        <v>42556.598854166667</v>
      </c>
      <c r="T1064" s="9">
        <f>(I1064/86400)+25569+(-5/24)</f>
        <v>42563.598854166667</v>
      </c>
    </row>
    <row r="1065" spans="1:20" ht="43.5" x14ac:dyDescent="0.35">
      <c r="A1065">
        <v>1063</v>
      </c>
      <c r="B1065" s="8" t="s">
        <v>6248</v>
      </c>
      <c r="C1065" s="8" t="s">
        <v>6247</v>
      </c>
      <c r="D1065">
        <v>1000</v>
      </c>
      <c r="E1065">
        <v>0</v>
      </c>
      <c r="F1065" t="s">
        <v>48</v>
      </c>
      <c r="G1065" t="s">
        <v>55</v>
      </c>
      <c r="H1065" t="s">
        <v>82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6246</v>
      </c>
      <c r="O1065">
        <f>ROUNDUP(E1065/D1065,2)*100</f>
        <v>0</v>
      </c>
      <c r="P1065" t="b">
        <f>IF(L1065&gt;0,ROUNDUP((E1065/L1065),0))</f>
        <v>0</v>
      </c>
      <c r="Q1065" t="s">
        <v>26</v>
      </c>
      <c r="R1065" t="s">
        <v>6245</v>
      </c>
      <c r="S1065" s="10">
        <f>(J1065/86400)+25569+(-5/24)</f>
        <v>42582.822476851848</v>
      </c>
      <c r="T1065" s="9">
        <f>(I1065/86400)+25569+(-5/24)</f>
        <v>42612.822476851848</v>
      </c>
    </row>
    <row r="1066" spans="1:20" ht="43.5" x14ac:dyDescent="0.35">
      <c r="A1066">
        <v>1064</v>
      </c>
      <c r="B1066" s="8" t="s">
        <v>6244</v>
      </c>
      <c r="C1066" s="8" t="s">
        <v>6243</v>
      </c>
      <c r="D1066">
        <v>90000</v>
      </c>
      <c r="E1066">
        <v>8077</v>
      </c>
      <c r="F1066" t="s">
        <v>49</v>
      </c>
      <c r="G1066" t="s">
        <v>55</v>
      </c>
      <c r="H1066" t="s">
        <v>82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4019</v>
      </c>
      <c r="O1066">
        <f>ROUNDUP(E1066/D1066,2)*100</f>
        <v>9</v>
      </c>
      <c r="P1066">
        <f>IF(L1066&gt;0,ROUNDUP((E1066/L1066),0))</f>
        <v>66</v>
      </c>
      <c r="Q1066" t="s">
        <v>29</v>
      </c>
      <c r="R1066" t="s">
        <v>4018</v>
      </c>
      <c r="S1066" s="10">
        <f>(J1066/86400)+25569+(-5/24)</f>
        <v>41417.019710648143</v>
      </c>
      <c r="T1066" s="9">
        <f>(I1066/86400)+25569+(-5/24)</f>
        <v>41462.019710648143</v>
      </c>
    </row>
    <row r="1067" spans="1:20" ht="43.5" x14ac:dyDescent="0.35">
      <c r="A1067">
        <v>1065</v>
      </c>
      <c r="B1067" s="8" t="s">
        <v>6242</v>
      </c>
      <c r="C1067" s="8" t="s">
        <v>6241</v>
      </c>
      <c r="D1067">
        <v>3000</v>
      </c>
      <c r="E1067">
        <v>81</v>
      </c>
      <c r="F1067" t="s">
        <v>49</v>
      </c>
      <c r="G1067" t="s">
        <v>58</v>
      </c>
      <c r="H1067" t="s">
        <v>104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4019</v>
      </c>
      <c r="O1067">
        <f>ROUNDUP(E1067/D1067,2)*100</f>
        <v>3</v>
      </c>
      <c r="P1067">
        <f>IF(L1067&gt;0,ROUNDUP((E1067/L1067),0))</f>
        <v>17</v>
      </c>
      <c r="Q1067" t="s">
        <v>29</v>
      </c>
      <c r="R1067" t="s">
        <v>4018</v>
      </c>
      <c r="S1067" s="10">
        <f>(J1067/86400)+25569+(-5/24)</f>
        <v>41661.172708333332</v>
      </c>
      <c r="T1067" s="9">
        <f>(I1067/86400)+25569+(-5/24)</f>
        <v>41689.172708333332</v>
      </c>
    </row>
    <row r="1068" spans="1:20" ht="43.5" x14ac:dyDescent="0.35">
      <c r="A1068">
        <v>1066</v>
      </c>
      <c r="B1068" s="8" t="s">
        <v>6240</v>
      </c>
      <c r="C1068" s="8" t="s">
        <v>6239</v>
      </c>
      <c r="D1068">
        <v>150000</v>
      </c>
      <c r="E1068">
        <v>5051</v>
      </c>
      <c r="F1068" t="s">
        <v>49</v>
      </c>
      <c r="G1068" t="s">
        <v>55</v>
      </c>
      <c r="H1068" t="s">
        <v>82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4019</v>
      </c>
      <c r="O1068">
        <f>ROUNDUP(E1068/D1068,2)*100</f>
        <v>4</v>
      </c>
      <c r="P1068">
        <f>IF(L1068&gt;0,ROUNDUP((E1068/L1068),0))</f>
        <v>35</v>
      </c>
      <c r="Q1068" t="s">
        <v>29</v>
      </c>
      <c r="R1068" t="s">
        <v>4018</v>
      </c>
      <c r="S1068" s="10">
        <f>(J1068/86400)+25569+(-5/24)</f>
        <v>41445.754421296289</v>
      </c>
      <c r="T1068" s="9">
        <f>(I1068/86400)+25569+(-5/24)</f>
        <v>41490.754421296289</v>
      </c>
    </row>
    <row r="1069" spans="1:20" ht="43.5" x14ac:dyDescent="0.35">
      <c r="A1069">
        <v>1067</v>
      </c>
      <c r="B1069" s="8" t="s">
        <v>6238</v>
      </c>
      <c r="C1069" s="8" t="s">
        <v>6237</v>
      </c>
      <c r="D1069">
        <v>500</v>
      </c>
      <c r="E1069">
        <v>130</v>
      </c>
      <c r="F1069" t="s">
        <v>49</v>
      </c>
      <c r="G1069" t="s">
        <v>55</v>
      </c>
      <c r="H1069" t="s">
        <v>82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4019</v>
      </c>
      <c r="O1069">
        <f>ROUNDUP(E1069/D1069,2)*100</f>
        <v>26</v>
      </c>
      <c r="P1069">
        <f>IF(L1069&gt;0,ROUNDUP((E1069/L1069),0))</f>
        <v>13</v>
      </c>
      <c r="Q1069" t="s">
        <v>29</v>
      </c>
      <c r="R1069" t="s">
        <v>4018</v>
      </c>
      <c r="S1069" s="10">
        <f>(J1069/86400)+25569+(-5/24)</f>
        <v>41599.647349537037</v>
      </c>
      <c r="T1069" s="9">
        <f>(I1069/86400)+25569+(-5/24)</f>
        <v>41629.647349537037</v>
      </c>
    </row>
    <row r="1070" spans="1:20" ht="58" x14ac:dyDescent="0.35">
      <c r="A1070">
        <v>1068</v>
      </c>
      <c r="B1070" s="8" t="s">
        <v>6236</v>
      </c>
      <c r="C1070" s="8" t="s">
        <v>6235</v>
      </c>
      <c r="D1070">
        <v>30000</v>
      </c>
      <c r="E1070">
        <v>45</v>
      </c>
      <c r="F1070" t="s">
        <v>49</v>
      </c>
      <c r="G1070" t="s">
        <v>55</v>
      </c>
      <c r="H1070" t="s">
        <v>82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4019</v>
      </c>
      <c r="O1070">
        <f>ROUNDUP(E1070/D1070,2)*100</f>
        <v>1</v>
      </c>
      <c r="P1070">
        <f>IF(L1070&gt;0,ROUNDUP((E1070/L1070),0))</f>
        <v>12</v>
      </c>
      <c r="Q1070" t="s">
        <v>29</v>
      </c>
      <c r="R1070" t="s">
        <v>4018</v>
      </c>
      <c r="S1070" s="10">
        <f>(J1070/86400)+25569+(-5/24)</f>
        <v>42440.162777777776</v>
      </c>
      <c r="T1070" s="9">
        <f>(I1070/86400)+25569+(-5/24)</f>
        <v>42470.121111111112</v>
      </c>
    </row>
    <row r="1071" spans="1:20" ht="43.5" x14ac:dyDescent="0.35">
      <c r="A1071">
        <v>1069</v>
      </c>
      <c r="B1071" s="8" t="s">
        <v>6234</v>
      </c>
      <c r="C1071" s="8" t="s">
        <v>6233</v>
      </c>
      <c r="D1071">
        <v>2200</v>
      </c>
      <c r="E1071">
        <v>850</v>
      </c>
      <c r="F1071" t="s">
        <v>49</v>
      </c>
      <c r="G1071" t="s">
        <v>55</v>
      </c>
      <c r="H1071" t="s">
        <v>82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4019</v>
      </c>
      <c r="O1071">
        <f>ROUNDUP(E1071/D1071,2)*100</f>
        <v>39</v>
      </c>
      <c r="P1071">
        <f>IF(L1071&gt;0,ROUNDUP((E1071/L1071),0))</f>
        <v>41</v>
      </c>
      <c r="Q1071" t="s">
        <v>29</v>
      </c>
      <c r="R1071" t="s">
        <v>4018</v>
      </c>
      <c r="S1071" s="10">
        <f>(J1071/86400)+25569+(-5/24)</f>
        <v>41572.021516203698</v>
      </c>
      <c r="T1071" s="9">
        <f>(I1071/86400)+25569+(-5/24)</f>
        <v>41604.06318287037</v>
      </c>
    </row>
    <row r="1072" spans="1:20" ht="43.5" x14ac:dyDescent="0.35">
      <c r="A1072">
        <v>1070</v>
      </c>
      <c r="B1072" s="8" t="s">
        <v>6232</v>
      </c>
      <c r="C1072" s="8" t="s">
        <v>6231</v>
      </c>
      <c r="D1072">
        <v>10000</v>
      </c>
      <c r="E1072">
        <v>70</v>
      </c>
      <c r="F1072" t="s">
        <v>49</v>
      </c>
      <c r="G1072" t="s">
        <v>55</v>
      </c>
      <c r="H1072" t="s">
        <v>82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4019</v>
      </c>
      <c r="O1072">
        <f>ROUNDUP(E1072/D1072,2)*100</f>
        <v>1</v>
      </c>
      <c r="P1072">
        <f>IF(L1072&gt;0,ROUNDUP((E1072/L1072),0))</f>
        <v>35</v>
      </c>
      <c r="Q1072" t="s">
        <v>29</v>
      </c>
      <c r="R1072" t="s">
        <v>4018</v>
      </c>
      <c r="S1072" s="10">
        <f>(J1072/86400)+25569+(-5/24)</f>
        <v>41162.803495370368</v>
      </c>
      <c r="T1072" s="9">
        <f>(I1072/86400)+25569+(-5/24)</f>
        <v>41182.803495370368</v>
      </c>
    </row>
    <row r="1073" spans="1:20" ht="43.5" x14ac:dyDescent="0.35">
      <c r="A1073">
        <v>1071</v>
      </c>
      <c r="B1073" s="8" t="s">
        <v>6230</v>
      </c>
      <c r="C1073" s="8" t="s">
        <v>6229</v>
      </c>
      <c r="D1073">
        <v>100</v>
      </c>
      <c r="E1073">
        <v>0</v>
      </c>
      <c r="F1073" t="s">
        <v>49</v>
      </c>
      <c r="G1073" t="s">
        <v>69</v>
      </c>
      <c r="H1073" t="s">
        <v>1917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4019</v>
      </c>
      <c r="O1073">
        <f>ROUNDUP(E1073/D1073,2)*100</f>
        <v>0</v>
      </c>
      <c r="P1073" t="b">
        <f>IF(L1073&gt;0,ROUNDUP((E1073/L1073),0))</f>
        <v>0</v>
      </c>
      <c r="Q1073" t="s">
        <v>29</v>
      </c>
      <c r="R1073" t="s">
        <v>4018</v>
      </c>
      <c r="S1073" s="10">
        <f>(J1073/86400)+25569+(-5/24)</f>
        <v>42295.545057870368</v>
      </c>
      <c r="T1073" s="9">
        <f>(I1073/86400)+25569+(-5/24)</f>
        <v>42325.586724537039</v>
      </c>
    </row>
    <row r="1074" spans="1:20" ht="58" x14ac:dyDescent="0.35">
      <c r="A1074">
        <v>1072</v>
      </c>
      <c r="B1074" s="8" t="s">
        <v>6228</v>
      </c>
      <c r="C1074" s="8" t="s">
        <v>6227</v>
      </c>
      <c r="D1074">
        <v>75000</v>
      </c>
      <c r="E1074">
        <v>51</v>
      </c>
      <c r="F1074" t="s">
        <v>49</v>
      </c>
      <c r="G1074" t="s">
        <v>55</v>
      </c>
      <c r="H1074" t="s">
        <v>82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4019</v>
      </c>
      <c r="O1074">
        <f>ROUNDUP(E1074/D1074,2)*100</f>
        <v>1</v>
      </c>
      <c r="P1074">
        <f>IF(L1074&gt;0,ROUNDUP((E1074/L1074),0))</f>
        <v>13</v>
      </c>
      <c r="Q1074" t="s">
        <v>29</v>
      </c>
      <c r="R1074" t="s">
        <v>4018</v>
      </c>
      <c r="S1074" s="10">
        <f>(J1074/86400)+25569+(-5/24)</f>
        <v>41645.623807870368</v>
      </c>
      <c r="T1074" s="9">
        <f>(I1074/86400)+25569+(-5/24)</f>
        <v>41675.623807870368</v>
      </c>
    </row>
    <row r="1075" spans="1:20" ht="29" x14ac:dyDescent="0.35">
      <c r="A1075">
        <v>1073</v>
      </c>
      <c r="B1075" s="8" t="s">
        <v>6226</v>
      </c>
      <c r="C1075" s="8" t="s">
        <v>6225</v>
      </c>
      <c r="D1075">
        <v>750</v>
      </c>
      <c r="E1075">
        <v>10</v>
      </c>
      <c r="F1075" t="s">
        <v>49</v>
      </c>
      <c r="G1075" t="s">
        <v>55</v>
      </c>
      <c r="H1075" t="s">
        <v>82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4019</v>
      </c>
      <c r="O1075">
        <f>ROUNDUP(E1075/D1075,2)*100</f>
        <v>2</v>
      </c>
      <c r="P1075">
        <f>IF(L1075&gt;0,ROUNDUP((E1075/L1075),0))</f>
        <v>10</v>
      </c>
      <c r="Q1075" t="s">
        <v>29</v>
      </c>
      <c r="R1075" t="s">
        <v>4018</v>
      </c>
      <c r="S1075" s="10">
        <f>(J1075/86400)+25569+(-5/24)</f>
        <v>40802.756261574068</v>
      </c>
      <c r="T1075" s="9">
        <f>(I1075/86400)+25569+(-5/24)</f>
        <v>40832.756261574068</v>
      </c>
    </row>
    <row r="1076" spans="1:20" ht="58" x14ac:dyDescent="0.35">
      <c r="A1076">
        <v>1074</v>
      </c>
      <c r="B1076" s="8" t="s">
        <v>6224</v>
      </c>
      <c r="C1076" s="8" t="s">
        <v>6223</v>
      </c>
      <c r="D1076">
        <v>54000</v>
      </c>
      <c r="E1076">
        <v>3407</v>
      </c>
      <c r="F1076" t="s">
        <v>49</v>
      </c>
      <c r="G1076" t="s">
        <v>55</v>
      </c>
      <c r="H1076" t="s">
        <v>82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4019</v>
      </c>
      <c r="O1076">
        <f>ROUNDUP(E1076/D1076,2)*100</f>
        <v>6.9999999999999991</v>
      </c>
      <c r="P1076">
        <f>IF(L1076&gt;0,ROUNDUP((E1076/L1076),0))</f>
        <v>114</v>
      </c>
      <c r="Q1076" t="s">
        <v>29</v>
      </c>
      <c r="R1076" t="s">
        <v>4018</v>
      </c>
      <c r="S1076" s="10">
        <f>(J1076/86400)+25569+(-5/24)</f>
        <v>41612.964641203704</v>
      </c>
      <c r="T1076" s="9">
        <f>(I1076/86400)+25569+(-5/24)</f>
        <v>41642.964641203704</v>
      </c>
    </row>
    <row r="1077" spans="1:20" ht="29" x14ac:dyDescent="0.35">
      <c r="A1077">
        <v>1075</v>
      </c>
      <c r="B1077" s="8" t="s">
        <v>6222</v>
      </c>
      <c r="C1077" s="8" t="s">
        <v>6221</v>
      </c>
      <c r="D1077">
        <v>1000</v>
      </c>
      <c r="E1077">
        <v>45</v>
      </c>
      <c r="F1077" t="s">
        <v>49</v>
      </c>
      <c r="G1077" t="s">
        <v>55</v>
      </c>
      <c r="H1077" t="s">
        <v>82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4019</v>
      </c>
      <c r="O1077">
        <f>ROUNDUP(E1077/D1077,2)*100</f>
        <v>5</v>
      </c>
      <c r="P1077">
        <f>IF(L1077&gt;0,ROUNDUP((E1077/L1077),0))</f>
        <v>15</v>
      </c>
      <c r="Q1077" t="s">
        <v>29</v>
      </c>
      <c r="R1077" t="s">
        <v>4018</v>
      </c>
      <c r="S1077" s="10">
        <f>(J1077/86400)+25569+(-5/24)</f>
        <v>41005.695787037032</v>
      </c>
      <c r="T1077" s="9">
        <f>(I1077/86400)+25569+(-5/24)</f>
        <v>41035.695787037032</v>
      </c>
    </row>
    <row r="1078" spans="1:20" ht="43.5" x14ac:dyDescent="0.35">
      <c r="A1078">
        <v>1076</v>
      </c>
      <c r="B1078" s="8" t="s">
        <v>6220</v>
      </c>
      <c r="C1078" s="8" t="s">
        <v>6219</v>
      </c>
      <c r="D1078">
        <v>75000</v>
      </c>
      <c r="E1078">
        <v>47074</v>
      </c>
      <c r="F1078" t="s">
        <v>49</v>
      </c>
      <c r="G1078" t="s">
        <v>55</v>
      </c>
      <c r="H1078" t="s">
        <v>82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4019</v>
      </c>
      <c r="O1078">
        <f>ROUNDUP(E1078/D1078,2)*100</f>
        <v>63</v>
      </c>
      <c r="P1078">
        <f>IF(L1078&gt;0,ROUNDUP((E1078/L1078),0))</f>
        <v>49</v>
      </c>
      <c r="Q1078" t="s">
        <v>29</v>
      </c>
      <c r="R1078" t="s">
        <v>4018</v>
      </c>
      <c r="S1078" s="10">
        <f>(J1078/86400)+25569+(-5/24)</f>
        <v>41838.169560185182</v>
      </c>
      <c r="T1078" s="9">
        <f>(I1078/86400)+25569+(-5/24)</f>
        <v>41893.169560185182</v>
      </c>
    </row>
    <row r="1079" spans="1:20" ht="43.5" x14ac:dyDescent="0.35">
      <c r="A1079">
        <v>1077</v>
      </c>
      <c r="B1079" s="8" t="s">
        <v>6218</v>
      </c>
      <c r="C1079" s="8" t="s">
        <v>6217</v>
      </c>
      <c r="D1079">
        <v>25000</v>
      </c>
      <c r="E1079">
        <v>7344</v>
      </c>
      <c r="F1079" t="s">
        <v>49</v>
      </c>
      <c r="G1079" t="s">
        <v>55</v>
      </c>
      <c r="H1079" t="s">
        <v>82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4019</v>
      </c>
      <c r="O1079">
        <f>ROUNDUP(E1079/D1079,2)*100</f>
        <v>30</v>
      </c>
      <c r="P1079">
        <f>IF(L1079&gt;0,ROUNDUP((E1079/L1079),0))</f>
        <v>44</v>
      </c>
      <c r="Q1079" t="s">
        <v>29</v>
      </c>
      <c r="R1079" t="s">
        <v>4018</v>
      </c>
      <c r="S1079" s="10">
        <f>(J1079/86400)+25569+(-5/24)</f>
        <v>42352.958460648144</v>
      </c>
      <c r="T1079" s="9">
        <f>(I1079/86400)+25569+(-5/24)</f>
        <v>42382.958460648144</v>
      </c>
    </row>
    <row r="1080" spans="1:20" ht="58" x14ac:dyDescent="0.35">
      <c r="A1080">
        <v>1078</v>
      </c>
      <c r="B1080" s="8" t="s">
        <v>6216</v>
      </c>
      <c r="C1080" s="8" t="s">
        <v>6215</v>
      </c>
      <c r="D1080">
        <v>600</v>
      </c>
      <c r="E1080">
        <v>45</v>
      </c>
      <c r="F1080" t="s">
        <v>49</v>
      </c>
      <c r="G1080" t="s">
        <v>55</v>
      </c>
      <c r="H1080" t="s">
        <v>82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4019</v>
      </c>
      <c r="O1080">
        <f>ROUNDUP(E1080/D1080,2)*100</f>
        <v>8</v>
      </c>
      <c r="P1080">
        <f>IF(L1080&gt;0,ROUNDUP((E1080/L1080),0))</f>
        <v>9</v>
      </c>
      <c r="Q1080" t="s">
        <v>29</v>
      </c>
      <c r="R1080" t="s">
        <v>4018</v>
      </c>
      <c r="S1080" s="10">
        <f>(J1080/86400)+25569+(-5/24)</f>
        <v>40700.987511574072</v>
      </c>
      <c r="T1080" s="9">
        <f>(I1080/86400)+25569+(-5/24)</f>
        <v>40745.987511574072</v>
      </c>
    </row>
    <row r="1081" spans="1:20" ht="43.5" x14ac:dyDescent="0.35">
      <c r="A1081">
        <v>1079</v>
      </c>
      <c r="B1081" s="8" t="s">
        <v>6214</v>
      </c>
      <c r="C1081" s="8" t="s">
        <v>6213</v>
      </c>
      <c r="D1081">
        <v>26000</v>
      </c>
      <c r="E1081">
        <v>678</v>
      </c>
      <c r="F1081" t="s">
        <v>49</v>
      </c>
      <c r="G1081" t="s">
        <v>59</v>
      </c>
      <c r="H1081" t="s">
        <v>85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4019</v>
      </c>
      <c r="O1081">
        <f>ROUNDUP(E1081/D1081,2)*100</f>
        <v>3</v>
      </c>
      <c r="P1081">
        <f>IF(L1081&gt;0,ROUNDUP((E1081/L1081),0))</f>
        <v>38</v>
      </c>
      <c r="Q1081" t="s">
        <v>29</v>
      </c>
      <c r="R1081" t="s">
        <v>4018</v>
      </c>
      <c r="S1081" s="10">
        <f>(J1081/86400)+25569+(-5/24)</f>
        <v>42479.358055555553</v>
      </c>
      <c r="T1081" s="9">
        <f>(I1081/86400)+25569+(-5/24)</f>
        <v>42504.358055555553</v>
      </c>
    </row>
    <row r="1082" spans="1:20" ht="43.5" x14ac:dyDescent="0.35">
      <c r="A1082">
        <v>1080</v>
      </c>
      <c r="B1082" s="8" t="s">
        <v>6212</v>
      </c>
      <c r="C1082" s="8" t="s">
        <v>6211</v>
      </c>
      <c r="D1082">
        <v>20000</v>
      </c>
      <c r="E1082">
        <v>1821</v>
      </c>
      <c r="F1082" t="s">
        <v>49</v>
      </c>
      <c r="G1082" t="s">
        <v>55</v>
      </c>
      <c r="H1082" t="s">
        <v>82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4019</v>
      </c>
      <c r="O1082">
        <f>ROUNDUP(E1082/D1082,2)*100</f>
        <v>10</v>
      </c>
      <c r="P1082">
        <f>IF(L1082&gt;0,ROUNDUP((E1082/L1082),0))</f>
        <v>19</v>
      </c>
      <c r="Q1082" t="s">
        <v>29</v>
      </c>
      <c r="R1082" t="s">
        <v>4018</v>
      </c>
      <c r="S1082" s="10">
        <f>(J1082/86400)+25569+(-5/24)</f>
        <v>41739.929780092592</v>
      </c>
      <c r="T1082" s="9">
        <f>(I1082/86400)+25569+(-5/24)</f>
        <v>41769.929780092592</v>
      </c>
    </row>
    <row r="1083" spans="1:20" ht="43.5" x14ac:dyDescent="0.35">
      <c r="A1083">
        <v>1081</v>
      </c>
      <c r="B1083" s="8" t="s">
        <v>6210</v>
      </c>
      <c r="C1083" s="8" t="s">
        <v>6209</v>
      </c>
      <c r="D1083">
        <v>68000</v>
      </c>
      <c r="E1083">
        <v>12</v>
      </c>
      <c r="F1083" t="s">
        <v>49</v>
      </c>
      <c r="G1083" t="s">
        <v>55</v>
      </c>
      <c r="H1083" t="s">
        <v>82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4019</v>
      </c>
      <c r="O1083">
        <f>ROUNDUP(E1083/D1083,2)*100</f>
        <v>1</v>
      </c>
      <c r="P1083">
        <f>IF(L1083&gt;0,ROUNDUP((E1083/L1083),0))</f>
        <v>3</v>
      </c>
      <c r="Q1083" t="s">
        <v>29</v>
      </c>
      <c r="R1083" t="s">
        <v>4018</v>
      </c>
      <c r="S1083" s="10">
        <f>(J1083/86400)+25569+(-5/24)</f>
        <v>42002.718657407408</v>
      </c>
      <c r="T1083" s="9">
        <f>(I1083/86400)+25569+(-5/24)</f>
        <v>42032.718657407408</v>
      </c>
    </row>
    <row r="1084" spans="1:20" ht="43.5" x14ac:dyDescent="0.35">
      <c r="A1084">
        <v>1082</v>
      </c>
      <c r="B1084" s="8" t="s">
        <v>6208</v>
      </c>
      <c r="C1084" s="8" t="s">
        <v>6207</v>
      </c>
      <c r="D1084">
        <v>10000</v>
      </c>
      <c r="E1084">
        <v>56</v>
      </c>
      <c r="F1084" t="s">
        <v>49</v>
      </c>
      <c r="G1084" t="s">
        <v>55</v>
      </c>
      <c r="H1084" t="s">
        <v>82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4019</v>
      </c>
      <c r="O1084">
        <f>ROUNDUP(E1084/D1084,2)*100</f>
        <v>1</v>
      </c>
      <c r="P1084">
        <f>IF(L1084&gt;0,ROUNDUP((E1084/L1084),0))</f>
        <v>19</v>
      </c>
      <c r="Q1084" t="s">
        <v>29</v>
      </c>
      <c r="R1084" t="s">
        <v>4018</v>
      </c>
      <c r="S1084" s="10">
        <f>(J1084/86400)+25569+(-5/24)</f>
        <v>41101.697777777772</v>
      </c>
      <c r="T1084" s="9">
        <f>(I1084/86400)+25569+(-5/24)</f>
        <v>41131.697777777772</v>
      </c>
    </row>
    <row r="1085" spans="1:20" ht="58" x14ac:dyDescent="0.35">
      <c r="A1085">
        <v>1083</v>
      </c>
      <c r="B1085" s="8" t="s">
        <v>6206</v>
      </c>
      <c r="C1085" s="8" t="s">
        <v>6205</v>
      </c>
      <c r="D1085">
        <v>50000</v>
      </c>
      <c r="E1085">
        <v>410</v>
      </c>
      <c r="F1085" t="s">
        <v>49</v>
      </c>
      <c r="G1085" t="s">
        <v>57</v>
      </c>
      <c r="H1085" t="s">
        <v>193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4019</v>
      </c>
      <c r="O1085">
        <f>ROUNDUP(E1085/D1085,2)*100</f>
        <v>1</v>
      </c>
      <c r="P1085">
        <f>IF(L1085&gt;0,ROUNDUP((E1085/L1085),0))</f>
        <v>410</v>
      </c>
      <c r="Q1085" t="s">
        <v>29</v>
      </c>
      <c r="R1085" t="s">
        <v>4018</v>
      </c>
      <c r="S1085" s="10">
        <f>(J1085/86400)+25569+(-5/24)</f>
        <v>41793.451192129629</v>
      </c>
      <c r="T1085" s="9">
        <f>(I1085/86400)+25569+(-5/24)</f>
        <v>41853.451192129629</v>
      </c>
    </row>
    <row r="1086" spans="1:20" x14ac:dyDescent="0.35">
      <c r="A1086">
        <v>1084</v>
      </c>
      <c r="B1086" s="8" t="s">
        <v>6204</v>
      </c>
      <c r="C1086" s="8" t="s">
        <v>6203</v>
      </c>
      <c r="D1086">
        <v>550</v>
      </c>
      <c r="E1086">
        <v>0</v>
      </c>
      <c r="F1086" t="s">
        <v>49</v>
      </c>
      <c r="G1086" t="s">
        <v>55</v>
      </c>
      <c r="H1086" t="s">
        <v>82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4019</v>
      </c>
      <c r="O1086">
        <f>ROUNDUP(E1086/D1086,2)*100</f>
        <v>0</v>
      </c>
      <c r="P1086" t="b">
        <f>IF(L1086&gt;0,ROUNDUP((E1086/L1086),0))</f>
        <v>0</v>
      </c>
      <c r="Q1086" t="s">
        <v>29</v>
      </c>
      <c r="R1086" t="s">
        <v>4018</v>
      </c>
      <c r="S1086" s="10">
        <f>(J1086/86400)+25569+(-5/24)</f>
        <v>41829.703749999993</v>
      </c>
      <c r="T1086" s="9">
        <f>(I1086/86400)+25569+(-5/24)</f>
        <v>41859.703749999993</v>
      </c>
    </row>
    <row r="1087" spans="1:20" ht="43.5" x14ac:dyDescent="0.35">
      <c r="A1087">
        <v>1085</v>
      </c>
      <c r="B1087" s="8" t="s">
        <v>6202</v>
      </c>
      <c r="C1087" s="8" t="s">
        <v>6201</v>
      </c>
      <c r="D1087">
        <v>30000</v>
      </c>
      <c r="E1087">
        <v>1026</v>
      </c>
      <c r="F1087" t="s">
        <v>49</v>
      </c>
      <c r="G1087" t="s">
        <v>57</v>
      </c>
      <c r="H1087" t="s">
        <v>193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4019</v>
      </c>
      <c r="O1087">
        <f>ROUNDUP(E1087/D1087,2)*100</f>
        <v>4</v>
      </c>
      <c r="P1087">
        <f>IF(L1087&gt;0,ROUNDUP((E1087/L1087),0))</f>
        <v>114</v>
      </c>
      <c r="Q1087" t="s">
        <v>29</v>
      </c>
      <c r="R1087" t="s">
        <v>4018</v>
      </c>
      <c r="S1087" s="10">
        <f>(J1087/86400)+25569+(-5/24)</f>
        <v>42413.462673611109</v>
      </c>
      <c r="T1087" s="9">
        <f>(I1087/86400)+25569+(-5/24)</f>
        <v>42443.421006944445</v>
      </c>
    </row>
    <row r="1088" spans="1:20" x14ac:dyDescent="0.35">
      <c r="A1088">
        <v>1086</v>
      </c>
      <c r="B1088" s="8" t="s">
        <v>6200</v>
      </c>
      <c r="C1088" s="8" t="s">
        <v>6199</v>
      </c>
      <c r="D1088">
        <v>18000</v>
      </c>
      <c r="E1088">
        <v>15</v>
      </c>
      <c r="F1088" t="s">
        <v>49</v>
      </c>
      <c r="G1088" t="s">
        <v>55</v>
      </c>
      <c r="H1088" t="s">
        <v>82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4019</v>
      </c>
      <c r="O1088">
        <f>ROUNDUP(E1088/D1088,2)*100</f>
        <v>1</v>
      </c>
      <c r="P1088">
        <f>IF(L1088&gt;0,ROUNDUP((E1088/L1088),0))</f>
        <v>8</v>
      </c>
      <c r="Q1088" t="s">
        <v>29</v>
      </c>
      <c r="R1088" t="s">
        <v>4018</v>
      </c>
      <c r="S1088" s="10">
        <f>(J1088/86400)+25569+(-5/24)</f>
        <v>41845.658460648148</v>
      </c>
      <c r="T1088" s="9">
        <f>(I1088/86400)+25569+(-5/24)</f>
        <v>41875.658460648148</v>
      </c>
    </row>
    <row r="1089" spans="1:20" ht="43.5" x14ac:dyDescent="0.35">
      <c r="A1089">
        <v>1087</v>
      </c>
      <c r="B1089" s="8" t="s">
        <v>6198</v>
      </c>
      <c r="C1089" s="8" t="s">
        <v>6197</v>
      </c>
      <c r="D1089">
        <v>1100</v>
      </c>
      <c r="E1089">
        <v>0</v>
      </c>
      <c r="F1089" t="s">
        <v>49</v>
      </c>
      <c r="G1089" t="s">
        <v>55</v>
      </c>
      <c r="H1089" t="s">
        <v>82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4019</v>
      </c>
      <c r="O1089">
        <f>ROUNDUP(E1089/D1089,2)*100</f>
        <v>0</v>
      </c>
      <c r="P1089" t="b">
        <f>IF(L1089&gt;0,ROUNDUP((E1089/L1089),0))</f>
        <v>0</v>
      </c>
      <c r="Q1089" t="s">
        <v>29</v>
      </c>
      <c r="R1089" t="s">
        <v>4018</v>
      </c>
      <c r="S1089" s="10">
        <f>(J1089/86400)+25569+(-5/24)</f>
        <v>41775.505636574067</v>
      </c>
      <c r="T1089" s="9">
        <f>(I1089/86400)+25569+(-5/24)</f>
        <v>41805.505636574067</v>
      </c>
    </row>
    <row r="1090" spans="1:20" ht="29" x14ac:dyDescent="0.35">
      <c r="A1090">
        <v>1088</v>
      </c>
      <c r="B1090" s="8" t="s">
        <v>6196</v>
      </c>
      <c r="C1090" s="8" t="s">
        <v>6195</v>
      </c>
      <c r="D1090">
        <v>45000</v>
      </c>
      <c r="E1090">
        <v>6382.34</v>
      </c>
      <c r="F1090" t="s">
        <v>49</v>
      </c>
      <c r="G1090" t="s">
        <v>55</v>
      </c>
      <c r="H1090" t="s">
        <v>82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4019</v>
      </c>
      <c r="O1090">
        <f>ROUNDUP(E1090/D1090,2)*100</f>
        <v>15.000000000000002</v>
      </c>
      <c r="P1090">
        <f>IF(L1090&gt;0,ROUNDUP((E1090/L1090),0))</f>
        <v>44</v>
      </c>
      <c r="Q1090" t="s">
        <v>29</v>
      </c>
      <c r="R1090" t="s">
        <v>4018</v>
      </c>
      <c r="S1090" s="10">
        <f>(J1090/86400)+25569+(-5/24)</f>
        <v>41723.591053240736</v>
      </c>
      <c r="T1090" s="9">
        <f>(I1090/86400)+25569+(-5/24)</f>
        <v>41753.591053240736</v>
      </c>
    </row>
    <row r="1091" spans="1:20" ht="29" x14ac:dyDescent="0.35">
      <c r="A1091">
        <v>1089</v>
      </c>
      <c r="B1091" s="8" t="s">
        <v>6194</v>
      </c>
      <c r="C1091" s="8" t="s">
        <v>6193</v>
      </c>
      <c r="D1091">
        <v>15000</v>
      </c>
      <c r="E1091">
        <v>1174</v>
      </c>
      <c r="F1091" t="s">
        <v>49</v>
      </c>
      <c r="G1091" t="s">
        <v>61</v>
      </c>
      <c r="H1091" t="s">
        <v>85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4019</v>
      </c>
      <c r="O1091">
        <f>ROUNDUP(E1091/D1091,2)*100</f>
        <v>8</v>
      </c>
      <c r="P1091">
        <f>IF(L1091&gt;0,ROUNDUP((E1091/L1091),0))</f>
        <v>24</v>
      </c>
      <c r="Q1091" t="s">
        <v>29</v>
      </c>
      <c r="R1091" t="s">
        <v>4018</v>
      </c>
      <c r="S1091" s="10">
        <f>(J1091/86400)+25569+(-5/24)</f>
        <v>42150.981192129628</v>
      </c>
      <c r="T1091" s="9">
        <f>(I1091/86400)+25569+(-5/24)</f>
        <v>42180.981192129628</v>
      </c>
    </row>
    <row r="1092" spans="1:20" ht="43.5" x14ac:dyDescent="0.35">
      <c r="A1092">
        <v>1090</v>
      </c>
      <c r="B1092" s="8" t="s">
        <v>6192</v>
      </c>
      <c r="C1092" s="8" t="s">
        <v>6191</v>
      </c>
      <c r="D1092">
        <v>12999</v>
      </c>
      <c r="E1092">
        <v>5</v>
      </c>
      <c r="F1092" t="s">
        <v>49</v>
      </c>
      <c r="G1092" t="s">
        <v>58</v>
      </c>
      <c r="H1092" t="s">
        <v>104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4019</v>
      </c>
      <c r="O1092">
        <f>ROUNDUP(E1092/D1092,2)*100</f>
        <v>1</v>
      </c>
      <c r="P1092">
        <f>IF(L1092&gt;0,ROUNDUP((E1092/L1092),0))</f>
        <v>5</v>
      </c>
      <c r="Q1092" t="s">
        <v>29</v>
      </c>
      <c r="R1092" t="s">
        <v>4018</v>
      </c>
      <c r="S1092" s="10">
        <f>(J1092/86400)+25569+(-5/24)</f>
        <v>42122.977465277778</v>
      </c>
      <c r="T1092" s="9">
        <f>(I1092/86400)+25569+(-5/24)</f>
        <v>42152.977465277778</v>
      </c>
    </row>
    <row r="1093" spans="1:20" ht="43.5" x14ac:dyDescent="0.35">
      <c r="A1093">
        <v>1091</v>
      </c>
      <c r="B1093" s="8" t="s">
        <v>6190</v>
      </c>
      <c r="C1093" s="8" t="s">
        <v>6189</v>
      </c>
      <c r="D1093">
        <v>200</v>
      </c>
      <c r="E1093">
        <v>25</v>
      </c>
      <c r="F1093" t="s">
        <v>49</v>
      </c>
      <c r="G1093" t="s">
        <v>56</v>
      </c>
      <c r="H1093" t="s">
        <v>90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4019</v>
      </c>
      <c r="O1093">
        <f>ROUNDUP(E1093/D1093,2)*100</f>
        <v>13</v>
      </c>
      <c r="P1093">
        <f>IF(L1093&gt;0,ROUNDUP((E1093/L1093),0))</f>
        <v>13</v>
      </c>
      <c r="Q1093" t="s">
        <v>29</v>
      </c>
      <c r="R1093" t="s">
        <v>4018</v>
      </c>
      <c r="S1093" s="10">
        <f>(J1093/86400)+25569+(-5/24)</f>
        <v>42440.611944444441</v>
      </c>
      <c r="T1093" s="9">
        <f>(I1093/86400)+25569+(-5/24)</f>
        <v>42470.570277777777</v>
      </c>
    </row>
    <row r="1094" spans="1:20" ht="58" x14ac:dyDescent="0.35">
      <c r="A1094">
        <v>1092</v>
      </c>
      <c r="B1094" s="8" t="s">
        <v>6188</v>
      </c>
      <c r="C1094" s="8" t="s">
        <v>6187</v>
      </c>
      <c r="D1094">
        <v>2000</v>
      </c>
      <c r="E1094">
        <v>21</v>
      </c>
      <c r="F1094" t="s">
        <v>49</v>
      </c>
      <c r="G1094" t="s">
        <v>55</v>
      </c>
      <c r="H1094" t="s">
        <v>82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4019</v>
      </c>
      <c r="O1094">
        <f>ROUNDUP(E1094/D1094,2)*100</f>
        <v>2</v>
      </c>
      <c r="P1094">
        <f>IF(L1094&gt;0,ROUNDUP((E1094/L1094),0))</f>
        <v>3</v>
      </c>
      <c r="Q1094" t="s">
        <v>29</v>
      </c>
      <c r="R1094" t="s">
        <v>4018</v>
      </c>
      <c r="S1094" s="10">
        <f>(J1094/86400)+25569+(-5/24)</f>
        <v>41249.817569444444</v>
      </c>
      <c r="T1094" s="9">
        <f>(I1094/86400)+25569+(-5/24)</f>
        <v>41279.817569444444</v>
      </c>
    </row>
    <row r="1095" spans="1:20" ht="43.5" x14ac:dyDescent="0.35">
      <c r="A1095">
        <v>1093</v>
      </c>
      <c r="B1095" s="8" t="s">
        <v>6186</v>
      </c>
      <c r="C1095" s="8" t="s">
        <v>6185</v>
      </c>
      <c r="D1095">
        <v>300</v>
      </c>
      <c r="E1095">
        <v>42.25</v>
      </c>
      <c r="F1095" t="s">
        <v>49</v>
      </c>
      <c r="G1095" t="s">
        <v>57</v>
      </c>
      <c r="H1095" t="s">
        <v>193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4019</v>
      </c>
      <c r="O1095">
        <f>ROUNDUP(E1095/D1095,2)*100</f>
        <v>15.000000000000002</v>
      </c>
      <c r="P1095">
        <f>IF(L1095&gt;0,ROUNDUP((E1095/L1095),0))</f>
        <v>11</v>
      </c>
      <c r="Q1095" t="s">
        <v>29</v>
      </c>
      <c r="R1095" t="s">
        <v>4018</v>
      </c>
      <c r="S1095" s="10">
        <f>(J1095/86400)+25569+(-5/24)</f>
        <v>42396.765474537031</v>
      </c>
      <c r="T1095" s="9">
        <f>(I1095/86400)+25569+(-5/24)</f>
        <v>42411.765474537031</v>
      </c>
    </row>
    <row r="1096" spans="1:20" ht="43.5" x14ac:dyDescent="0.35">
      <c r="A1096">
        <v>1094</v>
      </c>
      <c r="B1096" s="8" t="s">
        <v>6184</v>
      </c>
      <c r="C1096" s="8" t="s">
        <v>6183</v>
      </c>
      <c r="D1096">
        <v>18000</v>
      </c>
      <c r="E1096">
        <v>3294.01</v>
      </c>
      <c r="F1096" t="s">
        <v>49</v>
      </c>
      <c r="G1096" t="s">
        <v>55</v>
      </c>
      <c r="H1096" t="s">
        <v>82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4019</v>
      </c>
      <c r="O1096">
        <f>ROUNDUP(E1096/D1096,2)*100</f>
        <v>19</v>
      </c>
      <c r="P1096">
        <f>IF(L1096&gt;0,ROUNDUP((E1096/L1096),0))</f>
        <v>123</v>
      </c>
      <c r="Q1096" t="s">
        <v>29</v>
      </c>
      <c r="R1096" t="s">
        <v>4018</v>
      </c>
      <c r="S1096" s="10">
        <f>(J1096/86400)+25569+(-5/24)</f>
        <v>40795.505011574074</v>
      </c>
      <c r="T1096" s="9">
        <f>(I1096/86400)+25569+(-5/24)</f>
        <v>40825.505011574074</v>
      </c>
    </row>
    <row r="1097" spans="1:20" ht="43.5" x14ac:dyDescent="0.35">
      <c r="A1097">
        <v>1095</v>
      </c>
      <c r="B1097" s="8" t="s">
        <v>6182</v>
      </c>
      <c r="C1097" s="8" t="s">
        <v>6181</v>
      </c>
      <c r="D1097">
        <v>500000</v>
      </c>
      <c r="E1097">
        <v>25174</v>
      </c>
      <c r="F1097" t="s">
        <v>49</v>
      </c>
      <c r="G1097" t="s">
        <v>55</v>
      </c>
      <c r="H1097" t="s">
        <v>82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4019</v>
      </c>
      <c r="O1097">
        <f>ROUNDUP(E1097/D1097,2)*100</f>
        <v>6.0000000000000009</v>
      </c>
      <c r="P1097">
        <f>IF(L1097&gt;0,ROUNDUP((E1097/L1097),0))</f>
        <v>268</v>
      </c>
      <c r="Q1097" t="s">
        <v>29</v>
      </c>
      <c r="R1097" t="s">
        <v>4018</v>
      </c>
      <c r="S1097" s="10">
        <f>(J1097/86400)+25569+(-5/24)</f>
        <v>41486.328935185185</v>
      </c>
      <c r="T1097" s="9">
        <f>(I1097/86400)+25569+(-5/24)</f>
        <v>41516.328935185185</v>
      </c>
    </row>
    <row r="1098" spans="1:20" ht="43.5" x14ac:dyDescent="0.35">
      <c r="A1098">
        <v>1096</v>
      </c>
      <c r="B1098" s="8" t="s">
        <v>6180</v>
      </c>
      <c r="C1098" s="8" t="s">
        <v>6179</v>
      </c>
      <c r="D1098">
        <v>12000</v>
      </c>
      <c r="E1098">
        <v>2152</v>
      </c>
      <c r="F1098" t="s">
        <v>49</v>
      </c>
      <c r="G1098" t="s">
        <v>55</v>
      </c>
      <c r="H1098" t="s">
        <v>82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4019</v>
      </c>
      <c r="O1098">
        <f>ROUNDUP(E1098/D1098,2)*100</f>
        <v>18.000000000000004</v>
      </c>
      <c r="P1098">
        <f>IF(L1098&gt;0,ROUNDUP((E1098/L1098),0))</f>
        <v>75</v>
      </c>
      <c r="Q1098" t="s">
        <v>29</v>
      </c>
      <c r="R1098" t="s">
        <v>4018</v>
      </c>
      <c r="S1098" s="10">
        <f>(J1098/86400)+25569+(-5/24)</f>
        <v>41885.309652777774</v>
      </c>
      <c r="T1098" s="9">
        <f>(I1098/86400)+25569+(-5/24)</f>
        <v>41915.9375</v>
      </c>
    </row>
    <row r="1099" spans="1:20" ht="43.5" x14ac:dyDescent="0.35">
      <c r="A1099">
        <v>1097</v>
      </c>
      <c r="B1099" s="8" t="s">
        <v>6178</v>
      </c>
      <c r="C1099" s="8" t="s">
        <v>6177</v>
      </c>
      <c r="D1099">
        <v>100000</v>
      </c>
      <c r="E1099">
        <v>47</v>
      </c>
      <c r="F1099" t="s">
        <v>49</v>
      </c>
      <c r="G1099" t="s">
        <v>55</v>
      </c>
      <c r="H1099" t="s">
        <v>82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4019</v>
      </c>
      <c r="O1099">
        <f>ROUNDUP(E1099/D1099,2)*100</f>
        <v>1</v>
      </c>
      <c r="P1099">
        <f>IF(L1099&gt;0,ROUNDUP((E1099/L1099),0))</f>
        <v>7</v>
      </c>
      <c r="Q1099" t="s">
        <v>29</v>
      </c>
      <c r="R1099" t="s">
        <v>4018</v>
      </c>
      <c r="S1099" s="10">
        <f>(J1099/86400)+25569+(-5/24)</f>
        <v>41660.584224537037</v>
      </c>
      <c r="T1099" s="9">
        <f>(I1099/86400)+25569+(-5/24)</f>
        <v>41700.584224537037</v>
      </c>
    </row>
    <row r="1100" spans="1:20" ht="29" x14ac:dyDescent="0.35">
      <c r="A1100">
        <v>1098</v>
      </c>
      <c r="B1100" s="8" t="s">
        <v>6176</v>
      </c>
      <c r="C1100" s="8" t="s">
        <v>6175</v>
      </c>
      <c r="D1100">
        <v>25000</v>
      </c>
      <c r="E1100">
        <v>1803</v>
      </c>
      <c r="F1100" t="s">
        <v>49</v>
      </c>
      <c r="G1100" t="s">
        <v>55</v>
      </c>
      <c r="H1100" t="s">
        <v>82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4019</v>
      </c>
      <c r="O1100">
        <f>ROUNDUP(E1100/D1100,2)*100</f>
        <v>8</v>
      </c>
      <c r="P1100">
        <f>IF(L1100&gt;0,ROUNDUP((E1100/L1100),0))</f>
        <v>82</v>
      </c>
      <c r="Q1100" t="s">
        <v>29</v>
      </c>
      <c r="R1100" t="s">
        <v>4018</v>
      </c>
      <c r="S1100" s="10">
        <f>(J1100/86400)+25569+(-5/24)</f>
        <v>41712.554340277777</v>
      </c>
      <c r="T1100" s="9">
        <f>(I1100/86400)+25569+(-5/24)</f>
        <v>41742.554340277777</v>
      </c>
    </row>
    <row r="1101" spans="1:20" ht="58" x14ac:dyDescent="0.35">
      <c r="A1101">
        <v>1099</v>
      </c>
      <c r="B1101" s="8" t="s">
        <v>6174</v>
      </c>
      <c r="C1101" s="8" t="s">
        <v>6173</v>
      </c>
      <c r="D1101">
        <v>5000</v>
      </c>
      <c r="E1101">
        <v>25</v>
      </c>
      <c r="F1101" t="s">
        <v>49</v>
      </c>
      <c r="G1101" t="s">
        <v>56</v>
      </c>
      <c r="H1101" t="s">
        <v>90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4019</v>
      </c>
      <c r="O1101">
        <f>ROUNDUP(E1101/D1101,2)*100</f>
        <v>1</v>
      </c>
      <c r="P1101">
        <f>IF(L1101&gt;0,ROUNDUP((E1101/L1101),0))</f>
        <v>25</v>
      </c>
      <c r="Q1101" t="s">
        <v>29</v>
      </c>
      <c r="R1101" t="s">
        <v>4018</v>
      </c>
      <c r="S1101" s="10">
        <f>(J1101/86400)+25569+(-5/24)</f>
        <v>42107.628101851849</v>
      </c>
      <c r="T1101" s="9">
        <f>(I1101/86400)+25569+(-5/24)</f>
        <v>42137.628101851849</v>
      </c>
    </row>
    <row r="1102" spans="1:20" ht="43.5" x14ac:dyDescent="0.35">
      <c r="A1102">
        <v>1100</v>
      </c>
      <c r="B1102" s="8" t="s">
        <v>6172</v>
      </c>
      <c r="C1102" s="8" t="s">
        <v>6171</v>
      </c>
      <c r="D1102">
        <v>4000</v>
      </c>
      <c r="E1102">
        <v>100</v>
      </c>
      <c r="F1102" t="s">
        <v>49</v>
      </c>
      <c r="G1102" t="s">
        <v>59</v>
      </c>
      <c r="H1102" t="s">
        <v>85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4019</v>
      </c>
      <c r="O1102">
        <f>ROUNDUP(E1102/D1102,2)*100</f>
        <v>3</v>
      </c>
      <c r="P1102">
        <f>IF(L1102&gt;0,ROUNDUP((E1102/L1102),0))</f>
        <v>10</v>
      </c>
      <c r="Q1102" t="s">
        <v>29</v>
      </c>
      <c r="R1102" t="s">
        <v>4018</v>
      </c>
      <c r="S1102" s="10">
        <f>(J1102/86400)+25569+(-5/24)</f>
        <v>42383.902442129627</v>
      </c>
      <c r="T1102" s="9">
        <f>(I1102/86400)+25569+(-5/24)</f>
        <v>42413.902442129627</v>
      </c>
    </row>
    <row r="1103" spans="1:20" ht="29" x14ac:dyDescent="0.35">
      <c r="A1103">
        <v>1101</v>
      </c>
      <c r="B1103" s="8" t="s">
        <v>6170</v>
      </c>
      <c r="C1103" s="8" t="s">
        <v>6169</v>
      </c>
      <c r="D1103">
        <v>100000</v>
      </c>
      <c r="E1103">
        <v>41</v>
      </c>
      <c r="F1103" t="s">
        <v>49</v>
      </c>
      <c r="G1103" t="s">
        <v>55</v>
      </c>
      <c r="H1103" t="s">
        <v>82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4019</v>
      </c>
      <c r="O1103">
        <f>ROUNDUP(E1103/D1103,2)*100</f>
        <v>1</v>
      </c>
      <c r="P1103">
        <f>IF(L1103&gt;0,ROUNDUP((E1103/L1103),0))</f>
        <v>7</v>
      </c>
      <c r="Q1103" t="s">
        <v>29</v>
      </c>
      <c r="R1103" t="s">
        <v>4018</v>
      </c>
      <c r="S1103" s="10">
        <f>(J1103/86400)+25569+(-5/24)</f>
        <v>42538.564097222225</v>
      </c>
      <c r="T1103" s="9">
        <f>(I1103/86400)+25569+(-5/24)</f>
        <v>42565.549999999996</v>
      </c>
    </row>
    <row r="1104" spans="1:20" ht="58" x14ac:dyDescent="0.35">
      <c r="A1104">
        <v>1102</v>
      </c>
      <c r="B1104" s="8" t="s">
        <v>6168</v>
      </c>
      <c r="C1104" s="8" t="s">
        <v>6167</v>
      </c>
      <c r="D1104">
        <v>8000</v>
      </c>
      <c r="E1104">
        <v>425</v>
      </c>
      <c r="F1104" t="s">
        <v>49</v>
      </c>
      <c r="G1104" t="s">
        <v>55</v>
      </c>
      <c r="H1104" t="s">
        <v>82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4019</v>
      </c>
      <c r="O1104">
        <f>ROUNDUP(E1104/D1104,2)*100</f>
        <v>6.0000000000000009</v>
      </c>
      <c r="P1104">
        <f>IF(L1104&gt;0,ROUNDUP((E1104/L1104),0))</f>
        <v>18</v>
      </c>
      <c r="Q1104" t="s">
        <v>29</v>
      </c>
      <c r="R1104" t="s">
        <v>4018</v>
      </c>
      <c r="S1104" s="10">
        <f>(J1104/86400)+25569+(-5/24)</f>
        <v>41576.837094907409</v>
      </c>
      <c r="T1104" s="9">
        <f>(I1104/86400)+25569+(-5/24)</f>
        <v>41617.040972222218</v>
      </c>
    </row>
    <row r="1105" spans="1:20" ht="43.5" x14ac:dyDescent="0.35">
      <c r="A1105">
        <v>1103</v>
      </c>
      <c r="B1105" s="8" t="s">
        <v>6166</v>
      </c>
      <c r="C1105" s="8" t="s">
        <v>6165</v>
      </c>
      <c r="D1105">
        <v>15000</v>
      </c>
      <c r="E1105">
        <v>243</v>
      </c>
      <c r="F1105" t="s">
        <v>49</v>
      </c>
      <c r="G1105" t="s">
        <v>55</v>
      </c>
      <c r="H1105" t="s">
        <v>82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4019</v>
      </c>
      <c r="O1105">
        <f>ROUNDUP(E1105/D1105,2)*100</f>
        <v>2</v>
      </c>
      <c r="P1105">
        <f>IF(L1105&gt;0,ROUNDUP((E1105/L1105),0))</f>
        <v>17</v>
      </c>
      <c r="Q1105" t="s">
        <v>29</v>
      </c>
      <c r="R1105" t="s">
        <v>4018</v>
      </c>
      <c r="S1105" s="10">
        <f>(J1105/86400)+25569+(-5/24)</f>
        <v>42479.013773148145</v>
      </c>
      <c r="T1105" s="9">
        <f>(I1105/86400)+25569+(-5/24)</f>
        <v>42539.013773148145</v>
      </c>
    </row>
    <row r="1106" spans="1:20" ht="43.5" x14ac:dyDescent="0.35">
      <c r="A1106">
        <v>1104</v>
      </c>
      <c r="B1106" s="8" t="s">
        <v>6164</v>
      </c>
      <c r="C1106" s="8" t="s">
        <v>6163</v>
      </c>
      <c r="D1106">
        <v>60000</v>
      </c>
      <c r="E1106">
        <v>2971</v>
      </c>
      <c r="F1106" t="s">
        <v>49</v>
      </c>
      <c r="G1106" t="s">
        <v>56</v>
      </c>
      <c r="H1106" t="s">
        <v>90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4019</v>
      </c>
      <c r="O1106">
        <f>ROUNDUP(E1106/D1106,2)*100</f>
        <v>5</v>
      </c>
      <c r="P1106">
        <f>IF(L1106&gt;0,ROUNDUP((E1106/L1106),0))</f>
        <v>81</v>
      </c>
      <c r="Q1106" t="s">
        <v>29</v>
      </c>
      <c r="R1106" t="s">
        <v>4018</v>
      </c>
      <c r="S1106" s="10">
        <f>(J1106/86400)+25569+(-5/24)</f>
        <v>41771.201631944445</v>
      </c>
      <c r="T1106" s="9">
        <f>(I1106/86400)+25569+(-5/24)</f>
        <v>41801.201631944445</v>
      </c>
    </row>
    <row r="1107" spans="1:20" ht="58" x14ac:dyDescent="0.35">
      <c r="A1107">
        <v>1105</v>
      </c>
      <c r="B1107" s="8" t="s">
        <v>6162</v>
      </c>
      <c r="C1107" s="8" t="s">
        <v>6161</v>
      </c>
      <c r="D1107">
        <v>900000</v>
      </c>
      <c r="E1107">
        <v>1431</v>
      </c>
      <c r="F1107" t="s">
        <v>49</v>
      </c>
      <c r="G1107" t="s">
        <v>55</v>
      </c>
      <c r="H1107" t="s">
        <v>82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4019</v>
      </c>
      <c r="O1107">
        <f>ROUNDUP(E1107/D1107,2)*100</f>
        <v>1</v>
      </c>
      <c r="P1107">
        <f>IF(L1107&gt;0,ROUNDUP((E1107/L1107),0))</f>
        <v>72</v>
      </c>
      <c r="Q1107" t="s">
        <v>29</v>
      </c>
      <c r="R1107" t="s">
        <v>4018</v>
      </c>
      <c r="S1107" s="10">
        <f>(J1107/86400)+25569+(-5/24)</f>
        <v>41691.927395833329</v>
      </c>
      <c r="T1107" s="9">
        <f>(I1107/86400)+25569+(-5/24)</f>
        <v>41721.885729166665</v>
      </c>
    </row>
    <row r="1108" spans="1:20" ht="43.5" x14ac:dyDescent="0.35">
      <c r="A1108">
        <v>1106</v>
      </c>
      <c r="B1108" s="8" t="s">
        <v>6160</v>
      </c>
      <c r="C1108" s="8" t="s">
        <v>6159</v>
      </c>
      <c r="D1108">
        <v>400</v>
      </c>
      <c r="E1108">
        <v>165</v>
      </c>
      <c r="F1108" t="s">
        <v>49</v>
      </c>
      <c r="G1108" t="s">
        <v>55</v>
      </c>
      <c r="H1108" t="s">
        <v>82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4019</v>
      </c>
      <c r="O1108">
        <f>ROUNDUP(E1108/D1108,2)*100</f>
        <v>42</v>
      </c>
      <c r="P1108">
        <f>IF(L1108&gt;0,ROUNDUP((E1108/L1108),0))</f>
        <v>24</v>
      </c>
      <c r="Q1108" t="s">
        <v>29</v>
      </c>
      <c r="R1108" t="s">
        <v>4018</v>
      </c>
      <c r="S1108" s="10">
        <f>(J1108/86400)+25569+(-5/24)</f>
        <v>40973.532118055555</v>
      </c>
      <c r="T1108" s="9">
        <f>(I1108/86400)+25569+(-5/24)</f>
        <v>41003.490451388883</v>
      </c>
    </row>
    <row r="1109" spans="1:20" ht="58" x14ac:dyDescent="0.35">
      <c r="A1109">
        <v>1107</v>
      </c>
      <c r="B1109" s="8" t="s">
        <v>6158</v>
      </c>
      <c r="C1109" s="8" t="s">
        <v>6157</v>
      </c>
      <c r="D1109">
        <v>10000</v>
      </c>
      <c r="E1109">
        <v>0</v>
      </c>
      <c r="F1109" t="s">
        <v>49</v>
      </c>
      <c r="G1109" t="s">
        <v>55</v>
      </c>
      <c r="H1109" t="s">
        <v>82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4019</v>
      </c>
      <c r="O1109">
        <f>ROUNDUP(E1109/D1109,2)*100</f>
        <v>0</v>
      </c>
      <c r="P1109" t="b">
        <f>IF(L1109&gt;0,ROUNDUP((E1109/L1109),0))</f>
        <v>0</v>
      </c>
      <c r="Q1109" t="s">
        <v>29</v>
      </c>
      <c r="R1109" t="s">
        <v>4018</v>
      </c>
      <c r="S1109" s="10">
        <f>(J1109/86400)+25569+(-5/24)</f>
        <v>41813.653055555551</v>
      </c>
      <c r="T1109" s="9">
        <f>(I1109/86400)+25569+(-5/24)</f>
        <v>41843.653055555551</v>
      </c>
    </row>
    <row r="1110" spans="1:20" ht="58" x14ac:dyDescent="0.35">
      <c r="A1110">
        <v>1108</v>
      </c>
      <c r="B1110" s="8" t="s">
        <v>6156</v>
      </c>
      <c r="C1110" s="8" t="s">
        <v>6155</v>
      </c>
      <c r="D1110">
        <v>25000</v>
      </c>
      <c r="E1110">
        <v>732.5</v>
      </c>
      <c r="F1110" t="s">
        <v>49</v>
      </c>
      <c r="G1110" t="s">
        <v>55</v>
      </c>
      <c r="H1110" t="s">
        <v>82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4019</v>
      </c>
      <c r="O1110">
        <f>ROUNDUP(E1110/D1110,2)*100</f>
        <v>3</v>
      </c>
      <c r="P1110">
        <f>IF(L1110&gt;0,ROUNDUP((E1110/L1110),0))</f>
        <v>35</v>
      </c>
      <c r="Q1110" t="s">
        <v>29</v>
      </c>
      <c r="R1110" t="s">
        <v>4018</v>
      </c>
      <c r="S1110" s="10">
        <f>(J1110/86400)+25569+(-5/24)</f>
        <v>40952.42864583333</v>
      </c>
      <c r="T1110" s="9">
        <f>(I1110/86400)+25569+(-5/24)</f>
        <v>41012.386979166666</v>
      </c>
    </row>
    <row r="1111" spans="1:20" ht="43.5" x14ac:dyDescent="0.35">
      <c r="A1111">
        <v>1109</v>
      </c>
      <c r="B1111" s="8" t="s">
        <v>6154</v>
      </c>
      <c r="C1111" s="8" t="s">
        <v>6153</v>
      </c>
      <c r="D1111">
        <v>10000</v>
      </c>
      <c r="E1111">
        <v>45</v>
      </c>
      <c r="F1111" t="s">
        <v>49</v>
      </c>
      <c r="G1111" t="s">
        <v>55</v>
      </c>
      <c r="H1111" t="s">
        <v>82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4019</v>
      </c>
      <c r="O1111">
        <f>ROUNDUP(E1111/D1111,2)*100</f>
        <v>1</v>
      </c>
      <c r="P1111">
        <f>IF(L1111&gt;0,ROUNDUP((E1111/L1111),0))</f>
        <v>15</v>
      </c>
      <c r="Q1111" t="s">
        <v>29</v>
      </c>
      <c r="R1111" t="s">
        <v>4018</v>
      </c>
      <c r="S1111" s="10">
        <f>(J1111/86400)+25569+(-5/24)</f>
        <v>42662.543865740743</v>
      </c>
      <c r="T1111" s="9">
        <f>(I1111/86400)+25569+(-5/24)</f>
        <v>42692.5855324074</v>
      </c>
    </row>
    <row r="1112" spans="1:20" ht="43.5" x14ac:dyDescent="0.35">
      <c r="A1112">
        <v>1110</v>
      </c>
      <c r="B1112" s="8" t="s">
        <v>6152</v>
      </c>
      <c r="C1112" s="8" t="s">
        <v>6151</v>
      </c>
      <c r="D1112">
        <v>50000</v>
      </c>
      <c r="E1112">
        <v>255</v>
      </c>
      <c r="F1112" t="s">
        <v>49</v>
      </c>
      <c r="G1112" t="s">
        <v>55</v>
      </c>
      <c r="H1112" t="s">
        <v>82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4019</v>
      </c>
      <c r="O1112">
        <f>ROUNDUP(E1112/D1112,2)*100</f>
        <v>1</v>
      </c>
      <c r="P1112">
        <f>IF(L1112&gt;0,ROUNDUP((E1112/L1112),0))</f>
        <v>24</v>
      </c>
      <c r="Q1112" t="s">
        <v>29</v>
      </c>
      <c r="R1112" t="s">
        <v>4018</v>
      </c>
      <c r="S1112" s="10">
        <f>(J1112/86400)+25569+(-5/24)</f>
        <v>41220.72479166666</v>
      </c>
      <c r="T1112" s="9">
        <f>(I1112/86400)+25569+(-5/24)</f>
        <v>41250.72479166666</v>
      </c>
    </row>
    <row r="1113" spans="1:20" ht="43.5" x14ac:dyDescent="0.35">
      <c r="A1113">
        <v>1111</v>
      </c>
      <c r="B1113" s="8" t="s">
        <v>6150</v>
      </c>
      <c r="C1113" s="8" t="s">
        <v>6149</v>
      </c>
      <c r="D1113">
        <v>2500</v>
      </c>
      <c r="E1113">
        <v>1</v>
      </c>
      <c r="F1113" t="s">
        <v>49</v>
      </c>
      <c r="G1113" t="s">
        <v>55</v>
      </c>
      <c r="H1113" t="s">
        <v>82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4019</v>
      </c>
      <c r="O1113">
        <f>ROUNDUP(E1113/D1113,2)*100</f>
        <v>1</v>
      </c>
      <c r="P1113">
        <f>IF(L1113&gt;0,ROUNDUP((E1113/L1113),0))</f>
        <v>1</v>
      </c>
      <c r="Q1113" t="s">
        <v>29</v>
      </c>
      <c r="R1113" t="s">
        <v>4018</v>
      </c>
      <c r="S1113" s="10">
        <f>(J1113/86400)+25569+(-5/24)</f>
        <v>42346.995254629626</v>
      </c>
      <c r="T1113" s="9">
        <f>(I1113/86400)+25569+(-5/24)</f>
        <v>42376.995254629626</v>
      </c>
    </row>
    <row r="1114" spans="1:20" ht="43.5" x14ac:dyDescent="0.35">
      <c r="A1114">
        <v>1112</v>
      </c>
      <c r="B1114" s="8" t="s">
        <v>6148</v>
      </c>
      <c r="C1114" s="8" t="s">
        <v>6147</v>
      </c>
      <c r="D1114">
        <v>88000</v>
      </c>
      <c r="E1114">
        <v>31272.92</v>
      </c>
      <c r="F1114" t="s">
        <v>49</v>
      </c>
      <c r="G1114" t="s">
        <v>55</v>
      </c>
      <c r="H1114" t="s">
        <v>82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4019</v>
      </c>
      <c r="O1114">
        <f>ROUNDUP(E1114/D1114,2)*100</f>
        <v>36</v>
      </c>
      <c r="P1114">
        <f>IF(L1114&gt;0,ROUNDUP((E1114/L1114),0))</f>
        <v>101</v>
      </c>
      <c r="Q1114" t="s">
        <v>29</v>
      </c>
      <c r="R1114" t="s">
        <v>4018</v>
      </c>
      <c r="S1114" s="10">
        <f>(J1114/86400)+25569+(-5/24)</f>
        <v>41963.551053240742</v>
      </c>
      <c r="T1114" s="9">
        <f>(I1114/86400)+25569+(-5/24)</f>
        <v>42023.145833333336</v>
      </c>
    </row>
    <row r="1115" spans="1:20" ht="43.5" x14ac:dyDescent="0.35">
      <c r="A1115">
        <v>1113</v>
      </c>
      <c r="B1115" s="8" t="s">
        <v>6146</v>
      </c>
      <c r="C1115" s="8" t="s">
        <v>6145</v>
      </c>
      <c r="D1115">
        <v>1000</v>
      </c>
      <c r="E1115">
        <v>5</v>
      </c>
      <c r="F1115" t="s">
        <v>49</v>
      </c>
      <c r="G1115" t="s">
        <v>56</v>
      </c>
      <c r="H1115" t="s">
        <v>90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4019</v>
      </c>
      <c r="O1115">
        <f>ROUNDUP(E1115/D1115,2)*100</f>
        <v>1</v>
      </c>
      <c r="P1115">
        <f>IF(L1115&gt;0,ROUNDUP((E1115/L1115),0))</f>
        <v>5</v>
      </c>
      <c r="Q1115" t="s">
        <v>29</v>
      </c>
      <c r="R1115" t="s">
        <v>4018</v>
      </c>
      <c r="S1115" s="10">
        <f>(J1115/86400)+25569+(-5/24)</f>
        <v>41835.768749999996</v>
      </c>
      <c r="T1115" s="9">
        <f>(I1115/86400)+25569+(-5/24)</f>
        <v>41865.768749999996</v>
      </c>
    </row>
    <row r="1116" spans="1:20" ht="43.5" x14ac:dyDescent="0.35">
      <c r="A1116">
        <v>1114</v>
      </c>
      <c r="B1116" s="8" t="s">
        <v>6144</v>
      </c>
      <c r="C1116" s="8" t="s">
        <v>6143</v>
      </c>
      <c r="D1116">
        <v>6000</v>
      </c>
      <c r="E1116">
        <v>10</v>
      </c>
      <c r="F1116" t="s">
        <v>49</v>
      </c>
      <c r="G1116" t="s">
        <v>56</v>
      </c>
      <c r="H1116" t="s">
        <v>90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4019</v>
      </c>
      <c r="O1116">
        <f>ROUNDUP(E1116/D1116,2)*100</f>
        <v>1</v>
      </c>
      <c r="P1116">
        <f>IF(L1116&gt;0,ROUNDUP((E1116/L1116),0))</f>
        <v>4</v>
      </c>
      <c r="Q1116" t="s">
        <v>29</v>
      </c>
      <c r="R1116" t="s">
        <v>4018</v>
      </c>
      <c r="S1116" s="10">
        <f>(J1116/86400)+25569+(-5/24)</f>
        <v>41526.13758101852</v>
      </c>
      <c r="T1116" s="9">
        <f>(I1116/86400)+25569+(-5/24)</f>
        <v>41556.13758101852</v>
      </c>
    </row>
    <row r="1117" spans="1:20" ht="58" x14ac:dyDescent="0.35">
      <c r="A1117">
        <v>1115</v>
      </c>
      <c r="B1117" s="8" t="s">
        <v>6142</v>
      </c>
      <c r="C1117" s="8" t="s">
        <v>6141</v>
      </c>
      <c r="D1117">
        <v>40000</v>
      </c>
      <c r="E1117">
        <v>53</v>
      </c>
      <c r="F1117" t="s">
        <v>49</v>
      </c>
      <c r="G1117" t="s">
        <v>55</v>
      </c>
      <c r="H1117" t="s">
        <v>82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4019</v>
      </c>
      <c r="O1117">
        <f>ROUNDUP(E1117/D1117,2)*100</f>
        <v>1</v>
      </c>
      <c r="P1117">
        <f>IF(L1117&gt;0,ROUNDUP((E1117/L1117),0))</f>
        <v>14</v>
      </c>
      <c r="Q1117" t="s">
        <v>29</v>
      </c>
      <c r="R1117" t="s">
        <v>4018</v>
      </c>
      <c r="S1117" s="10">
        <f>(J1117/86400)+25569+(-5/24)</f>
        <v>42429.487210648142</v>
      </c>
      <c r="T1117" s="9">
        <f>(I1117/86400)+25569+(-5/24)</f>
        <v>42459.445543981477</v>
      </c>
    </row>
    <row r="1118" spans="1:20" ht="43.5" x14ac:dyDescent="0.35">
      <c r="A1118">
        <v>1116</v>
      </c>
      <c r="B1118" s="8" t="s">
        <v>6140</v>
      </c>
      <c r="C1118" s="8" t="s">
        <v>6139</v>
      </c>
      <c r="D1118">
        <v>500000</v>
      </c>
      <c r="E1118">
        <v>178.52</v>
      </c>
      <c r="F1118" t="s">
        <v>49</v>
      </c>
      <c r="G1118" t="s">
        <v>55</v>
      </c>
      <c r="H1118" t="s">
        <v>82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4019</v>
      </c>
      <c r="O1118">
        <f>ROUNDUP(E1118/D1118,2)*100</f>
        <v>1</v>
      </c>
      <c r="P1118">
        <f>IF(L1118&gt;0,ROUNDUP((E1118/L1118),0))</f>
        <v>18</v>
      </c>
      <c r="Q1118" t="s">
        <v>29</v>
      </c>
      <c r="R1118" t="s">
        <v>4018</v>
      </c>
      <c r="S1118" s="10">
        <f>(J1118/86400)+25569+(-5/24)</f>
        <v>41009.638981481483</v>
      </c>
      <c r="T1118" s="9">
        <f>(I1118/86400)+25569+(-5/24)</f>
        <v>41069.638981481483</v>
      </c>
    </row>
    <row r="1119" spans="1:20" ht="43.5" x14ac:dyDescent="0.35">
      <c r="A1119">
        <v>1117</v>
      </c>
      <c r="B1119" s="8" t="s">
        <v>6138</v>
      </c>
      <c r="C1119" s="8" t="s">
        <v>6137</v>
      </c>
      <c r="D1119">
        <v>1000</v>
      </c>
      <c r="E1119">
        <v>83</v>
      </c>
      <c r="F1119" t="s">
        <v>49</v>
      </c>
      <c r="G1119" t="s">
        <v>59</v>
      </c>
      <c r="H1119" t="s">
        <v>85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4019</v>
      </c>
      <c r="O1119">
        <f>ROUNDUP(E1119/D1119,2)*100</f>
        <v>9</v>
      </c>
      <c r="P1119">
        <f>IF(L1119&gt;0,ROUNDUP((E1119/L1119),0))</f>
        <v>11</v>
      </c>
      <c r="Q1119" t="s">
        <v>29</v>
      </c>
      <c r="R1119" t="s">
        <v>4018</v>
      </c>
      <c r="S1119" s="10">
        <f>(J1119/86400)+25569+(-5/24)</f>
        <v>42333.390196759261</v>
      </c>
      <c r="T1119" s="9">
        <f>(I1119/86400)+25569+(-5/24)</f>
        <v>42363.390196759261</v>
      </c>
    </row>
    <row r="1120" spans="1:20" ht="43.5" x14ac:dyDescent="0.35">
      <c r="A1120">
        <v>1118</v>
      </c>
      <c r="B1120" s="8" t="s">
        <v>6136</v>
      </c>
      <c r="C1120" s="8" t="s">
        <v>6135</v>
      </c>
      <c r="D1120">
        <v>4500</v>
      </c>
      <c r="E1120">
        <v>109</v>
      </c>
      <c r="F1120" t="s">
        <v>49</v>
      </c>
      <c r="G1120" t="s">
        <v>58</v>
      </c>
      <c r="H1120" t="s">
        <v>104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4019</v>
      </c>
      <c r="O1120">
        <f>ROUNDUP(E1120/D1120,2)*100</f>
        <v>3</v>
      </c>
      <c r="P1120">
        <f>IF(L1120&gt;0,ROUNDUP((E1120/L1120),0))</f>
        <v>37</v>
      </c>
      <c r="Q1120" t="s">
        <v>29</v>
      </c>
      <c r="R1120" t="s">
        <v>4018</v>
      </c>
      <c r="S1120" s="10">
        <f>(J1120/86400)+25569+(-5/24)</f>
        <v>41703.958090277774</v>
      </c>
      <c r="T1120" s="9">
        <f>(I1120/86400)+25569+(-5/24)</f>
        <v>41733.91642361111</v>
      </c>
    </row>
    <row r="1121" spans="1:20" ht="58" x14ac:dyDescent="0.35">
      <c r="A1121">
        <v>1119</v>
      </c>
      <c r="B1121" s="8" t="s">
        <v>6134</v>
      </c>
      <c r="C1121" s="8" t="s">
        <v>6133</v>
      </c>
      <c r="D1121">
        <v>2100</v>
      </c>
      <c r="E1121">
        <v>5</v>
      </c>
      <c r="F1121" t="s">
        <v>49</v>
      </c>
      <c r="G1121" t="s">
        <v>55</v>
      </c>
      <c r="H1121" t="s">
        <v>82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4019</v>
      </c>
      <c r="O1121">
        <f>ROUNDUP(E1121/D1121,2)*100</f>
        <v>1</v>
      </c>
      <c r="P1121">
        <f>IF(L1121&gt;0,ROUNDUP((E1121/L1121),0))</f>
        <v>5</v>
      </c>
      <c r="Q1121" t="s">
        <v>29</v>
      </c>
      <c r="R1121" t="s">
        <v>4018</v>
      </c>
      <c r="S1121" s="10">
        <f>(J1121/86400)+25569+(-5/24)</f>
        <v>41722.584074074075</v>
      </c>
      <c r="T1121" s="9">
        <f>(I1121/86400)+25569+(-5/24)</f>
        <v>41735.584074074075</v>
      </c>
    </row>
    <row r="1122" spans="1:20" ht="43.5" x14ac:dyDescent="0.35">
      <c r="A1122">
        <v>1120</v>
      </c>
      <c r="B1122" s="8" t="s">
        <v>6132</v>
      </c>
      <c r="C1122" s="8" t="s">
        <v>6131</v>
      </c>
      <c r="D1122">
        <v>25000</v>
      </c>
      <c r="E1122">
        <v>0</v>
      </c>
      <c r="F1122" t="s">
        <v>49</v>
      </c>
      <c r="G1122" t="s">
        <v>55</v>
      </c>
      <c r="H1122" t="s">
        <v>82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4019</v>
      </c>
      <c r="O1122">
        <f>ROUNDUP(E1122/D1122,2)*100</f>
        <v>0</v>
      </c>
      <c r="P1122" t="b">
        <f>IF(L1122&gt;0,ROUNDUP((E1122/L1122),0))</f>
        <v>0</v>
      </c>
      <c r="Q1122" t="s">
        <v>29</v>
      </c>
      <c r="R1122" t="s">
        <v>4018</v>
      </c>
      <c r="S1122" s="10">
        <f>(J1122/86400)+25569+(-5/24)</f>
        <v>40799.664351851847</v>
      </c>
      <c r="T1122" s="9">
        <f>(I1122/86400)+25569+(-5/24)</f>
        <v>40844.664351851847</v>
      </c>
    </row>
    <row r="1123" spans="1:20" ht="43.5" x14ac:dyDescent="0.35">
      <c r="A1123">
        <v>1121</v>
      </c>
      <c r="B1123" s="8" t="s">
        <v>6130</v>
      </c>
      <c r="C1123" s="8" t="s">
        <v>6129</v>
      </c>
      <c r="D1123">
        <v>250000</v>
      </c>
      <c r="E1123">
        <v>29</v>
      </c>
      <c r="F1123" t="s">
        <v>49</v>
      </c>
      <c r="G1123" t="s">
        <v>55</v>
      </c>
      <c r="H1123" t="s">
        <v>82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4019</v>
      </c>
      <c r="O1123">
        <f>ROUNDUP(E1123/D1123,2)*100</f>
        <v>1</v>
      </c>
      <c r="P1123">
        <f>IF(L1123&gt;0,ROUNDUP((E1123/L1123),0))</f>
        <v>6</v>
      </c>
      <c r="Q1123" t="s">
        <v>29</v>
      </c>
      <c r="R1123" t="s">
        <v>4018</v>
      </c>
      <c r="S1123" s="10">
        <f>(J1123/86400)+25569+(-5/24)</f>
        <v>42412.72587962963</v>
      </c>
      <c r="T1123" s="9">
        <f>(I1123/86400)+25569+(-5/24)</f>
        <v>42442.684212962959</v>
      </c>
    </row>
    <row r="1124" spans="1:20" ht="58" x14ac:dyDescent="0.35">
      <c r="A1124">
        <v>1122</v>
      </c>
      <c r="B1124" s="8" t="s">
        <v>6128</v>
      </c>
      <c r="C1124" s="8" t="s">
        <v>6127</v>
      </c>
      <c r="D1124">
        <v>3200</v>
      </c>
      <c r="E1124">
        <v>0</v>
      </c>
      <c r="F1124" t="s">
        <v>49</v>
      </c>
      <c r="G1124" t="s">
        <v>56</v>
      </c>
      <c r="H1124" t="s">
        <v>90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4019</v>
      </c>
      <c r="O1124">
        <f>ROUNDUP(E1124/D1124,2)*100</f>
        <v>0</v>
      </c>
      <c r="P1124" t="b">
        <f>IF(L1124&gt;0,ROUNDUP((E1124/L1124),0))</f>
        <v>0</v>
      </c>
      <c r="Q1124" t="s">
        <v>29</v>
      </c>
      <c r="R1124" t="s">
        <v>4018</v>
      </c>
      <c r="S1124" s="10">
        <f>(J1124/86400)+25569+(-5/24)</f>
        <v>41410.495659722219</v>
      </c>
      <c r="T1124" s="9">
        <f>(I1124/86400)+25569+(-5/24)</f>
        <v>41424.495659722219</v>
      </c>
    </row>
    <row r="1125" spans="1:20" ht="43.5" x14ac:dyDescent="0.35">
      <c r="A1125">
        <v>1123</v>
      </c>
      <c r="B1125" s="8" t="s">
        <v>6126</v>
      </c>
      <c r="C1125" s="8" t="s">
        <v>6125</v>
      </c>
      <c r="D1125">
        <v>5000</v>
      </c>
      <c r="E1125">
        <v>11</v>
      </c>
      <c r="F1125" t="s">
        <v>49</v>
      </c>
      <c r="G1125" t="s">
        <v>55</v>
      </c>
      <c r="H1125" t="s">
        <v>82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4019</v>
      </c>
      <c r="O1125">
        <f>ROUNDUP(E1125/D1125,2)*100</f>
        <v>1</v>
      </c>
      <c r="P1125">
        <f>IF(L1125&gt;0,ROUNDUP((E1125/L1125),0))</f>
        <v>4</v>
      </c>
      <c r="Q1125" t="s">
        <v>29</v>
      </c>
      <c r="R1125" t="s">
        <v>4018</v>
      </c>
      <c r="S1125" s="10">
        <f>(J1125/86400)+25569+(-5/24)</f>
        <v>41718.315370370365</v>
      </c>
      <c r="T1125" s="9">
        <f>(I1125/86400)+25569+(-5/24)</f>
        <v>41748.315370370365</v>
      </c>
    </row>
    <row r="1126" spans="1:20" ht="43.5" x14ac:dyDescent="0.35">
      <c r="A1126">
        <v>1124</v>
      </c>
      <c r="B1126" s="8" t="s">
        <v>6124</v>
      </c>
      <c r="C1126" s="8" t="s">
        <v>6123</v>
      </c>
      <c r="D1126">
        <v>90000</v>
      </c>
      <c r="E1126">
        <v>425</v>
      </c>
      <c r="F1126" t="s">
        <v>49</v>
      </c>
      <c r="G1126" t="s">
        <v>55</v>
      </c>
      <c r="H1126" t="s">
        <v>82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4586</v>
      </c>
      <c r="O1126">
        <f>ROUNDUP(E1126/D1126,2)*100</f>
        <v>1</v>
      </c>
      <c r="P1126">
        <f>IF(L1126&gt;0,ROUNDUP((E1126/L1126),0))</f>
        <v>61</v>
      </c>
      <c r="Q1126" t="s">
        <v>29</v>
      </c>
      <c r="R1126" t="s">
        <v>4585</v>
      </c>
      <c r="S1126" s="10">
        <f>(J1126/86400)+25569+(-5/24)</f>
        <v>42094.458923611113</v>
      </c>
      <c r="T1126" s="9">
        <f>(I1126/86400)+25569+(-5/24)</f>
        <v>42124.458923611113</v>
      </c>
    </row>
    <row r="1127" spans="1:20" ht="58" x14ac:dyDescent="0.35">
      <c r="A1127">
        <v>1125</v>
      </c>
      <c r="B1127" s="8" t="s">
        <v>6122</v>
      </c>
      <c r="C1127" s="8" t="s">
        <v>6121</v>
      </c>
      <c r="D1127">
        <v>3000</v>
      </c>
      <c r="E1127">
        <v>0</v>
      </c>
      <c r="F1127" t="s">
        <v>49</v>
      </c>
      <c r="G1127" t="s">
        <v>56</v>
      </c>
      <c r="H1127" t="s">
        <v>90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4586</v>
      </c>
      <c r="O1127">
        <f>ROUNDUP(E1127/D1127,2)*100</f>
        <v>0</v>
      </c>
      <c r="P1127" t="b">
        <f>IF(L1127&gt;0,ROUNDUP((E1127/L1127),0))</f>
        <v>0</v>
      </c>
      <c r="Q1127" t="s">
        <v>29</v>
      </c>
      <c r="R1127" t="s">
        <v>4585</v>
      </c>
      <c r="S1127" s="10">
        <f>(J1127/86400)+25569+(-5/24)</f>
        <v>42212.415856481479</v>
      </c>
      <c r="T1127" s="9">
        <f>(I1127/86400)+25569+(-5/24)</f>
        <v>42272.415856481479</v>
      </c>
    </row>
    <row r="1128" spans="1:20" ht="43.5" x14ac:dyDescent="0.35">
      <c r="A1128">
        <v>1126</v>
      </c>
      <c r="B1128" s="8" t="s">
        <v>6120</v>
      </c>
      <c r="C1128" s="8" t="s">
        <v>6119</v>
      </c>
      <c r="D1128">
        <v>2000</v>
      </c>
      <c r="E1128">
        <v>10</v>
      </c>
      <c r="F1128" t="s">
        <v>49</v>
      </c>
      <c r="G1128" t="s">
        <v>55</v>
      </c>
      <c r="H1128" t="s">
        <v>82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4586</v>
      </c>
      <c r="O1128">
        <f>ROUNDUP(E1128/D1128,2)*100</f>
        <v>1</v>
      </c>
      <c r="P1128">
        <f>IF(L1128&gt;0,ROUNDUP((E1128/L1128),0))</f>
        <v>5</v>
      </c>
      <c r="Q1128" t="s">
        <v>29</v>
      </c>
      <c r="R1128" t="s">
        <v>4585</v>
      </c>
      <c r="S1128" s="10">
        <f>(J1128/86400)+25569+(-5/24)</f>
        <v>42535.119143518517</v>
      </c>
      <c r="T1128" s="9">
        <f>(I1128/86400)+25569+(-5/24)</f>
        <v>42565.119143518517</v>
      </c>
    </row>
    <row r="1129" spans="1:20" ht="58" x14ac:dyDescent="0.35">
      <c r="A1129">
        <v>1127</v>
      </c>
      <c r="B1129" s="8" t="s">
        <v>6118</v>
      </c>
      <c r="C1129" s="8" t="s">
        <v>6117</v>
      </c>
      <c r="D1129">
        <v>35000</v>
      </c>
      <c r="E1129">
        <v>585</v>
      </c>
      <c r="F1129" t="s">
        <v>49</v>
      </c>
      <c r="G1129" t="s">
        <v>55</v>
      </c>
      <c r="H1129" t="s">
        <v>82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4586</v>
      </c>
      <c r="O1129">
        <f>ROUNDUP(E1129/D1129,2)*100</f>
        <v>2</v>
      </c>
      <c r="P1129">
        <f>IF(L1129&gt;0,ROUNDUP((E1129/L1129),0))</f>
        <v>26</v>
      </c>
      <c r="Q1129" t="s">
        <v>29</v>
      </c>
      <c r="R1129" t="s">
        <v>4585</v>
      </c>
      <c r="S1129" s="10">
        <f>(J1129/86400)+25569+(-5/24)</f>
        <v>41926.645833333328</v>
      </c>
      <c r="T1129" s="9">
        <f>(I1129/86400)+25569+(-5/24)</f>
        <v>41957.687499999993</v>
      </c>
    </row>
    <row r="1130" spans="1:20" x14ac:dyDescent="0.35">
      <c r="A1130">
        <v>1128</v>
      </c>
      <c r="B1130" s="8" t="s">
        <v>6116</v>
      </c>
      <c r="C1130" s="8" t="s">
        <v>6115</v>
      </c>
      <c r="D1130">
        <v>1000</v>
      </c>
      <c r="E1130">
        <v>1</v>
      </c>
      <c r="F1130" t="s">
        <v>49</v>
      </c>
      <c r="G1130" t="s">
        <v>56</v>
      </c>
      <c r="H1130" t="s">
        <v>90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4586</v>
      </c>
      <c r="O1130">
        <f>ROUNDUP(E1130/D1130,2)*100</f>
        <v>1</v>
      </c>
      <c r="P1130">
        <f>IF(L1130&gt;0,ROUNDUP((E1130/L1130),0))</f>
        <v>1</v>
      </c>
      <c r="Q1130" t="s">
        <v>29</v>
      </c>
      <c r="R1130" t="s">
        <v>4585</v>
      </c>
      <c r="S1130" s="10">
        <f>(J1130/86400)+25569+(-5/24)</f>
        <v>41828.441168981481</v>
      </c>
      <c r="T1130" s="9">
        <f>(I1130/86400)+25569+(-5/24)</f>
        <v>41858.441168981481</v>
      </c>
    </row>
    <row r="1131" spans="1:20" ht="43.5" x14ac:dyDescent="0.35">
      <c r="A1131">
        <v>1129</v>
      </c>
      <c r="B1131" s="8" t="s">
        <v>6114</v>
      </c>
      <c r="C1131" s="8" t="s">
        <v>6113</v>
      </c>
      <c r="D1131">
        <v>20000</v>
      </c>
      <c r="E1131">
        <v>21</v>
      </c>
      <c r="F1131" t="s">
        <v>49</v>
      </c>
      <c r="G1131" t="s">
        <v>55</v>
      </c>
      <c r="H1131" t="s">
        <v>82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4586</v>
      </c>
      <c r="O1131">
        <f>ROUNDUP(E1131/D1131,2)*100</f>
        <v>1</v>
      </c>
      <c r="P1131">
        <f>IF(L1131&gt;0,ROUNDUP((E1131/L1131),0))</f>
        <v>11</v>
      </c>
      <c r="Q1131" t="s">
        <v>29</v>
      </c>
      <c r="R1131" t="s">
        <v>4585</v>
      </c>
      <c r="S1131" s="10">
        <f>(J1131/86400)+25569+(-5/24)</f>
        <v>42496.056631944441</v>
      </c>
      <c r="T1131" s="9">
        <f>(I1131/86400)+25569+(-5/24)</f>
        <v>42526.056631944441</v>
      </c>
    </row>
    <row r="1132" spans="1:20" ht="43.5" x14ac:dyDescent="0.35">
      <c r="A1132">
        <v>1130</v>
      </c>
      <c r="B1132" s="8" t="s">
        <v>6112</v>
      </c>
      <c r="C1132" s="8" t="s">
        <v>6111</v>
      </c>
      <c r="D1132">
        <v>5000</v>
      </c>
      <c r="E1132">
        <v>11</v>
      </c>
      <c r="F1132" t="s">
        <v>49</v>
      </c>
      <c r="G1132" t="s">
        <v>55</v>
      </c>
      <c r="H1132" t="s">
        <v>82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4586</v>
      </c>
      <c r="O1132">
        <f>ROUNDUP(E1132/D1132,2)*100</f>
        <v>1</v>
      </c>
      <c r="P1132">
        <f>IF(L1132&gt;0,ROUNDUP((E1132/L1132),0))</f>
        <v>4</v>
      </c>
      <c r="Q1132" t="s">
        <v>29</v>
      </c>
      <c r="R1132" t="s">
        <v>4585</v>
      </c>
      <c r="S1132" s="10">
        <f>(J1132/86400)+25569+(-5/24)</f>
        <v>41908.788194444445</v>
      </c>
      <c r="T1132" s="9">
        <f>(I1132/86400)+25569+(-5/24)</f>
        <v>41968.829861111109</v>
      </c>
    </row>
    <row r="1133" spans="1:20" ht="43.5" x14ac:dyDescent="0.35">
      <c r="A1133">
        <v>1131</v>
      </c>
      <c r="B1133" s="8" t="s">
        <v>6110</v>
      </c>
      <c r="C1133" s="8" t="s">
        <v>6109</v>
      </c>
      <c r="D1133">
        <v>40000</v>
      </c>
      <c r="E1133">
        <v>0</v>
      </c>
      <c r="F1133" t="s">
        <v>49</v>
      </c>
      <c r="G1133" t="s">
        <v>58</v>
      </c>
      <c r="H1133" t="s">
        <v>104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4586</v>
      </c>
      <c r="O1133">
        <f>ROUNDUP(E1133/D1133,2)*100</f>
        <v>0</v>
      </c>
      <c r="P1133" t="b">
        <f>IF(L1133&gt;0,ROUNDUP((E1133/L1133),0))</f>
        <v>0</v>
      </c>
      <c r="Q1133" t="s">
        <v>29</v>
      </c>
      <c r="R1133" t="s">
        <v>4585</v>
      </c>
      <c r="S1133" s="10">
        <f>(J1133/86400)+25569+(-5/24)</f>
        <v>42332.699861111112</v>
      </c>
      <c r="T1133" s="9">
        <f>(I1133/86400)+25569+(-5/24)</f>
        <v>42362.699861111112</v>
      </c>
    </row>
    <row r="1134" spans="1:20" ht="43.5" x14ac:dyDescent="0.35">
      <c r="A1134">
        <v>1132</v>
      </c>
      <c r="B1134" s="8" t="s">
        <v>6108</v>
      </c>
      <c r="C1134" s="8" t="s">
        <v>6107</v>
      </c>
      <c r="D1134">
        <v>10000</v>
      </c>
      <c r="E1134">
        <v>1438</v>
      </c>
      <c r="F1134" t="s">
        <v>49</v>
      </c>
      <c r="G1134" t="s">
        <v>57</v>
      </c>
      <c r="H1134" t="s">
        <v>193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4586</v>
      </c>
      <c r="O1134">
        <f>ROUNDUP(E1134/D1134,2)*100</f>
        <v>15.000000000000002</v>
      </c>
      <c r="P1134">
        <f>IF(L1134&gt;0,ROUNDUP((E1134/L1134),0))</f>
        <v>111</v>
      </c>
      <c r="Q1134" t="s">
        <v>29</v>
      </c>
      <c r="R1134" t="s">
        <v>4585</v>
      </c>
      <c r="S1134" s="10">
        <f>(J1134/86400)+25569+(-5/24)</f>
        <v>42705.907071759262</v>
      </c>
      <c r="T1134" s="9">
        <f>(I1134/86400)+25569+(-5/24)</f>
        <v>42735.907071759262</v>
      </c>
    </row>
    <row r="1135" spans="1:20" ht="43.5" x14ac:dyDescent="0.35">
      <c r="A1135">
        <v>1133</v>
      </c>
      <c r="B1135" s="8" t="s">
        <v>6106</v>
      </c>
      <c r="C1135" s="8" t="s">
        <v>6105</v>
      </c>
      <c r="D1135">
        <v>3000</v>
      </c>
      <c r="E1135">
        <v>20</v>
      </c>
      <c r="F1135" t="s">
        <v>49</v>
      </c>
      <c r="G1135" t="s">
        <v>56</v>
      </c>
      <c r="H1135" t="s">
        <v>90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4586</v>
      </c>
      <c r="O1135">
        <f>ROUNDUP(E1135/D1135,2)*100</f>
        <v>1</v>
      </c>
      <c r="P1135">
        <f>IF(L1135&gt;0,ROUNDUP((E1135/L1135),0))</f>
        <v>20</v>
      </c>
      <c r="Q1135" t="s">
        <v>29</v>
      </c>
      <c r="R1135" t="s">
        <v>4585</v>
      </c>
      <c r="S1135" s="10">
        <f>(J1135/86400)+25569+(-5/24)</f>
        <v>41821.198854166665</v>
      </c>
      <c r="T1135" s="9">
        <f>(I1135/86400)+25569+(-5/24)</f>
        <v>41851.198854166665</v>
      </c>
    </row>
    <row r="1136" spans="1:20" ht="43.5" x14ac:dyDescent="0.35">
      <c r="A1136">
        <v>1134</v>
      </c>
      <c r="B1136" s="8" t="s">
        <v>6104</v>
      </c>
      <c r="C1136" s="8" t="s">
        <v>6103</v>
      </c>
      <c r="D1136">
        <v>25000</v>
      </c>
      <c r="E1136">
        <v>1</v>
      </c>
      <c r="F1136" t="s">
        <v>49</v>
      </c>
      <c r="G1136" t="s">
        <v>58</v>
      </c>
      <c r="H1136" t="s">
        <v>104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4586</v>
      </c>
      <c r="O1136">
        <f>ROUNDUP(E1136/D1136,2)*100</f>
        <v>1</v>
      </c>
      <c r="P1136">
        <f>IF(L1136&gt;0,ROUNDUP((E1136/L1136),0))</f>
        <v>1</v>
      </c>
      <c r="Q1136" t="s">
        <v>29</v>
      </c>
      <c r="R1136" t="s">
        <v>4585</v>
      </c>
      <c r="S1136" s="10">
        <f>(J1136/86400)+25569+(-5/24)</f>
        <v>41958.07671296296</v>
      </c>
      <c r="T1136" s="9">
        <f>(I1136/86400)+25569+(-5/24)</f>
        <v>41971.981249999997</v>
      </c>
    </row>
    <row r="1137" spans="1:20" ht="58" x14ac:dyDescent="0.35">
      <c r="A1137">
        <v>1135</v>
      </c>
      <c r="B1137" s="8" t="s">
        <v>6102</v>
      </c>
      <c r="C1137" s="8" t="s">
        <v>6101</v>
      </c>
      <c r="D1137">
        <v>1000</v>
      </c>
      <c r="E1137">
        <v>50</v>
      </c>
      <c r="F1137" t="s">
        <v>49</v>
      </c>
      <c r="G1137" t="s">
        <v>59</v>
      </c>
      <c r="H1137" t="s">
        <v>85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4586</v>
      </c>
      <c r="O1137">
        <f>ROUNDUP(E1137/D1137,2)*100</f>
        <v>5</v>
      </c>
      <c r="P1137">
        <f>IF(L1137&gt;0,ROUNDUP((E1137/L1137),0))</f>
        <v>50</v>
      </c>
      <c r="Q1137" t="s">
        <v>29</v>
      </c>
      <c r="R1137" t="s">
        <v>4585</v>
      </c>
      <c r="S1137" s="10">
        <f>(J1137/86400)+25569+(-5/24)</f>
        <v>42558.781180555554</v>
      </c>
      <c r="T1137" s="9">
        <f>(I1137/86400)+25569+(-5/24)</f>
        <v>42588.781180555554</v>
      </c>
    </row>
    <row r="1138" spans="1:20" ht="43.5" x14ac:dyDescent="0.35">
      <c r="A1138">
        <v>1136</v>
      </c>
      <c r="B1138" s="8" t="s">
        <v>6100</v>
      </c>
      <c r="C1138" s="8" t="s">
        <v>6099</v>
      </c>
      <c r="D1138">
        <v>4190</v>
      </c>
      <c r="E1138">
        <v>270</v>
      </c>
      <c r="F1138" t="s">
        <v>49</v>
      </c>
      <c r="G1138" t="s">
        <v>61</v>
      </c>
      <c r="H1138" t="s">
        <v>85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4586</v>
      </c>
      <c r="O1138">
        <f>ROUNDUP(E1138/D1138,2)*100</f>
        <v>6.9999999999999991</v>
      </c>
      <c r="P1138">
        <f>IF(L1138&gt;0,ROUNDUP((E1138/L1138),0))</f>
        <v>45</v>
      </c>
      <c r="Q1138" t="s">
        <v>29</v>
      </c>
      <c r="R1138" t="s">
        <v>4585</v>
      </c>
      <c r="S1138" s="10">
        <f>(J1138/86400)+25569+(-5/24)</f>
        <v>42327.46329861111</v>
      </c>
      <c r="T1138" s="9">
        <f>(I1138/86400)+25569+(-5/24)</f>
        <v>42357.46329861111</v>
      </c>
    </row>
    <row r="1139" spans="1:20" ht="43.5" x14ac:dyDescent="0.35">
      <c r="A1139">
        <v>1137</v>
      </c>
      <c r="B1139" s="8" t="s">
        <v>6098</v>
      </c>
      <c r="C1139" s="8" t="s">
        <v>6097</v>
      </c>
      <c r="D1139">
        <v>25000</v>
      </c>
      <c r="E1139">
        <v>9875</v>
      </c>
      <c r="F1139" t="s">
        <v>49</v>
      </c>
      <c r="G1139" t="s">
        <v>55</v>
      </c>
      <c r="H1139" t="s">
        <v>82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4586</v>
      </c>
      <c r="O1139">
        <f>ROUNDUP(E1139/D1139,2)*100</f>
        <v>40</v>
      </c>
      <c r="P1139">
        <f>IF(L1139&gt;0,ROUNDUP((E1139/L1139),0))</f>
        <v>254</v>
      </c>
      <c r="Q1139" t="s">
        <v>29</v>
      </c>
      <c r="R1139" t="s">
        <v>4585</v>
      </c>
      <c r="S1139" s="10">
        <f>(J1139/86400)+25569+(-5/24)</f>
        <v>42453.611354166664</v>
      </c>
      <c r="T1139" s="9">
        <f>(I1139/86400)+25569+(-5/24)</f>
        <v>42483.611354166664</v>
      </c>
    </row>
    <row r="1140" spans="1:20" ht="43.5" x14ac:dyDescent="0.35">
      <c r="A1140">
        <v>1138</v>
      </c>
      <c r="B1140" s="8" t="s">
        <v>6096</v>
      </c>
      <c r="C1140" s="8" t="s">
        <v>6095</v>
      </c>
      <c r="D1140">
        <v>35000</v>
      </c>
      <c r="E1140">
        <v>125</v>
      </c>
      <c r="F1140" t="s">
        <v>49</v>
      </c>
      <c r="G1140" t="s">
        <v>55</v>
      </c>
      <c r="H1140" t="s">
        <v>82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4586</v>
      </c>
      <c r="O1140">
        <f>ROUNDUP(E1140/D1140,2)*100</f>
        <v>1</v>
      </c>
      <c r="P1140">
        <f>IF(L1140&gt;0,ROUNDUP((E1140/L1140),0))</f>
        <v>32</v>
      </c>
      <c r="Q1140" t="s">
        <v>29</v>
      </c>
      <c r="R1140" t="s">
        <v>4585</v>
      </c>
      <c r="S1140" s="10">
        <f>(J1140/86400)+25569+(-5/24)</f>
        <v>42736.698275462964</v>
      </c>
      <c r="T1140" s="9">
        <f>(I1140/86400)+25569+(-5/24)</f>
        <v>42756.698275462964</v>
      </c>
    </row>
    <row r="1141" spans="1:20" ht="43.5" x14ac:dyDescent="0.35">
      <c r="A1141">
        <v>1139</v>
      </c>
      <c r="B1141" s="8" t="s">
        <v>6094</v>
      </c>
      <c r="C1141" s="8" t="s">
        <v>6093</v>
      </c>
      <c r="D1141">
        <v>8000</v>
      </c>
      <c r="E1141">
        <v>5</v>
      </c>
      <c r="F1141" t="s">
        <v>49</v>
      </c>
      <c r="G1141" t="s">
        <v>55</v>
      </c>
      <c r="H1141" t="s">
        <v>82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4586</v>
      </c>
      <c r="O1141">
        <f>ROUNDUP(E1141/D1141,2)*100</f>
        <v>1</v>
      </c>
      <c r="P1141">
        <f>IF(L1141&gt;0,ROUNDUP((E1141/L1141),0))</f>
        <v>5</v>
      </c>
      <c r="Q1141" t="s">
        <v>29</v>
      </c>
      <c r="R1141" t="s">
        <v>4585</v>
      </c>
      <c r="S1141" s="10">
        <f>(J1141/86400)+25569+(-5/24)</f>
        <v>41975.139189814814</v>
      </c>
      <c r="T1141" s="9">
        <f>(I1141/86400)+25569+(-5/24)</f>
        <v>42005.139189814814</v>
      </c>
    </row>
    <row r="1142" spans="1:20" ht="43.5" x14ac:dyDescent="0.35">
      <c r="A1142">
        <v>1140</v>
      </c>
      <c r="B1142" s="8" t="s">
        <v>6092</v>
      </c>
      <c r="C1142" s="8" t="s">
        <v>6091</v>
      </c>
      <c r="D1142">
        <v>5000</v>
      </c>
      <c r="E1142">
        <v>0</v>
      </c>
      <c r="F1142" t="s">
        <v>49</v>
      </c>
      <c r="G1142" t="s">
        <v>56</v>
      </c>
      <c r="H1142" t="s">
        <v>90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4586</v>
      </c>
      <c r="O1142">
        <f>ROUNDUP(E1142/D1142,2)*100</f>
        <v>0</v>
      </c>
      <c r="P1142" t="b">
        <f>IF(L1142&gt;0,ROUNDUP((E1142/L1142),0))</f>
        <v>0</v>
      </c>
      <c r="Q1142" t="s">
        <v>29</v>
      </c>
      <c r="R1142" t="s">
        <v>4585</v>
      </c>
      <c r="S1142" s="10">
        <f>(J1142/86400)+25569+(-5/24)</f>
        <v>42192.253715277773</v>
      </c>
      <c r="T1142" s="9">
        <f>(I1142/86400)+25569+(-5/24)</f>
        <v>42222.253715277773</v>
      </c>
    </row>
    <row r="1143" spans="1:20" x14ac:dyDescent="0.35">
      <c r="A1143">
        <v>1141</v>
      </c>
      <c r="B1143" s="8" t="s">
        <v>6090</v>
      </c>
      <c r="C1143" s="8" t="s">
        <v>6089</v>
      </c>
      <c r="D1143">
        <v>500</v>
      </c>
      <c r="E1143">
        <v>0</v>
      </c>
      <c r="F1143" t="s">
        <v>49</v>
      </c>
      <c r="G1143" t="s">
        <v>59</v>
      </c>
      <c r="H1143" t="s">
        <v>85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4586</v>
      </c>
      <c r="O1143">
        <f>ROUNDUP(E1143/D1143,2)*100</f>
        <v>0</v>
      </c>
      <c r="P1143" t="b">
        <f>IF(L1143&gt;0,ROUNDUP((E1143/L1143),0))</f>
        <v>0</v>
      </c>
      <c r="Q1143" t="s">
        <v>29</v>
      </c>
      <c r="R1143" t="s">
        <v>4585</v>
      </c>
      <c r="S1143" s="10">
        <f>(J1143/86400)+25569+(-5/24)</f>
        <v>42164.491319444445</v>
      </c>
      <c r="T1143" s="9">
        <f>(I1143/86400)+25569+(-5/24)</f>
        <v>42194.491319444445</v>
      </c>
    </row>
    <row r="1144" spans="1:20" ht="43.5" x14ac:dyDescent="0.35">
      <c r="A1144">
        <v>1142</v>
      </c>
      <c r="B1144" s="8" t="s">
        <v>6088</v>
      </c>
      <c r="C1144" s="8" t="s">
        <v>6087</v>
      </c>
      <c r="D1144">
        <v>4000</v>
      </c>
      <c r="E1144">
        <v>0</v>
      </c>
      <c r="F1144" t="s">
        <v>49</v>
      </c>
      <c r="G1144" t="s">
        <v>55</v>
      </c>
      <c r="H1144" t="s">
        <v>82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4586</v>
      </c>
      <c r="O1144">
        <f>ROUNDUP(E1144/D1144,2)*100</f>
        <v>0</v>
      </c>
      <c r="P1144" t="b">
        <f>IF(L1144&gt;0,ROUNDUP((E1144/L1144),0))</f>
        <v>0</v>
      </c>
      <c r="Q1144" t="s">
        <v>29</v>
      </c>
      <c r="R1144" t="s">
        <v>4585</v>
      </c>
      <c r="S1144" s="10">
        <f>(J1144/86400)+25569+(-5/24)</f>
        <v>42021.797766203701</v>
      </c>
      <c r="T1144" s="9">
        <f>(I1144/86400)+25569+(-5/24)</f>
        <v>42051.797766203701</v>
      </c>
    </row>
    <row r="1145" spans="1:20" ht="43.5" x14ac:dyDescent="0.35">
      <c r="A1145">
        <v>1143</v>
      </c>
      <c r="B1145" s="8" t="s">
        <v>6086</v>
      </c>
      <c r="C1145" s="8" t="s">
        <v>6085</v>
      </c>
      <c r="D1145">
        <v>45000</v>
      </c>
      <c r="E1145">
        <v>186</v>
      </c>
      <c r="F1145" t="s">
        <v>49</v>
      </c>
      <c r="G1145" t="s">
        <v>55</v>
      </c>
      <c r="H1145" t="s">
        <v>82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4586</v>
      </c>
      <c r="O1145">
        <f>ROUNDUP(E1145/D1145,2)*100</f>
        <v>1</v>
      </c>
      <c r="P1145">
        <f>IF(L1145&gt;0,ROUNDUP((E1145/L1145),0))</f>
        <v>24</v>
      </c>
      <c r="Q1145" t="s">
        <v>29</v>
      </c>
      <c r="R1145" t="s">
        <v>4585</v>
      </c>
      <c r="S1145" s="10">
        <f>(J1145/86400)+25569+(-5/24)</f>
        <v>42324.985254629624</v>
      </c>
      <c r="T1145" s="9">
        <f>(I1145/86400)+25569+(-5/24)</f>
        <v>42354.985254629624</v>
      </c>
    </row>
    <row r="1146" spans="1:20" ht="43.5" x14ac:dyDescent="0.35">
      <c r="A1146">
        <v>1144</v>
      </c>
      <c r="B1146" s="8" t="s">
        <v>6084</v>
      </c>
      <c r="C1146" s="8" t="s">
        <v>6083</v>
      </c>
      <c r="D1146">
        <v>9300</v>
      </c>
      <c r="E1146">
        <v>0</v>
      </c>
      <c r="F1146" t="s">
        <v>49</v>
      </c>
      <c r="G1146" t="s">
        <v>55</v>
      </c>
      <c r="H1146" t="s">
        <v>82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2917</v>
      </c>
      <c r="O1146">
        <f>ROUNDUP(E1146/D1146,2)*100</f>
        <v>0</v>
      </c>
      <c r="P1146" t="b">
        <f>IF(L1146&gt;0,ROUNDUP((E1146/L1146),0))</f>
        <v>0</v>
      </c>
      <c r="Q1146" t="s">
        <v>27</v>
      </c>
      <c r="R1146" t="s">
        <v>2916</v>
      </c>
      <c r="S1146" s="10">
        <f>(J1146/86400)+25569+(-5/24)</f>
        <v>42092.973611111105</v>
      </c>
      <c r="T1146" s="9">
        <f>(I1146/86400)+25569+(-5/24)</f>
        <v>42122.973611111105</v>
      </c>
    </row>
    <row r="1147" spans="1:20" ht="43.5" x14ac:dyDescent="0.35">
      <c r="A1147">
        <v>1145</v>
      </c>
      <c r="B1147" s="8" t="s">
        <v>6082</v>
      </c>
      <c r="C1147" s="8" t="s">
        <v>6081</v>
      </c>
      <c r="D1147">
        <v>80000</v>
      </c>
      <c r="E1147">
        <v>100</v>
      </c>
      <c r="F1147" t="s">
        <v>49</v>
      </c>
      <c r="G1147" t="s">
        <v>55</v>
      </c>
      <c r="H1147" t="s">
        <v>82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2917</v>
      </c>
      <c r="O1147">
        <f>ROUNDUP(E1147/D1147,2)*100</f>
        <v>1</v>
      </c>
      <c r="P1147">
        <f>IF(L1147&gt;0,ROUNDUP((E1147/L1147),0))</f>
        <v>100</v>
      </c>
      <c r="Q1147" t="s">
        <v>27</v>
      </c>
      <c r="R1147" t="s">
        <v>2916</v>
      </c>
      <c r="S1147" s="10">
        <f>(J1147/86400)+25569+(-5/24)</f>
        <v>41854.539259259254</v>
      </c>
      <c r="T1147" s="9">
        <f>(I1147/86400)+25569+(-5/24)</f>
        <v>41914.539259259254</v>
      </c>
    </row>
    <row r="1148" spans="1:20" ht="43.5" x14ac:dyDescent="0.35">
      <c r="A1148">
        <v>1146</v>
      </c>
      <c r="B1148" s="8" t="s">
        <v>6080</v>
      </c>
      <c r="C1148" s="8" t="s">
        <v>6079</v>
      </c>
      <c r="D1148">
        <v>6000</v>
      </c>
      <c r="E1148">
        <v>530</v>
      </c>
      <c r="F1148" t="s">
        <v>49</v>
      </c>
      <c r="G1148" t="s">
        <v>55</v>
      </c>
      <c r="H1148" t="s">
        <v>82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2917</v>
      </c>
      <c r="O1148">
        <f>ROUNDUP(E1148/D1148,2)*100</f>
        <v>9</v>
      </c>
      <c r="P1148">
        <f>IF(L1148&gt;0,ROUNDUP((E1148/L1148),0))</f>
        <v>45</v>
      </c>
      <c r="Q1148" t="s">
        <v>27</v>
      </c>
      <c r="R1148" t="s">
        <v>2916</v>
      </c>
      <c r="S1148" s="10">
        <f>(J1148/86400)+25569+(-5/24)</f>
        <v>41723.745057870365</v>
      </c>
      <c r="T1148" s="9">
        <f>(I1148/86400)+25569+(-5/24)</f>
        <v>41761.745057870365</v>
      </c>
    </row>
    <row r="1149" spans="1:20" ht="43.5" x14ac:dyDescent="0.35">
      <c r="A1149">
        <v>1147</v>
      </c>
      <c r="B1149" s="8" t="s">
        <v>6078</v>
      </c>
      <c r="C1149" s="8" t="s">
        <v>6077</v>
      </c>
      <c r="D1149">
        <v>25000</v>
      </c>
      <c r="E1149">
        <v>0</v>
      </c>
      <c r="F1149" t="s">
        <v>49</v>
      </c>
      <c r="G1149" t="s">
        <v>57</v>
      </c>
      <c r="H1149" t="s">
        <v>193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2917</v>
      </c>
      <c r="O1149">
        <f>ROUNDUP(E1149/D1149,2)*100</f>
        <v>0</v>
      </c>
      <c r="P1149" t="b">
        <f>IF(L1149&gt;0,ROUNDUP((E1149/L1149),0))</f>
        <v>0</v>
      </c>
      <c r="Q1149" t="s">
        <v>27</v>
      </c>
      <c r="R1149" t="s">
        <v>2916</v>
      </c>
      <c r="S1149" s="10">
        <f>(J1149/86400)+25569+(-5/24)</f>
        <v>41871.763692129629</v>
      </c>
      <c r="T1149" s="9">
        <f>(I1149/86400)+25569+(-5/24)</f>
        <v>41931.763692129629</v>
      </c>
    </row>
    <row r="1150" spans="1:20" ht="29" x14ac:dyDescent="0.35">
      <c r="A1150">
        <v>1148</v>
      </c>
      <c r="B1150" s="8" t="s">
        <v>6076</v>
      </c>
      <c r="C1150" s="8" t="s">
        <v>6075</v>
      </c>
      <c r="D1150">
        <v>15000</v>
      </c>
      <c r="E1150">
        <v>73</v>
      </c>
      <c r="F1150" t="s">
        <v>49</v>
      </c>
      <c r="G1150" t="s">
        <v>55</v>
      </c>
      <c r="H1150" t="s">
        <v>82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2917</v>
      </c>
      <c r="O1150">
        <f>ROUNDUP(E1150/D1150,2)*100</f>
        <v>1</v>
      </c>
      <c r="P1150">
        <f>IF(L1150&gt;0,ROUNDUP((E1150/L1150),0))</f>
        <v>25</v>
      </c>
      <c r="Q1150" t="s">
        <v>27</v>
      </c>
      <c r="R1150" t="s">
        <v>2916</v>
      </c>
      <c r="S1150" s="10">
        <f>(J1150/86400)+25569+(-5/24)</f>
        <v>42674.962743055548</v>
      </c>
      <c r="T1150" s="9">
        <f>(I1150/86400)+25569+(-5/24)</f>
        <v>42705.00440972222</v>
      </c>
    </row>
    <row r="1151" spans="1:20" ht="29" x14ac:dyDescent="0.35">
      <c r="A1151">
        <v>1149</v>
      </c>
      <c r="B1151" s="8" t="s">
        <v>6074</v>
      </c>
      <c r="C1151" s="8" t="s">
        <v>6073</v>
      </c>
      <c r="D1151">
        <v>50000</v>
      </c>
      <c r="E1151">
        <v>75</v>
      </c>
      <c r="F1151" t="s">
        <v>49</v>
      </c>
      <c r="G1151" t="s">
        <v>55</v>
      </c>
      <c r="H1151" t="s">
        <v>82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2917</v>
      </c>
      <c r="O1151">
        <f>ROUNDUP(E1151/D1151,2)*100</f>
        <v>1</v>
      </c>
      <c r="P1151">
        <f>IF(L1151&gt;0,ROUNDUP((E1151/L1151),0))</f>
        <v>38</v>
      </c>
      <c r="Q1151" t="s">
        <v>27</v>
      </c>
      <c r="R1151" t="s">
        <v>2916</v>
      </c>
      <c r="S1151" s="10">
        <f>(J1151/86400)+25569+(-5/24)</f>
        <v>42507.501921296294</v>
      </c>
      <c r="T1151" s="9">
        <f>(I1151/86400)+25569+(-5/24)</f>
        <v>42537.501921296294</v>
      </c>
    </row>
    <row r="1152" spans="1:20" ht="29" x14ac:dyDescent="0.35">
      <c r="A1152">
        <v>1150</v>
      </c>
      <c r="B1152" s="8" t="s">
        <v>6072</v>
      </c>
      <c r="C1152" s="8" t="s">
        <v>6071</v>
      </c>
      <c r="D1152">
        <v>2500</v>
      </c>
      <c r="E1152">
        <v>252</v>
      </c>
      <c r="F1152" t="s">
        <v>49</v>
      </c>
      <c r="G1152" t="s">
        <v>55</v>
      </c>
      <c r="H1152" t="s">
        <v>82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2917</v>
      </c>
      <c r="O1152">
        <f>ROUNDUP(E1152/D1152,2)*100</f>
        <v>11</v>
      </c>
      <c r="P1152">
        <f>IF(L1152&gt;0,ROUNDUP((E1152/L1152),0))</f>
        <v>42</v>
      </c>
      <c r="Q1152" t="s">
        <v>27</v>
      </c>
      <c r="R1152" t="s">
        <v>2916</v>
      </c>
      <c r="S1152" s="10">
        <f>(J1152/86400)+25569+(-5/24)</f>
        <v>42317.74623842592</v>
      </c>
      <c r="T1152" s="9">
        <f>(I1152/86400)+25569+(-5/24)</f>
        <v>42377.74623842592</v>
      </c>
    </row>
    <row r="1153" spans="1:20" ht="58" x14ac:dyDescent="0.35">
      <c r="A1153">
        <v>1151</v>
      </c>
      <c r="B1153" s="8" t="s">
        <v>6070</v>
      </c>
      <c r="C1153" s="8" t="s">
        <v>6069</v>
      </c>
      <c r="D1153">
        <v>25000</v>
      </c>
      <c r="E1153">
        <v>0</v>
      </c>
      <c r="F1153" t="s">
        <v>49</v>
      </c>
      <c r="G1153" t="s">
        <v>55</v>
      </c>
      <c r="H1153" t="s">
        <v>82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2917</v>
      </c>
      <c r="O1153">
        <f>ROUNDUP(E1153/D1153,2)*100</f>
        <v>0</v>
      </c>
      <c r="P1153" t="b">
        <f>IF(L1153&gt;0,ROUNDUP((E1153/L1153),0))</f>
        <v>0</v>
      </c>
      <c r="Q1153" t="s">
        <v>27</v>
      </c>
      <c r="R1153" t="s">
        <v>2916</v>
      </c>
      <c r="S1153" s="10">
        <f>(J1153/86400)+25569+(-5/24)</f>
        <v>42223.894247685188</v>
      </c>
      <c r="T1153" s="9">
        <f>(I1153/86400)+25569+(-5/24)</f>
        <v>42253.894247685188</v>
      </c>
    </row>
    <row r="1154" spans="1:20" x14ac:dyDescent="0.35">
      <c r="A1154">
        <v>1152</v>
      </c>
      <c r="B1154" s="8" t="s">
        <v>6068</v>
      </c>
      <c r="C1154" s="8" t="s">
        <v>6067</v>
      </c>
      <c r="D1154">
        <v>16000</v>
      </c>
      <c r="E1154">
        <v>911</v>
      </c>
      <c r="F1154" t="s">
        <v>49</v>
      </c>
      <c r="G1154" t="s">
        <v>55</v>
      </c>
      <c r="H1154" t="s">
        <v>82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2917</v>
      </c>
      <c r="O1154">
        <f>ROUNDUP(E1154/D1154,2)*100</f>
        <v>6.0000000000000009</v>
      </c>
      <c r="P1154">
        <f>IF(L1154&gt;0,ROUNDUP((E1154/L1154),0))</f>
        <v>61</v>
      </c>
      <c r="Q1154" t="s">
        <v>27</v>
      </c>
      <c r="R1154" t="s">
        <v>2916</v>
      </c>
      <c r="S1154" s="10">
        <f>(J1154/86400)+25569+(-5/24)</f>
        <v>42109.501296296294</v>
      </c>
      <c r="T1154" s="9">
        <f>(I1154/86400)+25569+(-5/24)</f>
        <v>42139.501296296294</v>
      </c>
    </row>
    <row r="1155" spans="1:20" ht="29" x14ac:dyDescent="0.35">
      <c r="A1155">
        <v>1153</v>
      </c>
      <c r="B1155" s="8" t="s">
        <v>6066</v>
      </c>
      <c r="C1155" s="8" t="s">
        <v>6065</v>
      </c>
      <c r="D1155">
        <v>8000</v>
      </c>
      <c r="E1155">
        <v>50</v>
      </c>
      <c r="F1155" t="s">
        <v>49</v>
      </c>
      <c r="G1155" t="s">
        <v>55</v>
      </c>
      <c r="H1155" t="s">
        <v>82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2917</v>
      </c>
      <c r="O1155">
        <f>ROUNDUP(E1155/D1155,2)*100</f>
        <v>1</v>
      </c>
      <c r="P1155">
        <f>IF(L1155&gt;0,ROUNDUP((E1155/L1155),0))</f>
        <v>50</v>
      </c>
      <c r="Q1155" t="s">
        <v>27</v>
      </c>
      <c r="R1155" t="s">
        <v>2916</v>
      </c>
      <c r="S1155" s="10">
        <f>(J1155/86400)+25569+(-5/24)</f>
        <v>42143.505844907406</v>
      </c>
      <c r="T1155" s="9">
        <f>(I1155/86400)+25569+(-5/24)</f>
        <v>42173.505844907406</v>
      </c>
    </row>
    <row r="1156" spans="1:20" ht="43.5" x14ac:dyDescent="0.35">
      <c r="A1156">
        <v>1154</v>
      </c>
      <c r="B1156" s="8" t="s">
        <v>6064</v>
      </c>
      <c r="C1156" s="8" t="s">
        <v>6063</v>
      </c>
      <c r="D1156">
        <v>5000</v>
      </c>
      <c r="E1156">
        <v>325</v>
      </c>
      <c r="F1156" t="s">
        <v>49</v>
      </c>
      <c r="G1156" t="s">
        <v>55</v>
      </c>
      <c r="H1156" t="s">
        <v>82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2917</v>
      </c>
      <c r="O1156">
        <f>ROUNDUP(E1156/D1156,2)*100</f>
        <v>6.9999999999999991</v>
      </c>
      <c r="P1156">
        <f>IF(L1156&gt;0,ROUNDUP((E1156/L1156),0))</f>
        <v>109</v>
      </c>
      <c r="Q1156" t="s">
        <v>27</v>
      </c>
      <c r="R1156" t="s">
        <v>2916</v>
      </c>
      <c r="S1156" s="10">
        <f>(J1156/86400)+25569+(-5/24)</f>
        <v>42222.900532407402</v>
      </c>
      <c r="T1156" s="9">
        <f>(I1156/86400)+25569+(-5/24)</f>
        <v>42252.900532407402</v>
      </c>
    </row>
    <row r="1157" spans="1:20" ht="43.5" x14ac:dyDescent="0.35">
      <c r="A1157">
        <v>1155</v>
      </c>
      <c r="B1157" s="8" t="s">
        <v>6062</v>
      </c>
      <c r="C1157" s="8" t="s">
        <v>6061</v>
      </c>
      <c r="D1157">
        <v>25000</v>
      </c>
      <c r="E1157">
        <v>188</v>
      </c>
      <c r="F1157" t="s">
        <v>49</v>
      </c>
      <c r="G1157" t="s">
        <v>55</v>
      </c>
      <c r="H1157" t="s">
        <v>82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2917</v>
      </c>
      <c r="O1157">
        <f>ROUNDUP(E1157/D1157,2)*100</f>
        <v>1</v>
      </c>
      <c r="P1157">
        <f>IF(L1157&gt;0,ROUNDUP((E1157/L1157),0))</f>
        <v>24</v>
      </c>
      <c r="Q1157" t="s">
        <v>27</v>
      </c>
      <c r="R1157" t="s">
        <v>2916</v>
      </c>
      <c r="S1157" s="10">
        <f>(J1157/86400)+25569+(-5/24)</f>
        <v>41835.555648148147</v>
      </c>
      <c r="T1157" s="9">
        <f>(I1157/86400)+25569+(-5/24)</f>
        <v>41865.555648148147</v>
      </c>
    </row>
    <row r="1158" spans="1:20" ht="43.5" x14ac:dyDescent="0.35">
      <c r="A1158">
        <v>1156</v>
      </c>
      <c r="B1158" s="8" t="s">
        <v>6060</v>
      </c>
      <c r="C1158" s="8" t="s">
        <v>6059</v>
      </c>
      <c r="D1158">
        <v>6500</v>
      </c>
      <c r="E1158">
        <v>0</v>
      </c>
      <c r="F1158" t="s">
        <v>49</v>
      </c>
      <c r="G1158" t="s">
        <v>55</v>
      </c>
      <c r="H1158" t="s">
        <v>82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2917</v>
      </c>
      <c r="O1158">
        <f>ROUNDUP(E1158/D1158,2)*100</f>
        <v>0</v>
      </c>
      <c r="P1158" t="b">
        <f>IF(L1158&gt;0,ROUNDUP((E1158/L1158),0))</f>
        <v>0</v>
      </c>
      <c r="Q1158" t="s">
        <v>27</v>
      </c>
      <c r="R1158" t="s">
        <v>2916</v>
      </c>
      <c r="S1158" s="10">
        <f>(J1158/86400)+25569+(-5/24)</f>
        <v>42028.862986111104</v>
      </c>
      <c r="T1158" s="9">
        <f>(I1158/86400)+25569+(-5/24)</f>
        <v>42058.862986111104</v>
      </c>
    </row>
    <row r="1159" spans="1:20" ht="43.5" x14ac:dyDescent="0.35">
      <c r="A1159">
        <v>1157</v>
      </c>
      <c r="B1159" s="8" t="s">
        <v>6058</v>
      </c>
      <c r="C1159" s="8" t="s">
        <v>6057</v>
      </c>
      <c r="D1159">
        <v>10000</v>
      </c>
      <c r="E1159">
        <v>151</v>
      </c>
      <c r="F1159" t="s">
        <v>49</v>
      </c>
      <c r="G1159" t="s">
        <v>55</v>
      </c>
      <c r="H1159" t="s">
        <v>82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2917</v>
      </c>
      <c r="O1159">
        <f>ROUNDUP(E1159/D1159,2)*100</f>
        <v>2</v>
      </c>
      <c r="P1159">
        <f>IF(L1159&gt;0,ROUNDUP((E1159/L1159),0))</f>
        <v>51</v>
      </c>
      <c r="Q1159" t="s">
        <v>27</v>
      </c>
      <c r="R1159" t="s">
        <v>2916</v>
      </c>
      <c r="S1159" s="10">
        <f>(J1159/86400)+25569+(-5/24)</f>
        <v>41918.419907407406</v>
      </c>
      <c r="T1159" s="9">
        <f>(I1159/86400)+25569+(-5/24)</f>
        <v>41978.46157407407</v>
      </c>
    </row>
    <row r="1160" spans="1:20" ht="43.5" x14ac:dyDescent="0.35">
      <c r="A1160">
        <v>1158</v>
      </c>
      <c r="B1160" s="8" t="s">
        <v>6056</v>
      </c>
      <c r="C1160" s="8" t="s">
        <v>6055</v>
      </c>
      <c r="D1160">
        <v>7500</v>
      </c>
      <c r="E1160">
        <v>35</v>
      </c>
      <c r="F1160" t="s">
        <v>49</v>
      </c>
      <c r="G1160" t="s">
        <v>55</v>
      </c>
      <c r="H1160" t="s">
        <v>82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2917</v>
      </c>
      <c r="O1160">
        <f>ROUNDUP(E1160/D1160,2)*100</f>
        <v>1</v>
      </c>
      <c r="P1160">
        <f>IF(L1160&gt;0,ROUNDUP((E1160/L1160),0))</f>
        <v>12</v>
      </c>
      <c r="Q1160" t="s">
        <v>27</v>
      </c>
      <c r="R1160" t="s">
        <v>2916</v>
      </c>
      <c r="S1160" s="10">
        <f>(J1160/86400)+25569+(-5/24)</f>
        <v>41951.883425925924</v>
      </c>
      <c r="T1160" s="9">
        <f>(I1160/86400)+25569+(-5/24)</f>
        <v>41981.883425925924</v>
      </c>
    </row>
    <row r="1161" spans="1:20" ht="43.5" x14ac:dyDescent="0.35">
      <c r="A1161">
        <v>1159</v>
      </c>
      <c r="B1161" s="8" t="s">
        <v>6054</v>
      </c>
      <c r="C1161" s="8" t="s">
        <v>6053</v>
      </c>
      <c r="D1161">
        <v>6750</v>
      </c>
      <c r="E1161">
        <v>0</v>
      </c>
      <c r="F1161" t="s">
        <v>49</v>
      </c>
      <c r="G1161" t="s">
        <v>55</v>
      </c>
      <c r="H1161" t="s">
        <v>82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2917</v>
      </c>
      <c r="O1161">
        <f>ROUNDUP(E1161/D1161,2)*100</f>
        <v>0</v>
      </c>
      <c r="P1161" t="b">
        <f>IF(L1161&gt;0,ROUNDUP((E1161/L1161),0))</f>
        <v>0</v>
      </c>
      <c r="Q1161" t="s">
        <v>27</v>
      </c>
      <c r="R1161" t="s">
        <v>2916</v>
      </c>
      <c r="S1161" s="10">
        <f>(J1161/86400)+25569+(-5/24)</f>
        <v>42154.518113425926</v>
      </c>
      <c r="T1161" s="9">
        <f>(I1161/86400)+25569+(-5/24)</f>
        <v>42185.447916666664</v>
      </c>
    </row>
    <row r="1162" spans="1:20" ht="43.5" x14ac:dyDescent="0.35">
      <c r="A1162">
        <v>1160</v>
      </c>
      <c r="B1162" s="8" t="s">
        <v>6052</v>
      </c>
      <c r="C1162" s="8" t="s">
        <v>6051</v>
      </c>
      <c r="D1162">
        <v>30000</v>
      </c>
      <c r="E1162">
        <v>1155</v>
      </c>
      <c r="F1162" t="s">
        <v>49</v>
      </c>
      <c r="G1162" t="s">
        <v>55</v>
      </c>
      <c r="H1162" t="s">
        <v>82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2917</v>
      </c>
      <c r="O1162">
        <f>ROUNDUP(E1162/D1162,2)*100</f>
        <v>4</v>
      </c>
      <c r="P1162">
        <f>IF(L1162&gt;0,ROUNDUP((E1162/L1162),0))</f>
        <v>61</v>
      </c>
      <c r="Q1162" t="s">
        <v>27</v>
      </c>
      <c r="R1162" t="s">
        <v>2916</v>
      </c>
      <c r="S1162" s="10">
        <f>(J1162/86400)+25569+(-5/24)</f>
        <v>42060.946597222217</v>
      </c>
      <c r="T1162" s="9">
        <f>(I1162/86400)+25569+(-5/24)</f>
        <v>42090.904930555553</v>
      </c>
    </row>
    <row r="1163" spans="1:20" ht="43.5" x14ac:dyDescent="0.35">
      <c r="A1163">
        <v>1161</v>
      </c>
      <c r="B1163" s="8" t="s">
        <v>6050</v>
      </c>
      <c r="C1163" s="8" t="s">
        <v>6049</v>
      </c>
      <c r="D1163">
        <v>18000</v>
      </c>
      <c r="E1163">
        <v>0</v>
      </c>
      <c r="F1163" t="s">
        <v>49</v>
      </c>
      <c r="G1163" t="s">
        <v>55</v>
      </c>
      <c r="H1163" t="s">
        <v>82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2917</v>
      </c>
      <c r="O1163">
        <f>ROUNDUP(E1163/D1163,2)*100</f>
        <v>0</v>
      </c>
      <c r="P1163" t="b">
        <f>IF(L1163&gt;0,ROUNDUP((E1163/L1163),0))</f>
        <v>0</v>
      </c>
      <c r="Q1163" t="s">
        <v>27</v>
      </c>
      <c r="R1163" t="s">
        <v>2916</v>
      </c>
      <c r="S1163" s="10">
        <f>(J1163/86400)+25569+(-5/24)</f>
        <v>42122.421168981477</v>
      </c>
      <c r="T1163" s="9">
        <f>(I1163/86400)+25569+(-5/24)</f>
        <v>42143.421168981477</v>
      </c>
    </row>
    <row r="1164" spans="1:20" ht="58" x14ac:dyDescent="0.35">
      <c r="A1164">
        <v>1162</v>
      </c>
      <c r="B1164" s="8" t="s">
        <v>6048</v>
      </c>
      <c r="C1164" s="8" t="s">
        <v>6047</v>
      </c>
      <c r="D1164">
        <v>60000</v>
      </c>
      <c r="E1164">
        <v>35</v>
      </c>
      <c r="F1164" t="s">
        <v>49</v>
      </c>
      <c r="G1164" t="s">
        <v>55</v>
      </c>
      <c r="H1164" t="s">
        <v>82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2917</v>
      </c>
      <c r="O1164">
        <f>ROUNDUP(E1164/D1164,2)*100</f>
        <v>1</v>
      </c>
      <c r="P1164">
        <f>IF(L1164&gt;0,ROUNDUP((E1164/L1164),0))</f>
        <v>18</v>
      </c>
      <c r="Q1164" t="s">
        <v>27</v>
      </c>
      <c r="R1164" t="s">
        <v>2916</v>
      </c>
      <c r="S1164" s="10">
        <f>(J1164/86400)+25569+(-5/24)</f>
        <v>41876.475277777776</v>
      </c>
      <c r="T1164" s="9">
        <f>(I1164/86400)+25569+(-5/24)</f>
        <v>41907.475277777776</v>
      </c>
    </row>
    <row r="1165" spans="1:20" ht="43.5" x14ac:dyDescent="0.35">
      <c r="A1165">
        <v>1163</v>
      </c>
      <c r="B1165" s="8" t="s">
        <v>6046</v>
      </c>
      <c r="C1165" s="8" t="s">
        <v>6045</v>
      </c>
      <c r="D1165">
        <v>5200</v>
      </c>
      <c r="E1165">
        <v>0</v>
      </c>
      <c r="F1165" t="s">
        <v>49</v>
      </c>
      <c r="G1165" t="s">
        <v>55</v>
      </c>
      <c r="H1165" t="s">
        <v>82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2917</v>
      </c>
      <c r="O1165">
        <f>ROUNDUP(E1165/D1165,2)*100</f>
        <v>0</v>
      </c>
      <c r="P1165" t="b">
        <f>IF(L1165&gt;0,ROUNDUP((E1165/L1165),0))</f>
        <v>0</v>
      </c>
      <c r="Q1165" t="s">
        <v>27</v>
      </c>
      <c r="R1165" t="s">
        <v>2916</v>
      </c>
      <c r="S1165" s="10">
        <f>(J1165/86400)+25569+(-5/24)</f>
        <v>41830.515277777777</v>
      </c>
      <c r="T1165" s="9">
        <f>(I1165/86400)+25569+(-5/24)</f>
        <v>41860.515277777777</v>
      </c>
    </row>
    <row r="1166" spans="1:20" ht="58" x14ac:dyDescent="0.35">
      <c r="A1166">
        <v>1164</v>
      </c>
      <c r="B1166" s="8" t="s">
        <v>6044</v>
      </c>
      <c r="C1166" s="8" t="s">
        <v>6043</v>
      </c>
      <c r="D1166">
        <v>10000</v>
      </c>
      <c r="E1166">
        <v>0</v>
      </c>
      <c r="F1166" t="s">
        <v>49</v>
      </c>
      <c r="G1166" t="s">
        <v>55</v>
      </c>
      <c r="H1166" t="s">
        <v>82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2917</v>
      </c>
      <c r="O1166">
        <f>ROUNDUP(E1166/D1166,2)*100</f>
        <v>0</v>
      </c>
      <c r="P1166" t="b">
        <f>IF(L1166&gt;0,ROUNDUP((E1166/L1166),0))</f>
        <v>0</v>
      </c>
      <c r="Q1166" t="s">
        <v>27</v>
      </c>
      <c r="R1166" t="s">
        <v>2916</v>
      </c>
      <c r="S1166" s="10">
        <f>(J1166/86400)+25569+(-5/24)</f>
        <v>42509.51599537037</v>
      </c>
      <c r="T1166" s="9">
        <f>(I1166/86400)+25569+(-5/24)</f>
        <v>42539.51599537037</v>
      </c>
    </row>
    <row r="1167" spans="1:20" ht="58" x14ac:dyDescent="0.35">
      <c r="A1167">
        <v>1165</v>
      </c>
      <c r="B1167" s="8" t="s">
        <v>6042</v>
      </c>
      <c r="C1167" s="8" t="s">
        <v>6041</v>
      </c>
      <c r="D1167">
        <v>10000</v>
      </c>
      <c r="E1167">
        <v>2070.5</v>
      </c>
      <c r="F1167" t="s">
        <v>49</v>
      </c>
      <c r="G1167" t="s">
        <v>55</v>
      </c>
      <c r="H1167" t="s">
        <v>82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2917</v>
      </c>
      <c r="O1167">
        <f>ROUNDUP(E1167/D1167,2)*100</f>
        <v>21.000000000000004</v>
      </c>
      <c r="P1167">
        <f>IF(L1167&gt;0,ROUNDUP((E1167/L1167),0))</f>
        <v>83</v>
      </c>
      <c r="Q1167" t="s">
        <v>27</v>
      </c>
      <c r="R1167" t="s">
        <v>2916</v>
      </c>
      <c r="S1167" s="10">
        <f>(J1167/86400)+25569+(-5/24)</f>
        <v>41792.00613425926</v>
      </c>
      <c r="T1167" s="9">
        <f>(I1167/86400)+25569+(-5/24)</f>
        <v>41826.00613425926</v>
      </c>
    </row>
    <row r="1168" spans="1:20" ht="43.5" x14ac:dyDescent="0.35">
      <c r="A1168">
        <v>1166</v>
      </c>
      <c r="B1168" s="8" t="s">
        <v>6040</v>
      </c>
      <c r="C1168" s="8" t="s">
        <v>6039</v>
      </c>
      <c r="D1168">
        <v>15000</v>
      </c>
      <c r="E1168">
        <v>2871</v>
      </c>
      <c r="F1168" t="s">
        <v>49</v>
      </c>
      <c r="G1168" t="s">
        <v>55</v>
      </c>
      <c r="H1168" t="s">
        <v>82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2917</v>
      </c>
      <c r="O1168">
        <f>ROUNDUP(E1168/D1168,2)*100</f>
        <v>20</v>
      </c>
      <c r="P1168">
        <f>IF(L1168&gt;0,ROUNDUP((E1168/L1168),0))</f>
        <v>359</v>
      </c>
      <c r="Q1168" t="s">
        <v>27</v>
      </c>
      <c r="R1168" t="s">
        <v>2916</v>
      </c>
      <c r="S1168" s="10">
        <f>(J1168/86400)+25569+(-5/24)</f>
        <v>42150.277106481481</v>
      </c>
      <c r="T1168" s="9">
        <f>(I1168/86400)+25569+(-5/24)</f>
        <v>42180.958333333336</v>
      </c>
    </row>
    <row r="1169" spans="1:20" ht="43.5" x14ac:dyDescent="0.35">
      <c r="A1169">
        <v>1167</v>
      </c>
      <c r="B1169" s="8" t="s">
        <v>6038</v>
      </c>
      <c r="C1169" s="8" t="s">
        <v>6037</v>
      </c>
      <c r="D1169">
        <v>60000</v>
      </c>
      <c r="E1169">
        <v>979</v>
      </c>
      <c r="F1169" t="s">
        <v>49</v>
      </c>
      <c r="G1169" t="s">
        <v>55</v>
      </c>
      <c r="H1169" t="s">
        <v>82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2917</v>
      </c>
      <c r="O1169">
        <f>ROUNDUP(E1169/D1169,2)*100</f>
        <v>2</v>
      </c>
      <c r="P1169">
        <f>IF(L1169&gt;0,ROUNDUP((E1169/L1169),0))</f>
        <v>62</v>
      </c>
      <c r="Q1169" t="s">
        <v>27</v>
      </c>
      <c r="R1169" t="s">
        <v>2916</v>
      </c>
      <c r="S1169" s="10">
        <f>(J1169/86400)+25569+(-5/24)</f>
        <v>41863.526562499996</v>
      </c>
      <c r="T1169" s="9">
        <f>(I1169/86400)+25569+(-5/24)</f>
        <v>41894.526562499996</v>
      </c>
    </row>
    <row r="1170" spans="1:20" ht="43.5" x14ac:dyDescent="0.35">
      <c r="A1170">
        <v>1168</v>
      </c>
      <c r="B1170" s="8" t="s">
        <v>6036</v>
      </c>
      <c r="C1170" s="8" t="s">
        <v>6035</v>
      </c>
      <c r="D1170">
        <v>18000</v>
      </c>
      <c r="E1170">
        <v>1020</v>
      </c>
      <c r="F1170" t="s">
        <v>49</v>
      </c>
      <c r="G1170" t="s">
        <v>55</v>
      </c>
      <c r="H1170" t="s">
        <v>82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2917</v>
      </c>
      <c r="O1170">
        <f>ROUNDUP(E1170/D1170,2)*100</f>
        <v>6.0000000000000009</v>
      </c>
      <c r="P1170">
        <f>IF(L1170&gt;0,ROUNDUP((E1170/L1170),0))</f>
        <v>340</v>
      </c>
      <c r="Q1170" t="s">
        <v>27</v>
      </c>
      <c r="R1170" t="s">
        <v>2916</v>
      </c>
      <c r="S1170" s="10">
        <f>(J1170/86400)+25569+(-5/24)</f>
        <v>42604.845659722218</v>
      </c>
      <c r="T1170" s="9">
        <f>(I1170/86400)+25569+(-5/24)</f>
        <v>42634.845659722218</v>
      </c>
    </row>
    <row r="1171" spans="1:20" ht="43.5" x14ac:dyDescent="0.35">
      <c r="A1171">
        <v>1169</v>
      </c>
      <c r="B1171" s="8" t="s">
        <v>6034</v>
      </c>
      <c r="C1171" s="8" t="s">
        <v>6033</v>
      </c>
      <c r="D1171">
        <v>10000</v>
      </c>
      <c r="E1171">
        <v>17</v>
      </c>
      <c r="F1171" t="s">
        <v>49</v>
      </c>
      <c r="G1171" t="s">
        <v>55</v>
      </c>
      <c r="H1171" t="s">
        <v>82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2917</v>
      </c>
      <c r="O1171">
        <f>ROUNDUP(E1171/D1171,2)*100</f>
        <v>1</v>
      </c>
      <c r="P1171">
        <f>IF(L1171&gt;0,ROUNDUP((E1171/L1171),0))</f>
        <v>6</v>
      </c>
      <c r="Q1171" t="s">
        <v>27</v>
      </c>
      <c r="R1171" t="s">
        <v>2916</v>
      </c>
      <c r="S1171" s="10">
        <f>(J1171/86400)+25569+(-5/24)</f>
        <v>42027.145405092589</v>
      </c>
      <c r="T1171" s="9">
        <f>(I1171/86400)+25569+(-5/24)</f>
        <v>42057.145405092589</v>
      </c>
    </row>
    <row r="1172" spans="1:20" ht="43.5" x14ac:dyDescent="0.35">
      <c r="A1172">
        <v>1170</v>
      </c>
      <c r="B1172" s="8" t="s">
        <v>6032</v>
      </c>
      <c r="C1172" s="8" t="s">
        <v>6031</v>
      </c>
      <c r="D1172">
        <v>25000</v>
      </c>
      <c r="E1172">
        <v>100</v>
      </c>
      <c r="F1172" t="s">
        <v>49</v>
      </c>
      <c r="G1172" t="s">
        <v>56</v>
      </c>
      <c r="H1172" t="s">
        <v>90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2917</v>
      </c>
      <c r="O1172">
        <f>ROUNDUP(E1172/D1172,2)*100</f>
        <v>1</v>
      </c>
      <c r="P1172">
        <f>IF(L1172&gt;0,ROUNDUP((E1172/L1172),0))</f>
        <v>50</v>
      </c>
      <c r="Q1172" t="s">
        <v>27</v>
      </c>
      <c r="R1172" t="s">
        <v>2916</v>
      </c>
      <c r="S1172" s="10">
        <f>(J1172/86400)+25569+(-5/24)</f>
        <v>42124.684849537036</v>
      </c>
      <c r="T1172" s="9">
        <f>(I1172/86400)+25569+(-5/24)</f>
        <v>42154.684849537036</v>
      </c>
    </row>
    <row r="1173" spans="1:20" ht="43.5" x14ac:dyDescent="0.35">
      <c r="A1173">
        <v>1171</v>
      </c>
      <c r="B1173" s="8" t="s">
        <v>6030</v>
      </c>
      <c r="C1173" s="8" t="s">
        <v>6029</v>
      </c>
      <c r="D1173">
        <v>25000</v>
      </c>
      <c r="E1173">
        <v>25</v>
      </c>
      <c r="F1173" t="s">
        <v>49</v>
      </c>
      <c r="G1173" t="s">
        <v>55</v>
      </c>
      <c r="H1173" t="s">
        <v>82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2917</v>
      </c>
      <c r="O1173">
        <f>ROUNDUP(E1173/D1173,2)*100</f>
        <v>1</v>
      </c>
      <c r="P1173">
        <f>IF(L1173&gt;0,ROUNDUP((E1173/L1173),0))</f>
        <v>25</v>
      </c>
      <c r="Q1173" t="s">
        <v>27</v>
      </c>
      <c r="R1173" t="s">
        <v>2916</v>
      </c>
      <c r="S1173" s="10">
        <f>(J1173/86400)+25569+(-5/24)</f>
        <v>41938.596377314811</v>
      </c>
      <c r="T1173" s="9">
        <f>(I1173/86400)+25569+(-5/24)</f>
        <v>41956.638043981475</v>
      </c>
    </row>
    <row r="1174" spans="1:20" ht="29" x14ac:dyDescent="0.35">
      <c r="A1174">
        <v>1172</v>
      </c>
      <c r="B1174" s="8" t="s">
        <v>6028</v>
      </c>
      <c r="C1174" s="8" t="s">
        <v>6027</v>
      </c>
      <c r="D1174">
        <v>9000</v>
      </c>
      <c r="E1174">
        <v>0</v>
      </c>
      <c r="F1174" t="s">
        <v>49</v>
      </c>
      <c r="G1174" t="s">
        <v>55</v>
      </c>
      <c r="H1174" t="s">
        <v>82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2917</v>
      </c>
      <c r="O1174">
        <f>ROUNDUP(E1174/D1174,2)*100</f>
        <v>0</v>
      </c>
      <c r="P1174" t="b">
        <f>IF(L1174&gt;0,ROUNDUP((E1174/L1174),0))</f>
        <v>0</v>
      </c>
      <c r="Q1174" t="s">
        <v>27</v>
      </c>
      <c r="R1174" t="s">
        <v>2916</v>
      </c>
      <c r="S1174" s="10">
        <f>(J1174/86400)+25569+(-5/24)</f>
        <v>41841.473981481475</v>
      </c>
      <c r="T1174" s="9">
        <f>(I1174/86400)+25569+(-5/24)</f>
        <v>41871.473981481475</v>
      </c>
    </row>
    <row r="1175" spans="1:20" ht="43.5" x14ac:dyDescent="0.35">
      <c r="A1175">
        <v>1173</v>
      </c>
      <c r="B1175" s="8" t="s">
        <v>6026</v>
      </c>
      <c r="C1175" s="8" t="s">
        <v>6025</v>
      </c>
      <c r="D1175">
        <v>125000</v>
      </c>
      <c r="E1175">
        <v>30</v>
      </c>
      <c r="F1175" t="s">
        <v>49</v>
      </c>
      <c r="G1175" t="s">
        <v>55</v>
      </c>
      <c r="H1175" t="s">
        <v>82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2917</v>
      </c>
      <c r="O1175">
        <f>ROUNDUP(E1175/D1175,2)*100</f>
        <v>1</v>
      </c>
      <c r="P1175">
        <f>IF(L1175&gt;0,ROUNDUP((E1175/L1175),0))</f>
        <v>30</v>
      </c>
      <c r="Q1175" t="s">
        <v>27</v>
      </c>
      <c r="R1175" t="s">
        <v>2916</v>
      </c>
      <c r="S1175" s="10">
        <f>(J1175/86400)+25569+(-5/24)</f>
        <v>42183.97751157407</v>
      </c>
      <c r="T1175" s="9">
        <f>(I1175/86400)+25569+(-5/24)</f>
        <v>42218.97751157407</v>
      </c>
    </row>
    <row r="1176" spans="1:20" ht="43.5" x14ac:dyDescent="0.35">
      <c r="A1176">
        <v>1174</v>
      </c>
      <c r="B1176" s="8" t="s">
        <v>6024</v>
      </c>
      <c r="C1176" s="8" t="s">
        <v>6023</v>
      </c>
      <c r="D1176">
        <v>15000</v>
      </c>
      <c r="E1176">
        <v>886</v>
      </c>
      <c r="F1176" t="s">
        <v>49</v>
      </c>
      <c r="G1176" t="s">
        <v>55</v>
      </c>
      <c r="H1176" t="s">
        <v>82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2917</v>
      </c>
      <c r="O1176">
        <f>ROUNDUP(E1176/D1176,2)*100</f>
        <v>6.0000000000000009</v>
      </c>
      <c r="P1176">
        <f>IF(L1176&gt;0,ROUNDUP((E1176/L1176),0))</f>
        <v>47</v>
      </c>
      <c r="Q1176" t="s">
        <v>27</v>
      </c>
      <c r="R1176" t="s">
        <v>2916</v>
      </c>
      <c r="S1176" s="10">
        <f>(J1176/86400)+25569+(-5/24)</f>
        <v>42468.633414351854</v>
      </c>
      <c r="T1176" s="9">
        <f>(I1176/86400)+25569+(-5/24)</f>
        <v>42498.633414351854</v>
      </c>
    </row>
    <row r="1177" spans="1:20" ht="43.5" x14ac:dyDescent="0.35">
      <c r="A1177">
        <v>1175</v>
      </c>
      <c r="B1177" s="8" t="s">
        <v>6022</v>
      </c>
      <c r="C1177" s="8" t="s">
        <v>6021</v>
      </c>
      <c r="D1177">
        <v>20000</v>
      </c>
      <c r="E1177">
        <v>585</v>
      </c>
      <c r="F1177" t="s">
        <v>49</v>
      </c>
      <c r="G1177" t="s">
        <v>55</v>
      </c>
      <c r="H1177" t="s">
        <v>82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2917</v>
      </c>
      <c r="O1177">
        <f>ROUNDUP(E1177/D1177,2)*100</f>
        <v>3</v>
      </c>
      <c r="P1177">
        <f>IF(L1177&gt;0,ROUNDUP((E1177/L1177),0))</f>
        <v>65</v>
      </c>
      <c r="Q1177" t="s">
        <v>27</v>
      </c>
      <c r="R1177" t="s">
        <v>2916</v>
      </c>
      <c r="S1177" s="10">
        <f>(J1177/86400)+25569+(-5/24)</f>
        <v>42170.520127314812</v>
      </c>
      <c r="T1177" s="9">
        <f>(I1177/86400)+25569+(-5/24)</f>
        <v>42200.520127314812</v>
      </c>
    </row>
    <row r="1178" spans="1:20" ht="58" x14ac:dyDescent="0.35">
      <c r="A1178">
        <v>1176</v>
      </c>
      <c r="B1178" s="8" t="s">
        <v>6020</v>
      </c>
      <c r="C1178" s="8" t="s">
        <v>6019</v>
      </c>
      <c r="D1178">
        <v>175000</v>
      </c>
      <c r="E1178">
        <v>10</v>
      </c>
      <c r="F1178" t="s">
        <v>49</v>
      </c>
      <c r="G1178" t="s">
        <v>58</v>
      </c>
      <c r="H1178" t="s">
        <v>104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2917</v>
      </c>
      <c r="O1178">
        <f>ROUNDUP(E1178/D1178,2)*100</f>
        <v>1</v>
      </c>
      <c r="P1178">
        <f>IF(L1178&gt;0,ROUNDUP((E1178/L1178),0))</f>
        <v>10</v>
      </c>
      <c r="Q1178" t="s">
        <v>27</v>
      </c>
      <c r="R1178" t="s">
        <v>2916</v>
      </c>
      <c r="S1178" s="10">
        <f>(J1178/86400)+25569+(-5/24)</f>
        <v>42745.811319444438</v>
      </c>
      <c r="T1178" s="9">
        <f>(I1178/86400)+25569+(-5/24)</f>
        <v>42800.333333333336</v>
      </c>
    </row>
    <row r="1179" spans="1:20" ht="43.5" x14ac:dyDescent="0.35">
      <c r="A1179">
        <v>1177</v>
      </c>
      <c r="B1179" s="8" t="s">
        <v>6018</v>
      </c>
      <c r="C1179" s="8" t="s">
        <v>6017</v>
      </c>
      <c r="D1179">
        <v>6000</v>
      </c>
      <c r="E1179">
        <v>0</v>
      </c>
      <c r="F1179" t="s">
        <v>49</v>
      </c>
      <c r="G1179" t="s">
        <v>56</v>
      </c>
      <c r="H1179" t="s">
        <v>90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2917</v>
      </c>
      <c r="O1179">
        <f>ROUNDUP(E1179/D1179,2)*100</f>
        <v>0</v>
      </c>
      <c r="P1179" t="b">
        <f>IF(L1179&gt;0,ROUNDUP((E1179/L1179),0))</f>
        <v>0</v>
      </c>
      <c r="Q1179" t="s">
        <v>27</v>
      </c>
      <c r="R1179" t="s">
        <v>2916</v>
      </c>
      <c r="S1179" s="10">
        <f>(J1179/86400)+25569+(-5/24)</f>
        <v>41897.452499999999</v>
      </c>
      <c r="T1179" s="9">
        <f>(I1179/86400)+25569+(-5/24)</f>
        <v>41927.452499999999</v>
      </c>
    </row>
    <row r="1180" spans="1:20" ht="43.5" x14ac:dyDescent="0.35">
      <c r="A1180">
        <v>1178</v>
      </c>
      <c r="B1180" s="8" t="s">
        <v>6016</v>
      </c>
      <c r="C1180" s="8" t="s">
        <v>6015</v>
      </c>
      <c r="D1180">
        <v>75000</v>
      </c>
      <c r="E1180">
        <v>5</v>
      </c>
      <c r="F1180" t="s">
        <v>49</v>
      </c>
      <c r="G1180" t="s">
        <v>55</v>
      </c>
      <c r="H1180" t="s">
        <v>82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2917</v>
      </c>
      <c r="O1180">
        <f>ROUNDUP(E1180/D1180,2)*100</f>
        <v>1</v>
      </c>
      <c r="P1180">
        <f>IF(L1180&gt;0,ROUNDUP((E1180/L1180),0))</f>
        <v>5</v>
      </c>
      <c r="Q1180" t="s">
        <v>27</v>
      </c>
      <c r="R1180" t="s">
        <v>2916</v>
      </c>
      <c r="S1180" s="10">
        <f>(J1180/86400)+25569+(-5/24)</f>
        <v>41837.69736111111</v>
      </c>
      <c r="T1180" s="9">
        <f>(I1180/86400)+25569+(-5/24)</f>
        <v>41867.69736111111</v>
      </c>
    </row>
    <row r="1181" spans="1:20" ht="43.5" x14ac:dyDescent="0.35">
      <c r="A1181">
        <v>1179</v>
      </c>
      <c r="B1181" s="8" t="s">
        <v>6014</v>
      </c>
      <c r="C1181" s="8" t="s">
        <v>6013</v>
      </c>
      <c r="D1181">
        <v>60000</v>
      </c>
      <c r="E1181">
        <v>3200</v>
      </c>
      <c r="F1181" t="s">
        <v>49</v>
      </c>
      <c r="G1181" t="s">
        <v>57</v>
      </c>
      <c r="H1181" t="s">
        <v>193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2917</v>
      </c>
      <c r="O1181">
        <f>ROUNDUP(E1181/D1181,2)*100</f>
        <v>6.0000000000000009</v>
      </c>
      <c r="P1181">
        <f>IF(L1181&gt;0,ROUNDUP((E1181/L1181),0))</f>
        <v>640</v>
      </c>
      <c r="Q1181" t="s">
        <v>27</v>
      </c>
      <c r="R1181" t="s">
        <v>2916</v>
      </c>
      <c r="S1181" s="10">
        <f>(J1181/86400)+25569+(-5/24)</f>
        <v>42275.511886574073</v>
      </c>
      <c r="T1181" s="9">
        <f>(I1181/86400)+25569+(-5/24)</f>
        <v>42305.511886574073</v>
      </c>
    </row>
    <row r="1182" spans="1:20" ht="43.5" x14ac:dyDescent="0.35">
      <c r="A1182">
        <v>1180</v>
      </c>
      <c r="B1182" s="8" t="s">
        <v>6012</v>
      </c>
      <c r="C1182" s="8" t="s">
        <v>6011</v>
      </c>
      <c r="D1182">
        <v>50000</v>
      </c>
      <c r="E1182">
        <v>5875</v>
      </c>
      <c r="F1182" t="s">
        <v>49</v>
      </c>
      <c r="G1182" t="s">
        <v>55</v>
      </c>
      <c r="H1182" t="s">
        <v>82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2917</v>
      </c>
      <c r="O1182">
        <f>ROUNDUP(E1182/D1182,2)*100</f>
        <v>12</v>
      </c>
      <c r="P1182">
        <f>IF(L1182&gt;0,ROUNDUP((E1182/L1182),0))</f>
        <v>70</v>
      </c>
      <c r="Q1182" t="s">
        <v>27</v>
      </c>
      <c r="R1182" t="s">
        <v>2916</v>
      </c>
      <c r="S1182" s="10">
        <f>(J1182/86400)+25569+(-5/24)</f>
        <v>41781.598541666666</v>
      </c>
      <c r="T1182" s="9">
        <f>(I1182/86400)+25569+(-5/24)</f>
        <v>41818.598541666666</v>
      </c>
    </row>
    <row r="1183" spans="1:20" ht="29" x14ac:dyDescent="0.35">
      <c r="A1183">
        <v>1181</v>
      </c>
      <c r="B1183" s="8" t="s">
        <v>6010</v>
      </c>
      <c r="C1183" s="8" t="s">
        <v>6009</v>
      </c>
      <c r="D1183">
        <v>50000</v>
      </c>
      <c r="E1183">
        <v>4</v>
      </c>
      <c r="F1183" t="s">
        <v>49</v>
      </c>
      <c r="G1183" t="s">
        <v>55</v>
      </c>
      <c r="H1183" t="s">
        <v>82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2917</v>
      </c>
      <c r="O1183">
        <f>ROUNDUP(E1183/D1183,2)*100</f>
        <v>1</v>
      </c>
      <c r="P1183">
        <f>IF(L1183&gt;0,ROUNDUP((E1183/L1183),0))</f>
        <v>2</v>
      </c>
      <c r="Q1183" t="s">
        <v>27</v>
      </c>
      <c r="R1183" t="s">
        <v>2916</v>
      </c>
      <c r="S1183" s="10">
        <f>(J1183/86400)+25569+(-5/24)</f>
        <v>42034.131030092591</v>
      </c>
      <c r="T1183" s="9">
        <f>(I1183/86400)+25569+(-5/24)</f>
        <v>42064.131030092591</v>
      </c>
    </row>
    <row r="1184" spans="1:20" ht="58" x14ac:dyDescent="0.35">
      <c r="A1184">
        <v>1182</v>
      </c>
      <c r="B1184" s="8" t="s">
        <v>6008</v>
      </c>
      <c r="C1184" s="8" t="s">
        <v>6007</v>
      </c>
      <c r="D1184">
        <v>1000</v>
      </c>
      <c r="E1184">
        <v>42</v>
      </c>
      <c r="F1184" t="s">
        <v>49</v>
      </c>
      <c r="G1184" t="s">
        <v>55</v>
      </c>
      <c r="H1184" t="s">
        <v>82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2917</v>
      </c>
      <c r="O1184">
        <f>ROUNDUP(E1184/D1184,2)*100</f>
        <v>5</v>
      </c>
      <c r="P1184">
        <f>IF(L1184&gt;0,ROUNDUP((E1184/L1184),0))</f>
        <v>11</v>
      </c>
      <c r="Q1184" t="s">
        <v>27</v>
      </c>
      <c r="R1184" t="s">
        <v>2916</v>
      </c>
      <c r="S1184" s="10">
        <f>(J1184/86400)+25569+(-5/24)</f>
        <v>42728.619074074071</v>
      </c>
      <c r="T1184" s="9">
        <f>(I1184/86400)+25569+(-5/24)</f>
        <v>42747.487499999996</v>
      </c>
    </row>
    <row r="1185" spans="1:20" ht="43.5" x14ac:dyDescent="0.35">
      <c r="A1185">
        <v>1183</v>
      </c>
      <c r="B1185" s="8" t="s">
        <v>6006</v>
      </c>
      <c r="C1185" s="8" t="s">
        <v>6005</v>
      </c>
      <c r="D1185">
        <v>2500</v>
      </c>
      <c r="E1185">
        <v>100</v>
      </c>
      <c r="F1185" t="s">
        <v>49</v>
      </c>
      <c r="G1185" t="s">
        <v>55</v>
      </c>
      <c r="H1185" t="s">
        <v>82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2917</v>
      </c>
      <c r="O1185">
        <f>ROUNDUP(E1185/D1185,2)*100</f>
        <v>4</v>
      </c>
      <c r="P1185">
        <f>IF(L1185&gt;0,ROUNDUP((E1185/L1185),0))</f>
        <v>34</v>
      </c>
      <c r="Q1185" t="s">
        <v>27</v>
      </c>
      <c r="R1185" t="s">
        <v>2916</v>
      </c>
      <c r="S1185" s="10">
        <f>(J1185/86400)+25569+(-5/24)</f>
        <v>42656.653043981474</v>
      </c>
      <c r="T1185" s="9">
        <f>(I1185/86400)+25569+(-5/24)</f>
        <v>42675.957638888889</v>
      </c>
    </row>
    <row r="1186" spans="1:20" ht="43.5" x14ac:dyDescent="0.35">
      <c r="A1186">
        <v>1184</v>
      </c>
      <c r="B1186" s="8" t="s">
        <v>6004</v>
      </c>
      <c r="C1186" s="8" t="s">
        <v>6003</v>
      </c>
      <c r="D1186">
        <v>22000</v>
      </c>
      <c r="E1186">
        <v>23086</v>
      </c>
      <c r="F1186" t="s">
        <v>51</v>
      </c>
      <c r="G1186" t="s">
        <v>56</v>
      </c>
      <c r="H1186" t="s">
        <v>90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4708</v>
      </c>
      <c r="O1186">
        <f>ROUNDUP(E1186/D1186,2)*100</f>
        <v>105</v>
      </c>
      <c r="P1186">
        <f>IF(L1186&gt;0,ROUNDUP((E1186/L1186),0))</f>
        <v>62</v>
      </c>
      <c r="Q1186" t="s">
        <v>28</v>
      </c>
      <c r="R1186" t="s">
        <v>4707</v>
      </c>
      <c r="S1186" s="10">
        <f>(J1186/86400)+25569+(-5/24)</f>
        <v>42741.391331018516</v>
      </c>
      <c r="T1186" s="9">
        <f>(I1186/86400)+25569+(-5/24)</f>
        <v>42772.391331018516</v>
      </c>
    </row>
    <row r="1187" spans="1:20" ht="58" x14ac:dyDescent="0.35">
      <c r="A1187">
        <v>1185</v>
      </c>
      <c r="B1187" s="8" t="s">
        <v>6002</v>
      </c>
      <c r="C1187" s="8" t="s">
        <v>6001</v>
      </c>
      <c r="D1187">
        <v>12500</v>
      </c>
      <c r="E1187">
        <v>13180</v>
      </c>
      <c r="F1187" t="s">
        <v>51</v>
      </c>
      <c r="G1187" t="s">
        <v>55</v>
      </c>
      <c r="H1187" t="s">
        <v>82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4708</v>
      </c>
      <c r="O1187">
        <f>ROUNDUP(E1187/D1187,2)*100</f>
        <v>106</v>
      </c>
      <c r="P1187">
        <f>IF(L1187&gt;0,ROUNDUP((E1187/L1187),0))</f>
        <v>119</v>
      </c>
      <c r="Q1187" t="s">
        <v>28</v>
      </c>
      <c r="R1187" t="s">
        <v>4707</v>
      </c>
      <c r="S1187" s="10">
        <f>(J1187/86400)+25569+(-5/24)</f>
        <v>42130.656817129631</v>
      </c>
      <c r="T1187" s="9">
        <f>(I1187/86400)+25569+(-5/24)</f>
        <v>42162.958333333336</v>
      </c>
    </row>
    <row r="1188" spans="1:20" ht="43.5" x14ac:dyDescent="0.35">
      <c r="A1188">
        <v>1186</v>
      </c>
      <c r="B1188" s="8" t="s">
        <v>6000</v>
      </c>
      <c r="C1188" s="8" t="s">
        <v>5999</v>
      </c>
      <c r="D1188">
        <v>7500</v>
      </c>
      <c r="E1188">
        <v>8005</v>
      </c>
      <c r="F1188" t="s">
        <v>51</v>
      </c>
      <c r="G1188" t="s">
        <v>56</v>
      </c>
      <c r="H1188" t="s">
        <v>90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4708</v>
      </c>
      <c r="O1188">
        <f>ROUNDUP(E1188/D1188,2)*100</f>
        <v>107</v>
      </c>
      <c r="P1188">
        <f>IF(L1188&gt;0,ROUNDUP((E1188/L1188),0))</f>
        <v>66</v>
      </c>
      <c r="Q1188" t="s">
        <v>28</v>
      </c>
      <c r="R1188" t="s">
        <v>4707</v>
      </c>
      <c r="S1188" s="10">
        <f>(J1188/86400)+25569+(-5/24)</f>
        <v>42123.655034722215</v>
      </c>
      <c r="T1188" s="9">
        <f>(I1188/86400)+25569+(-5/24)</f>
        <v>42156.737499999996</v>
      </c>
    </row>
    <row r="1189" spans="1:20" ht="58" x14ac:dyDescent="0.35">
      <c r="A1189">
        <v>1187</v>
      </c>
      <c r="B1189" s="8" t="s">
        <v>5998</v>
      </c>
      <c r="C1189" s="8" t="s">
        <v>5997</v>
      </c>
      <c r="D1189">
        <v>8750</v>
      </c>
      <c r="E1189">
        <v>9111</v>
      </c>
      <c r="F1189" t="s">
        <v>51</v>
      </c>
      <c r="G1189" t="s">
        <v>55</v>
      </c>
      <c r="H1189" t="s">
        <v>82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4708</v>
      </c>
      <c r="O1189">
        <f>ROUNDUP(E1189/D1189,2)*100</f>
        <v>105</v>
      </c>
      <c r="P1189">
        <f>IF(L1189&gt;0,ROUNDUP((E1189/L1189),0))</f>
        <v>131</v>
      </c>
      <c r="Q1189" t="s">
        <v>28</v>
      </c>
      <c r="R1189" t="s">
        <v>4707</v>
      </c>
      <c r="S1189" s="10">
        <f>(J1189/86400)+25569+(-5/24)</f>
        <v>42109.686608796292</v>
      </c>
      <c r="T1189" s="9">
        <f>(I1189/86400)+25569+(-5/24)</f>
        <v>42141.541666666664</v>
      </c>
    </row>
    <row r="1190" spans="1:20" ht="43.5" x14ac:dyDescent="0.35">
      <c r="A1190">
        <v>1188</v>
      </c>
      <c r="B1190" s="8" t="s">
        <v>5996</v>
      </c>
      <c r="C1190" s="8" t="s">
        <v>5995</v>
      </c>
      <c r="D1190">
        <v>2000</v>
      </c>
      <c r="E1190">
        <v>3211</v>
      </c>
      <c r="F1190" t="s">
        <v>51</v>
      </c>
      <c r="G1190" t="s">
        <v>57</v>
      </c>
      <c r="H1190" t="s">
        <v>193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4708</v>
      </c>
      <c r="O1190">
        <f>ROUNDUP(E1190/D1190,2)*100</f>
        <v>161</v>
      </c>
      <c r="P1190">
        <f>IF(L1190&gt;0,ROUNDUP((E1190/L1190),0))</f>
        <v>38</v>
      </c>
      <c r="Q1190" t="s">
        <v>28</v>
      </c>
      <c r="R1190" t="s">
        <v>4707</v>
      </c>
      <c r="S1190" s="10">
        <f>(J1190/86400)+25569+(-5/24)</f>
        <v>42711.492361111108</v>
      </c>
      <c r="T1190" s="9">
        <f>(I1190/86400)+25569+(-5/24)</f>
        <v>42732.492361111108</v>
      </c>
    </row>
    <row r="1191" spans="1:20" ht="43.5" x14ac:dyDescent="0.35">
      <c r="A1191">
        <v>1189</v>
      </c>
      <c r="B1191" s="8" t="s">
        <v>5994</v>
      </c>
      <c r="C1191" s="8" t="s">
        <v>5993</v>
      </c>
      <c r="D1191">
        <v>9000</v>
      </c>
      <c r="E1191">
        <v>9700</v>
      </c>
      <c r="F1191" t="s">
        <v>51</v>
      </c>
      <c r="G1191" t="s">
        <v>55</v>
      </c>
      <c r="H1191" t="s">
        <v>82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4708</v>
      </c>
      <c r="O1191">
        <f>ROUNDUP(E1191/D1191,2)*100</f>
        <v>108</v>
      </c>
      <c r="P1191">
        <f>IF(L1191&gt;0,ROUNDUP((E1191/L1191),0))</f>
        <v>113</v>
      </c>
      <c r="Q1191" t="s">
        <v>28</v>
      </c>
      <c r="R1191" t="s">
        <v>4707</v>
      </c>
      <c r="S1191" s="10">
        <f>(J1191/86400)+25569+(-5/24)</f>
        <v>42529.770775462959</v>
      </c>
      <c r="T1191" s="9">
        <f>(I1191/86400)+25569+(-5/24)</f>
        <v>42550.770775462959</v>
      </c>
    </row>
    <row r="1192" spans="1:20" ht="43.5" x14ac:dyDescent="0.35">
      <c r="A1192">
        <v>1190</v>
      </c>
      <c r="B1192" s="8" t="s">
        <v>5992</v>
      </c>
      <c r="C1192" s="8" t="s">
        <v>5991</v>
      </c>
      <c r="D1192">
        <v>500</v>
      </c>
      <c r="E1192">
        <v>675</v>
      </c>
      <c r="F1192" t="s">
        <v>51</v>
      </c>
      <c r="G1192" t="s">
        <v>55</v>
      </c>
      <c r="H1192" t="s">
        <v>82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4708</v>
      </c>
      <c r="O1192">
        <f>ROUNDUP(E1192/D1192,2)*100</f>
        <v>135</v>
      </c>
      <c r="P1192">
        <f>IF(L1192&gt;0,ROUNDUP((E1192/L1192),0))</f>
        <v>52</v>
      </c>
      <c r="Q1192" t="s">
        <v>28</v>
      </c>
      <c r="R1192" t="s">
        <v>4707</v>
      </c>
      <c r="S1192" s="10">
        <f>(J1192/86400)+25569+(-5/24)</f>
        <v>41852.457465277774</v>
      </c>
      <c r="T1192" s="9">
        <f>(I1192/86400)+25569+(-5/24)</f>
        <v>41882.457465277774</v>
      </c>
    </row>
    <row r="1193" spans="1:20" ht="43.5" x14ac:dyDescent="0.35">
      <c r="A1193">
        <v>1191</v>
      </c>
      <c r="B1193" s="8" t="s">
        <v>5990</v>
      </c>
      <c r="C1193" s="8" t="s">
        <v>5989</v>
      </c>
      <c r="D1193">
        <v>2700</v>
      </c>
      <c r="E1193">
        <v>2945</v>
      </c>
      <c r="F1193" t="s">
        <v>51</v>
      </c>
      <c r="G1193" t="s">
        <v>55</v>
      </c>
      <c r="H1193" t="s">
        <v>82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4708</v>
      </c>
      <c r="O1193">
        <f>ROUNDUP(E1193/D1193,2)*100</f>
        <v>110.00000000000001</v>
      </c>
      <c r="P1193">
        <f>IF(L1193&gt;0,ROUNDUP((E1193/L1193),0))</f>
        <v>90</v>
      </c>
      <c r="Q1193" t="s">
        <v>28</v>
      </c>
      <c r="R1193" t="s">
        <v>4707</v>
      </c>
      <c r="S1193" s="10">
        <f>(J1193/86400)+25569+(-5/24)</f>
        <v>42419.395370370366</v>
      </c>
      <c r="T1193" s="9">
        <f>(I1193/86400)+25569+(-5/24)</f>
        <v>42449.353703703702</v>
      </c>
    </row>
    <row r="1194" spans="1:20" ht="29" x14ac:dyDescent="0.35">
      <c r="A1194">
        <v>1192</v>
      </c>
      <c r="B1194" s="8" t="s">
        <v>5988</v>
      </c>
      <c r="C1194" s="8" t="s">
        <v>5987</v>
      </c>
      <c r="D1194">
        <v>100</v>
      </c>
      <c r="E1194">
        <v>290</v>
      </c>
      <c r="F1194" t="s">
        <v>51</v>
      </c>
      <c r="G1194" t="s">
        <v>56</v>
      </c>
      <c r="H1194" t="s">
        <v>90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4708</v>
      </c>
      <c r="O1194">
        <f>ROUNDUP(E1194/D1194,2)*100</f>
        <v>290</v>
      </c>
      <c r="P1194">
        <f>IF(L1194&gt;0,ROUNDUP((E1194/L1194),0))</f>
        <v>20</v>
      </c>
      <c r="Q1194" t="s">
        <v>28</v>
      </c>
      <c r="R1194" t="s">
        <v>4707</v>
      </c>
      <c r="S1194" s="10">
        <f>(J1194/86400)+25569+(-5/24)</f>
        <v>42747.298356481479</v>
      </c>
      <c r="T1194" s="9">
        <f>(I1194/86400)+25569+(-5/24)</f>
        <v>42777.298356481479</v>
      </c>
    </row>
    <row r="1195" spans="1:20" ht="58" x14ac:dyDescent="0.35">
      <c r="A1195">
        <v>1193</v>
      </c>
      <c r="B1195" s="8" t="s">
        <v>5986</v>
      </c>
      <c r="C1195" s="8" t="s">
        <v>5985</v>
      </c>
      <c r="D1195">
        <v>21000</v>
      </c>
      <c r="E1195">
        <v>21831</v>
      </c>
      <c r="F1195" t="s">
        <v>51</v>
      </c>
      <c r="G1195" t="s">
        <v>55</v>
      </c>
      <c r="H1195" t="s">
        <v>82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4708</v>
      </c>
      <c r="O1195">
        <f>ROUNDUP(E1195/D1195,2)*100</f>
        <v>104</v>
      </c>
      <c r="P1195">
        <f>IF(L1195&gt;0,ROUNDUP((E1195/L1195),0))</f>
        <v>80</v>
      </c>
      <c r="Q1195" t="s">
        <v>28</v>
      </c>
      <c r="R1195" t="s">
        <v>4707</v>
      </c>
      <c r="S1195" s="10">
        <f>(J1195/86400)+25569+(-5/24)</f>
        <v>42409.567743055552</v>
      </c>
      <c r="T1195" s="9">
        <f>(I1195/86400)+25569+(-5/24)</f>
        <v>42469.526076388887</v>
      </c>
    </row>
    <row r="1196" spans="1:20" ht="43.5" x14ac:dyDescent="0.35">
      <c r="A1196">
        <v>1194</v>
      </c>
      <c r="B1196" s="8" t="s">
        <v>5984</v>
      </c>
      <c r="C1196" s="8" t="s">
        <v>5983</v>
      </c>
      <c r="D1196">
        <v>12500</v>
      </c>
      <c r="E1196">
        <v>40280</v>
      </c>
      <c r="F1196" t="s">
        <v>51</v>
      </c>
      <c r="G1196" t="s">
        <v>65</v>
      </c>
      <c r="H1196" t="s">
        <v>85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4708</v>
      </c>
      <c r="O1196">
        <f>ROUNDUP(E1196/D1196,2)*100</f>
        <v>323</v>
      </c>
      <c r="P1196">
        <f>IF(L1196&gt;0,ROUNDUP((E1196/L1196),0))</f>
        <v>57</v>
      </c>
      <c r="Q1196" t="s">
        <v>28</v>
      </c>
      <c r="R1196" t="s">
        <v>4707</v>
      </c>
      <c r="S1196" s="10">
        <f>(J1196/86400)+25569+(-5/24)</f>
        <v>42072.27984953703</v>
      </c>
      <c r="T1196" s="9">
        <f>(I1196/86400)+25569+(-5/24)</f>
        <v>42102.27984953703</v>
      </c>
    </row>
    <row r="1197" spans="1:20" ht="58" x14ac:dyDescent="0.35">
      <c r="A1197">
        <v>1195</v>
      </c>
      <c r="B1197" s="8" t="s">
        <v>5982</v>
      </c>
      <c r="C1197" s="8" t="s">
        <v>5981</v>
      </c>
      <c r="D1197">
        <v>10000</v>
      </c>
      <c r="E1197">
        <v>13500</v>
      </c>
      <c r="F1197" t="s">
        <v>51</v>
      </c>
      <c r="G1197" t="s">
        <v>60</v>
      </c>
      <c r="H1197" t="s">
        <v>85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4708</v>
      </c>
      <c r="O1197">
        <f>ROUNDUP(E1197/D1197,2)*100</f>
        <v>135</v>
      </c>
      <c r="P1197">
        <f>IF(L1197&gt;0,ROUNDUP((E1197/L1197),0))</f>
        <v>80</v>
      </c>
      <c r="Q1197" t="s">
        <v>28</v>
      </c>
      <c r="R1197" t="s">
        <v>4707</v>
      </c>
      <c r="S1197" s="10">
        <f>(J1197/86400)+25569+(-5/24)</f>
        <v>42298.139502314814</v>
      </c>
      <c r="T1197" s="9">
        <f>(I1197/86400)+25569+(-5/24)</f>
        <v>42358.166666666664</v>
      </c>
    </row>
    <row r="1198" spans="1:20" ht="29" x14ac:dyDescent="0.35">
      <c r="A1198">
        <v>1196</v>
      </c>
      <c r="B1198" s="8" t="s">
        <v>5980</v>
      </c>
      <c r="C1198" s="8" t="s">
        <v>5979</v>
      </c>
      <c r="D1198">
        <v>14500</v>
      </c>
      <c r="E1198">
        <v>39137</v>
      </c>
      <c r="F1198" t="s">
        <v>51</v>
      </c>
      <c r="G1198" t="s">
        <v>56</v>
      </c>
      <c r="H1198" t="s">
        <v>90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4708</v>
      </c>
      <c r="O1198">
        <f>ROUNDUP(E1198/D1198,2)*100</f>
        <v>270</v>
      </c>
      <c r="P1198">
        <f>IF(L1198&gt;0,ROUNDUP((E1198/L1198),0))</f>
        <v>77</v>
      </c>
      <c r="Q1198" t="s">
        <v>28</v>
      </c>
      <c r="R1198" t="s">
        <v>4707</v>
      </c>
      <c r="S1198" s="10">
        <f>(J1198/86400)+25569+(-5/24)</f>
        <v>42326.610405092586</v>
      </c>
      <c r="T1198" s="9">
        <f>(I1198/86400)+25569+(-5/24)</f>
        <v>42356.610405092586</v>
      </c>
    </row>
    <row r="1199" spans="1:20" ht="58" x14ac:dyDescent="0.35">
      <c r="A1199">
        <v>1197</v>
      </c>
      <c r="B1199" s="8" t="s">
        <v>5978</v>
      </c>
      <c r="C1199" s="8" t="s">
        <v>5977</v>
      </c>
      <c r="D1199">
        <v>15000</v>
      </c>
      <c r="E1199">
        <v>37994</v>
      </c>
      <c r="F1199" t="s">
        <v>51</v>
      </c>
      <c r="G1199" t="s">
        <v>55</v>
      </c>
      <c r="H1199" t="s">
        <v>82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4708</v>
      </c>
      <c r="O1199">
        <f>ROUNDUP(E1199/D1199,2)*100</f>
        <v>253.99999999999997</v>
      </c>
      <c r="P1199">
        <f>IF(L1199&gt;0,ROUNDUP((E1199/L1199),0))</f>
        <v>121</v>
      </c>
      <c r="Q1199" t="s">
        <v>28</v>
      </c>
      <c r="R1199" t="s">
        <v>4707</v>
      </c>
      <c r="S1199" s="10">
        <f>(J1199/86400)+25569+(-5/24)</f>
        <v>42503.456412037034</v>
      </c>
      <c r="T1199" s="9">
        <f>(I1199/86400)+25569+(-5/24)</f>
        <v>42534.040972222218</v>
      </c>
    </row>
    <row r="1200" spans="1:20" ht="43.5" x14ac:dyDescent="0.35">
      <c r="A1200">
        <v>1198</v>
      </c>
      <c r="B1200" s="8" t="s">
        <v>5976</v>
      </c>
      <c r="C1200" s="8" t="s">
        <v>5975</v>
      </c>
      <c r="D1200">
        <v>3500</v>
      </c>
      <c r="E1200">
        <v>9121</v>
      </c>
      <c r="F1200" t="s">
        <v>51</v>
      </c>
      <c r="G1200" t="s">
        <v>55</v>
      </c>
      <c r="H1200" t="s">
        <v>82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4708</v>
      </c>
      <c r="O1200">
        <f>ROUNDUP(E1200/D1200,2)*100</f>
        <v>261</v>
      </c>
      <c r="P1200">
        <f>IF(L1200&gt;0,ROUNDUP((E1200/L1200),0))</f>
        <v>55</v>
      </c>
      <c r="Q1200" t="s">
        <v>28</v>
      </c>
      <c r="R1200" t="s">
        <v>4707</v>
      </c>
      <c r="S1200" s="10">
        <f>(J1200/86400)+25569+(-5/24)</f>
        <v>42333.410717592589</v>
      </c>
      <c r="T1200" s="9">
        <f>(I1200/86400)+25569+(-5/24)</f>
        <v>42368.916666666664</v>
      </c>
    </row>
    <row r="1201" spans="1:20" ht="43.5" x14ac:dyDescent="0.35">
      <c r="A1201">
        <v>1199</v>
      </c>
      <c r="B1201" s="8" t="s">
        <v>5974</v>
      </c>
      <c r="C1201" s="8" t="s">
        <v>5973</v>
      </c>
      <c r="D1201">
        <v>2658</v>
      </c>
      <c r="E1201">
        <v>2693</v>
      </c>
      <c r="F1201" t="s">
        <v>51</v>
      </c>
      <c r="G1201" t="s">
        <v>56</v>
      </c>
      <c r="H1201" t="s">
        <v>90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4708</v>
      </c>
      <c r="O1201">
        <f>ROUNDUP(E1201/D1201,2)*100</f>
        <v>102</v>
      </c>
      <c r="P1201">
        <f>IF(L1201&gt;0,ROUNDUP((E1201/L1201),0))</f>
        <v>300</v>
      </c>
      <c r="Q1201" t="s">
        <v>28</v>
      </c>
      <c r="R1201" t="s">
        <v>4707</v>
      </c>
      <c r="S1201" s="10">
        <f>(J1201/86400)+25569+(-5/24)</f>
        <v>42161.562499999993</v>
      </c>
      <c r="T1201" s="9">
        <f>(I1201/86400)+25569+(-5/24)</f>
        <v>42193.562499999993</v>
      </c>
    </row>
    <row r="1202" spans="1:20" ht="43.5" x14ac:dyDescent="0.35">
      <c r="A1202">
        <v>1200</v>
      </c>
      <c r="B1202" s="8" t="s">
        <v>5972</v>
      </c>
      <c r="C1202" s="8" t="s">
        <v>5971</v>
      </c>
      <c r="D1202">
        <v>4800</v>
      </c>
      <c r="E1202">
        <v>6029</v>
      </c>
      <c r="F1202" t="s">
        <v>51</v>
      </c>
      <c r="G1202" t="s">
        <v>55</v>
      </c>
      <c r="H1202" t="s">
        <v>82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4708</v>
      </c>
      <c r="O1202">
        <f>ROUNDUP(E1202/D1202,2)*100</f>
        <v>126</v>
      </c>
      <c r="P1202">
        <f>IF(L1202&gt;0,ROUNDUP((E1202/L1202),0))</f>
        <v>59</v>
      </c>
      <c r="Q1202" t="s">
        <v>28</v>
      </c>
      <c r="R1202" t="s">
        <v>4707</v>
      </c>
      <c r="S1202" s="10">
        <f>(J1202/86400)+25569+(-5/24)</f>
        <v>42089.269166666665</v>
      </c>
      <c r="T1202" s="9">
        <f>(I1202/86400)+25569+(-5/24)</f>
        <v>42110.269166666665</v>
      </c>
    </row>
    <row r="1203" spans="1:20" ht="43.5" x14ac:dyDescent="0.35">
      <c r="A1203">
        <v>1201</v>
      </c>
      <c r="B1203" s="8" t="s">
        <v>5970</v>
      </c>
      <c r="C1203" s="8" t="s">
        <v>5969</v>
      </c>
      <c r="D1203">
        <v>6000</v>
      </c>
      <c r="E1203">
        <v>6146.27</v>
      </c>
      <c r="F1203" t="s">
        <v>51</v>
      </c>
      <c r="G1203" t="s">
        <v>56</v>
      </c>
      <c r="H1203" t="s">
        <v>90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4708</v>
      </c>
      <c r="O1203">
        <f>ROUNDUP(E1203/D1203,2)*100</f>
        <v>103</v>
      </c>
      <c r="P1203">
        <f>IF(L1203&gt;0,ROUNDUP((E1203/L1203),0))</f>
        <v>56</v>
      </c>
      <c r="Q1203" t="s">
        <v>28</v>
      </c>
      <c r="R1203" t="s">
        <v>4707</v>
      </c>
      <c r="S1203" s="10">
        <f>(J1203/86400)+25569+(-5/24)</f>
        <v>42536.398680555554</v>
      </c>
      <c r="T1203" s="9">
        <f>(I1203/86400)+25569+(-5/24)</f>
        <v>42566.398680555554</v>
      </c>
    </row>
    <row r="1204" spans="1:20" ht="58" x14ac:dyDescent="0.35">
      <c r="A1204">
        <v>1202</v>
      </c>
      <c r="B1204" s="8" t="s">
        <v>5968</v>
      </c>
      <c r="C1204" s="8" t="s">
        <v>5967</v>
      </c>
      <c r="D1204">
        <v>25000</v>
      </c>
      <c r="E1204">
        <v>49811</v>
      </c>
      <c r="F1204" t="s">
        <v>51</v>
      </c>
      <c r="G1204" t="s">
        <v>58</v>
      </c>
      <c r="H1204" t="s">
        <v>104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4708</v>
      </c>
      <c r="O1204">
        <f>ROUNDUP(E1204/D1204,2)*100</f>
        <v>200</v>
      </c>
      <c r="P1204">
        <f>IF(L1204&gt;0,ROUNDUP((E1204/L1204),0))</f>
        <v>184</v>
      </c>
      <c r="Q1204" t="s">
        <v>28</v>
      </c>
      <c r="R1204" t="s">
        <v>4707</v>
      </c>
      <c r="S1204" s="10">
        <f>(J1204/86400)+25569+(-5/24)</f>
        <v>42152.08048611111</v>
      </c>
      <c r="T1204" s="9">
        <f>(I1204/86400)+25569+(-5/24)</f>
        <v>42182.08048611111</v>
      </c>
    </row>
    <row r="1205" spans="1:20" ht="43.5" x14ac:dyDescent="0.35">
      <c r="A1205">
        <v>1203</v>
      </c>
      <c r="B1205" s="8" t="s">
        <v>5966</v>
      </c>
      <c r="C1205" s="8" t="s">
        <v>5965</v>
      </c>
      <c r="D1205">
        <v>16300</v>
      </c>
      <c r="E1205">
        <v>16700</v>
      </c>
      <c r="F1205" t="s">
        <v>51</v>
      </c>
      <c r="G1205" t="s">
        <v>55</v>
      </c>
      <c r="H1205" t="s">
        <v>82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4708</v>
      </c>
      <c r="O1205">
        <f>ROUNDUP(E1205/D1205,2)*100</f>
        <v>103</v>
      </c>
      <c r="P1205">
        <f>IF(L1205&gt;0,ROUNDUP((E1205/L1205),0))</f>
        <v>166</v>
      </c>
      <c r="Q1205" t="s">
        <v>28</v>
      </c>
      <c r="R1205" t="s">
        <v>4707</v>
      </c>
      <c r="S1205" s="10">
        <f>(J1205/86400)+25569+(-5/24)</f>
        <v>42125.4065625</v>
      </c>
      <c r="T1205" s="9">
        <f>(I1205/86400)+25569+(-5/24)</f>
        <v>42155.4065625</v>
      </c>
    </row>
    <row r="1206" spans="1:20" ht="43.5" x14ac:dyDescent="0.35">
      <c r="A1206">
        <v>1204</v>
      </c>
      <c r="B1206" s="8" t="s">
        <v>5964</v>
      </c>
      <c r="C1206" s="8" t="s">
        <v>5963</v>
      </c>
      <c r="D1206">
        <v>13000</v>
      </c>
      <c r="E1206">
        <v>13383</v>
      </c>
      <c r="F1206" t="s">
        <v>51</v>
      </c>
      <c r="G1206" t="s">
        <v>55</v>
      </c>
      <c r="H1206" t="s">
        <v>82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4708</v>
      </c>
      <c r="O1206">
        <f>ROUNDUP(E1206/D1206,2)*100</f>
        <v>103</v>
      </c>
      <c r="P1206">
        <f>IF(L1206&gt;0,ROUNDUP((E1206/L1206),0))</f>
        <v>235</v>
      </c>
      <c r="Q1206" t="s">
        <v>28</v>
      </c>
      <c r="R1206" t="s">
        <v>4707</v>
      </c>
      <c r="S1206" s="10">
        <f>(J1206/86400)+25569+(-5/24)</f>
        <v>42297.539733796293</v>
      </c>
      <c r="T1206" s="9">
        <f>(I1206/86400)+25569+(-5/24)</f>
        <v>42341.999999999993</v>
      </c>
    </row>
    <row r="1207" spans="1:20" ht="43.5" x14ac:dyDescent="0.35">
      <c r="A1207">
        <v>1205</v>
      </c>
      <c r="B1207" s="8" t="s">
        <v>5962</v>
      </c>
      <c r="C1207" s="8" t="s">
        <v>5961</v>
      </c>
      <c r="D1207">
        <v>13000</v>
      </c>
      <c r="E1207">
        <v>13112</v>
      </c>
      <c r="F1207" t="s">
        <v>51</v>
      </c>
      <c r="G1207" t="s">
        <v>59</v>
      </c>
      <c r="H1207" t="s">
        <v>85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4708</v>
      </c>
      <c r="O1207">
        <f>ROUNDUP(E1207/D1207,2)*100</f>
        <v>101</v>
      </c>
      <c r="P1207">
        <f>IF(L1207&gt;0,ROUNDUP((E1207/L1207),0))</f>
        <v>212</v>
      </c>
      <c r="Q1207" t="s">
        <v>28</v>
      </c>
      <c r="R1207" t="s">
        <v>4707</v>
      </c>
      <c r="S1207" s="10">
        <f>(J1207/86400)+25569+(-5/24)</f>
        <v>42138.298043981478</v>
      </c>
      <c r="T1207" s="9">
        <f>(I1207/86400)+25569+(-5/24)</f>
        <v>42168.298043981478</v>
      </c>
    </row>
    <row r="1208" spans="1:20" ht="58" x14ac:dyDescent="0.35">
      <c r="A1208">
        <v>1206</v>
      </c>
      <c r="B1208" s="8" t="s">
        <v>5960</v>
      </c>
      <c r="C1208" s="8" t="s">
        <v>5959</v>
      </c>
      <c r="D1208">
        <v>900</v>
      </c>
      <c r="E1208">
        <v>1035</v>
      </c>
      <c r="F1208" t="s">
        <v>51</v>
      </c>
      <c r="G1208" t="s">
        <v>71</v>
      </c>
      <c r="H1208" t="s">
        <v>85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4708</v>
      </c>
      <c r="O1208">
        <f>ROUNDUP(E1208/D1208,2)*100</f>
        <v>114.99999999999999</v>
      </c>
      <c r="P1208">
        <f>IF(L1208&gt;0,ROUNDUP((E1208/L1208),0))</f>
        <v>33</v>
      </c>
      <c r="Q1208" t="s">
        <v>28</v>
      </c>
      <c r="R1208" t="s">
        <v>4707</v>
      </c>
      <c r="S1208" s="10">
        <f>(J1208/86400)+25569+(-5/24)</f>
        <v>42772.567743055552</v>
      </c>
      <c r="T1208" s="9">
        <f>(I1208/86400)+25569+(-5/24)</f>
        <v>42805.353472222218</v>
      </c>
    </row>
    <row r="1209" spans="1:20" ht="29" x14ac:dyDescent="0.35">
      <c r="A1209">
        <v>1207</v>
      </c>
      <c r="B1209" s="8" t="s">
        <v>5958</v>
      </c>
      <c r="C1209" s="8" t="s">
        <v>5957</v>
      </c>
      <c r="D1209">
        <v>16700</v>
      </c>
      <c r="E1209">
        <v>17396</v>
      </c>
      <c r="F1209" t="s">
        <v>51</v>
      </c>
      <c r="G1209" t="s">
        <v>60</v>
      </c>
      <c r="H1209" t="s">
        <v>85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4708</v>
      </c>
      <c r="O1209">
        <f>ROUNDUP(E1209/D1209,2)*100</f>
        <v>105</v>
      </c>
      <c r="P1209">
        <f>IF(L1209&gt;0,ROUNDUP((E1209/L1209),0))</f>
        <v>124</v>
      </c>
      <c r="Q1209" t="s">
        <v>28</v>
      </c>
      <c r="R1209" t="s">
        <v>4707</v>
      </c>
      <c r="S1209" s="10">
        <f>(J1209/86400)+25569+(-5/24)</f>
        <v>42430.221909722219</v>
      </c>
      <c r="T1209" s="9">
        <f>(I1209/86400)+25569+(-5/24)</f>
        <v>42460.208333333336</v>
      </c>
    </row>
    <row r="1210" spans="1:20" ht="58" x14ac:dyDescent="0.35">
      <c r="A1210">
        <v>1208</v>
      </c>
      <c r="B1210" s="8" t="s">
        <v>5956</v>
      </c>
      <c r="C1210" s="8" t="s">
        <v>5955</v>
      </c>
      <c r="D1210">
        <v>10000</v>
      </c>
      <c r="E1210">
        <v>15530</v>
      </c>
      <c r="F1210" t="s">
        <v>51</v>
      </c>
      <c r="G1210" t="s">
        <v>55</v>
      </c>
      <c r="H1210" t="s">
        <v>82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4708</v>
      </c>
      <c r="O1210">
        <f>ROUNDUP(E1210/D1210,2)*100</f>
        <v>156</v>
      </c>
      <c r="P1210">
        <f>IF(L1210&gt;0,ROUNDUP((E1210/L1210),0))</f>
        <v>208</v>
      </c>
      <c r="Q1210" t="s">
        <v>28</v>
      </c>
      <c r="R1210" t="s">
        <v>4707</v>
      </c>
      <c r="S1210" s="10">
        <f>(J1210/86400)+25569+(-5/24)</f>
        <v>42423.500740740739</v>
      </c>
      <c r="T1210" s="9">
        <f>(I1210/86400)+25569+(-5/24)</f>
        <v>42453.459074074075</v>
      </c>
    </row>
    <row r="1211" spans="1:20" ht="43.5" x14ac:dyDescent="0.35">
      <c r="A1211">
        <v>1209</v>
      </c>
      <c r="B1211" s="8" t="s">
        <v>5954</v>
      </c>
      <c r="C1211" s="8" t="s">
        <v>5953</v>
      </c>
      <c r="D1211">
        <v>6000</v>
      </c>
      <c r="E1211">
        <v>6360</v>
      </c>
      <c r="F1211" t="s">
        <v>51</v>
      </c>
      <c r="G1211" t="s">
        <v>55</v>
      </c>
      <c r="H1211" t="s">
        <v>82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4708</v>
      </c>
      <c r="O1211">
        <f>ROUNDUP(E1211/D1211,2)*100</f>
        <v>106</v>
      </c>
      <c r="P1211">
        <f>IF(L1211&gt;0,ROUNDUP((E1211/L1211),0))</f>
        <v>139</v>
      </c>
      <c r="Q1211" t="s">
        <v>28</v>
      </c>
      <c r="R1211" t="s">
        <v>4707</v>
      </c>
      <c r="S1211" s="10">
        <f>(J1211/86400)+25569+(-5/24)</f>
        <v>42761.637789351851</v>
      </c>
      <c r="T1211" s="9">
        <f>(I1211/86400)+25569+(-5/24)</f>
        <v>42791.637789351851</v>
      </c>
    </row>
    <row r="1212" spans="1:20" ht="29" x14ac:dyDescent="0.35">
      <c r="A1212">
        <v>1210</v>
      </c>
      <c r="B1212" s="8" t="s">
        <v>5952</v>
      </c>
      <c r="C1212" s="8" t="s">
        <v>5951</v>
      </c>
      <c r="D1212">
        <v>20000</v>
      </c>
      <c r="E1212">
        <v>50863</v>
      </c>
      <c r="F1212" t="s">
        <v>51</v>
      </c>
      <c r="G1212" t="s">
        <v>64</v>
      </c>
      <c r="H1212" t="s">
        <v>638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4708</v>
      </c>
      <c r="O1212">
        <f>ROUNDUP(E1212/D1212,2)*100</f>
        <v>254.99999999999997</v>
      </c>
      <c r="P1212">
        <f>IF(L1212&gt;0,ROUNDUP((E1212/L1212),0))</f>
        <v>494</v>
      </c>
      <c r="Q1212" t="s">
        <v>28</v>
      </c>
      <c r="R1212" t="s">
        <v>4707</v>
      </c>
      <c r="S1212" s="10">
        <f>(J1212/86400)+25569+(-5/24)</f>
        <v>42132.733472222222</v>
      </c>
      <c r="T1212" s="9">
        <f>(I1212/86400)+25569+(-5/24)</f>
        <v>42155.666666666664</v>
      </c>
    </row>
    <row r="1213" spans="1:20" ht="43.5" x14ac:dyDescent="0.35">
      <c r="A1213">
        <v>1211</v>
      </c>
      <c r="B1213" s="8" t="s">
        <v>5950</v>
      </c>
      <c r="C1213" s="8" t="s">
        <v>5949</v>
      </c>
      <c r="D1213">
        <v>1000</v>
      </c>
      <c r="E1213">
        <v>1011</v>
      </c>
      <c r="F1213" t="s">
        <v>51</v>
      </c>
      <c r="G1213" t="s">
        <v>57</v>
      </c>
      <c r="H1213" t="s">
        <v>193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4708</v>
      </c>
      <c r="O1213">
        <f>ROUNDUP(E1213/D1213,2)*100</f>
        <v>102</v>
      </c>
      <c r="P1213">
        <f>IF(L1213&gt;0,ROUNDUP((E1213/L1213),0))</f>
        <v>169</v>
      </c>
      <c r="Q1213" t="s">
        <v>28</v>
      </c>
      <c r="R1213" t="s">
        <v>4707</v>
      </c>
      <c r="S1213" s="10">
        <f>(J1213/86400)+25569+(-5/24)</f>
        <v>42515.658113425925</v>
      </c>
      <c r="T1213" s="9">
        <f>(I1213/86400)+25569+(-5/24)</f>
        <v>42530.658113425925</v>
      </c>
    </row>
    <row r="1214" spans="1:20" ht="58" x14ac:dyDescent="0.35">
      <c r="A1214">
        <v>1212</v>
      </c>
      <c r="B1214" s="8" t="s">
        <v>5948</v>
      </c>
      <c r="C1214" s="8" t="s">
        <v>5947</v>
      </c>
      <c r="D1214">
        <v>2500</v>
      </c>
      <c r="E1214">
        <v>3226</v>
      </c>
      <c r="F1214" t="s">
        <v>51</v>
      </c>
      <c r="G1214" t="s">
        <v>55</v>
      </c>
      <c r="H1214" t="s">
        <v>82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4708</v>
      </c>
      <c r="O1214">
        <f>ROUNDUP(E1214/D1214,2)*100</f>
        <v>130</v>
      </c>
      <c r="P1214">
        <f>IF(L1214&gt;0,ROUNDUP((E1214/L1214),0))</f>
        <v>39</v>
      </c>
      <c r="Q1214" t="s">
        <v>28</v>
      </c>
      <c r="R1214" t="s">
        <v>4707</v>
      </c>
      <c r="S1214" s="10">
        <f>(J1214/86400)+25569+(-5/24)</f>
        <v>42318.741840277777</v>
      </c>
      <c r="T1214" s="9">
        <f>(I1214/86400)+25569+(-5/24)</f>
        <v>42334.833333333336</v>
      </c>
    </row>
    <row r="1215" spans="1:20" ht="58" x14ac:dyDescent="0.35">
      <c r="A1215">
        <v>1213</v>
      </c>
      <c r="B1215" s="8" t="s">
        <v>5946</v>
      </c>
      <c r="C1215" s="8" t="s">
        <v>5945</v>
      </c>
      <c r="D1215">
        <v>6500</v>
      </c>
      <c r="E1215">
        <v>6645</v>
      </c>
      <c r="F1215" t="s">
        <v>51</v>
      </c>
      <c r="G1215" t="s">
        <v>56</v>
      </c>
      <c r="H1215" t="s">
        <v>90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4708</v>
      </c>
      <c r="O1215">
        <f>ROUNDUP(E1215/D1215,2)*100</f>
        <v>103</v>
      </c>
      <c r="P1215">
        <f>IF(L1215&gt;0,ROUNDUP((E1215/L1215),0))</f>
        <v>62</v>
      </c>
      <c r="Q1215" t="s">
        <v>28</v>
      </c>
      <c r="R1215" t="s">
        <v>4707</v>
      </c>
      <c r="S1215" s="10">
        <f>(J1215/86400)+25569+(-5/24)</f>
        <v>42731.547453703701</v>
      </c>
      <c r="T1215" s="9">
        <f>(I1215/86400)+25569+(-5/24)</f>
        <v>42766.547453703701</v>
      </c>
    </row>
    <row r="1216" spans="1:20" ht="58" x14ac:dyDescent="0.35">
      <c r="A1216">
        <v>1214</v>
      </c>
      <c r="B1216" s="8" t="s">
        <v>5944</v>
      </c>
      <c r="C1216" s="8" t="s">
        <v>5943</v>
      </c>
      <c r="D1216">
        <v>2000</v>
      </c>
      <c r="E1216">
        <v>2636</v>
      </c>
      <c r="F1216" t="s">
        <v>51</v>
      </c>
      <c r="G1216" t="s">
        <v>55</v>
      </c>
      <c r="H1216" t="s">
        <v>82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4708</v>
      </c>
      <c r="O1216">
        <f>ROUNDUP(E1216/D1216,2)*100</f>
        <v>132</v>
      </c>
      <c r="P1216">
        <f>IF(L1216&gt;0,ROUNDUP((E1216/L1216),0))</f>
        <v>106</v>
      </c>
      <c r="Q1216" t="s">
        <v>28</v>
      </c>
      <c r="R1216" t="s">
        <v>4707</v>
      </c>
      <c r="S1216" s="10">
        <f>(J1216/86400)+25569+(-5/24)</f>
        <v>42104.632002314807</v>
      </c>
      <c r="T1216" s="9">
        <f>(I1216/86400)+25569+(-5/24)</f>
        <v>42164.632002314807</v>
      </c>
    </row>
    <row r="1217" spans="1:20" ht="43.5" x14ac:dyDescent="0.35">
      <c r="A1217">
        <v>1215</v>
      </c>
      <c r="B1217" s="8" t="s">
        <v>5942</v>
      </c>
      <c r="C1217" s="8" t="s">
        <v>5941</v>
      </c>
      <c r="D1217">
        <v>5000</v>
      </c>
      <c r="E1217">
        <v>39304.01</v>
      </c>
      <c r="F1217" t="s">
        <v>51</v>
      </c>
      <c r="G1217" t="s">
        <v>55</v>
      </c>
      <c r="H1217" t="s">
        <v>82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4708</v>
      </c>
      <c r="O1217">
        <f>ROUNDUP(E1217/D1217,2)*100</f>
        <v>787</v>
      </c>
      <c r="P1217">
        <f>IF(L1217&gt;0,ROUNDUP((E1217/L1217),0))</f>
        <v>72</v>
      </c>
      <c r="Q1217" t="s">
        <v>28</v>
      </c>
      <c r="R1217" t="s">
        <v>4707</v>
      </c>
      <c r="S1217" s="10">
        <f>(J1217/86400)+25569+(-5/24)</f>
        <v>41759.714768518512</v>
      </c>
      <c r="T1217" s="9">
        <f>(I1217/86400)+25569+(-5/24)</f>
        <v>41789.714768518512</v>
      </c>
    </row>
    <row r="1218" spans="1:20" ht="29" x14ac:dyDescent="0.35">
      <c r="A1218">
        <v>1216</v>
      </c>
      <c r="B1218" s="8" t="s">
        <v>5940</v>
      </c>
      <c r="C1218" s="8" t="s">
        <v>5939</v>
      </c>
      <c r="D1218">
        <v>14000</v>
      </c>
      <c r="E1218">
        <v>20398</v>
      </c>
      <c r="F1218" t="s">
        <v>51</v>
      </c>
      <c r="G1218" t="s">
        <v>55</v>
      </c>
      <c r="H1218" t="s">
        <v>82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4708</v>
      </c>
      <c r="O1218">
        <f>ROUNDUP(E1218/D1218,2)*100</f>
        <v>146</v>
      </c>
      <c r="P1218">
        <f>IF(L1218&gt;0,ROUNDUP((E1218/L1218),0))</f>
        <v>92</v>
      </c>
      <c r="Q1218" t="s">
        <v>28</v>
      </c>
      <c r="R1218" t="s">
        <v>4707</v>
      </c>
      <c r="S1218" s="10">
        <f>(J1218/86400)+25569+(-5/24)</f>
        <v>42247.408067129632</v>
      </c>
      <c r="T1218" s="9">
        <f>(I1218/86400)+25569+(-5/24)</f>
        <v>42279.752083333333</v>
      </c>
    </row>
    <row r="1219" spans="1:20" ht="43.5" x14ac:dyDescent="0.35">
      <c r="A1219">
        <v>1217</v>
      </c>
      <c r="B1219" s="8" t="s">
        <v>5938</v>
      </c>
      <c r="C1219" s="8" t="s">
        <v>5937</v>
      </c>
      <c r="D1219">
        <v>26500</v>
      </c>
      <c r="E1219">
        <v>27189</v>
      </c>
      <c r="F1219" t="s">
        <v>51</v>
      </c>
      <c r="G1219" t="s">
        <v>55</v>
      </c>
      <c r="H1219" t="s">
        <v>82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4708</v>
      </c>
      <c r="O1219">
        <f>ROUNDUP(E1219/D1219,2)*100</f>
        <v>103</v>
      </c>
      <c r="P1219">
        <f>IF(L1219&gt;0,ROUNDUP((E1219/L1219),0))</f>
        <v>149</v>
      </c>
      <c r="Q1219" t="s">
        <v>28</v>
      </c>
      <c r="R1219" t="s">
        <v>4707</v>
      </c>
      <c r="S1219" s="10">
        <f>(J1219/86400)+25569+(-5/24)</f>
        <v>42535.6011574074</v>
      </c>
      <c r="T1219" s="9">
        <f>(I1219/86400)+25569+(-5/24)</f>
        <v>42565.6011574074</v>
      </c>
    </row>
    <row r="1220" spans="1:20" ht="58" x14ac:dyDescent="0.35">
      <c r="A1220">
        <v>1218</v>
      </c>
      <c r="B1220" s="8" t="s">
        <v>5936</v>
      </c>
      <c r="C1220" s="8" t="s">
        <v>5935</v>
      </c>
      <c r="D1220">
        <v>9000</v>
      </c>
      <c r="E1220">
        <v>15505</v>
      </c>
      <c r="F1220" t="s">
        <v>51</v>
      </c>
      <c r="G1220" t="s">
        <v>55</v>
      </c>
      <c r="H1220" t="s">
        <v>82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4708</v>
      </c>
      <c r="O1220">
        <f>ROUNDUP(E1220/D1220,2)*100</f>
        <v>173</v>
      </c>
      <c r="P1220">
        <f>IF(L1220&gt;0,ROUNDUP((E1220/L1220),0))</f>
        <v>175</v>
      </c>
      <c r="Q1220" t="s">
        <v>28</v>
      </c>
      <c r="R1220" t="s">
        <v>4707</v>
      </c>
      <c r="S1220" s="10">
        <f>(J1220/86400)+25569+(-5/24)</f>
        <v>42278.453703703701</v>
      </c>
      <c r="T1220" s="9">
        <f>(I1220/86400)+25569+(-5/24)</f>
        <v>42308.916666666664</v>
      </c>
    </row>
    <row r="1221" spans="1:20" ht="29" x14ac:dyDescent="0.35">
      <c r="A1221">
        <v>1219</v>
      </c>
      <c r="B1221" s="8" t="s">
        <v>5934</v>
      </c>
      <c r="C1221" s="8" t="s">
        <v>5933</v>
      </c>
      <c r="D1221">
        <v>16350</v>
      </c>
      <c r="E1221">
        <v>26024</v>
      </c>
      <c r="F1221" t="s">
        <v>51</v>
      </c>
      <c r="G1221" t="s">
        <v>55</v>
      </c>
      <c r="H1221" t="s">
        <v>82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4708</v>
      </c>
      <c r="O1221">
        <f>ROUNDUP(E1221/D1221,2)*100</f>
        <v>160</v>
      </c>
      <c r="P1221">
        <f>IF(L1221&gt;0,ROUNDUP((E1221/L1221),0))</f>
        <v>103</v>
      </c>
      <c r="Q1221" t="s">
        <v>28</v>
      </c>
      <c r="R1221" t="s">
        <v>4707</v>
      </c>
      <c r="S1221" s="10">
        <f>(J1221/86400)+25569+(-5/24)</f>
        <v>42633.253622685188</v>
      </c>
      <c r="T1221" s="9">
        <f>(I1221/86400)+25569+(-5/24)</f>
        <v>42663.253622685188</v>
      </c>
    </row>
    <row r="1222" spans="1:20" ht="43.5" x14ac:dyDescent="0.35">
      <c r="A1222">
        <v>1220</v>
      </c>
      <c r="B1222" s="8" t="s">
        <v>5932</v>
      </c>
      <c r="C1222" s="8" t="s">
        <v>5931</v>
      </c>
      <c r="D1222">
        <v>15000</v>
      </c>
      <c r="E1222">
        <v>15565</v>
      </c>
      <c r="F1222" t="s">
        <v>51</v>
      </c>
      <c r="G1222" t="s">
        <v>59</v>
      </c>
      <c r="H1222" t="s">
        <v>85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4708</v>
      </c>
      <c r="O1222">
        <f>ROUNDUP(E1222/D1222,2)*100</f>
        <v>104</v>
      </c>
      <c r="P1222">
        <f>IF(L1222&gt;0,ROUNDUP((E1222/L1222),0))</f>
        <v>112</v>
      </c>
      <c r="Q1222" t="s">
        <v>28</v>
      </c>
      <c r="R1222" t="s">
        <v>4707</v>
      </c>
      <c r="S1222" s="10">
        <f>(J1222/86400)+25569+(-5/24)</f>
        <v>42211.420277777775</v>
      </c>
      <c r="T1222" s="9">
        <f>(I1222/86400)+25569+(-5/24)</f>
        <v>42241.420277777775</v>
      </c>
    </row>
    <row r="1223" spans="1:20" ht="43.5" x14ac:dyDescent="0.35">
      <c r="A1223">
        <v>1221</v>
      </c>
      <c r="B1223" s="8" t="s">
        <v>5930</v>
      </c>
      <c r="C1223" s="8" t="s">
        <v>5929</v>
      </c>
      <c r="D1223">
        <v>2200</v>
      </c>
      <c r="E1223">
        <v>2451.0100000000002</v>
      </c>
      <c r="F1223" t="s">
        <v>51</v>
      </c>
      <c r="G1223" t="s">
        <v>56</v>
      </c>
      <c r="H1223" t="s">
        <v>90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4708</v>
      </c>
      <c r="O1223">
        <f>ROUNDUP(E1223/D1223,2)*100</f>
        <v>112.00000000000001</v>
      </c>
      <c r="P1223">
        <f>IF(L1223&gt;0,ROUNDUP((E1223/L1223),0))</f>
        <v>24</v>
      </c>
      <c r="Q1223" t="s">
        <v>28</v>
      </c>
      <c r="R1223" t="s">
        <v>4707</v>
      </c>
      <c r="S1223" s="10">
        <f>(J1223/86400)+25569+(-5/24)</f>
        <v>42680.267222222225</v>
      </c>
      <c r="T1223" s="9">
        <f>(I1223/86400)+25569+(-5/24)</f>
        <v>42707.791666666664</v>
      </c>
    </row>
    <row r="1224" spans="1:20" ht="29" x14ac:dyDescent="0.35">
      <c r="A1224">
        <v>1222</v>
      </c>
      <c r="B1224" s="8" t="s">
        <v>5928</v>
      </c>
      <c r="C1224" s="8" t="s">
        <v>5927</v>
      </c>
      <c r="D1224">
        <v>4000</v>
      </c>
      <c r="E1224">
        <v>11215</v>
      </c>
      <c r="F1224" t="s">
        <v>51</v>
      </c>
      <c r="G1224" t="s">
        <v>57</v>
      </c>
      <c r="H1224" t="s">
        <v>193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4708</v>
      </c>
      <c r="O1224">
        <f>ROUNDUP(E1224/D1224,2)*100</f>
        <v>280.99999999999994</v>
      </c>
      <c r="P1224">
        <f>IF(L1224&gt;0,ROUNDUP((E1224/L1224),0))</f>
        <v>82</v>
      </c>
      <c r="Q1224" t="s">
        <v>28</v>
      </c>
      <c r="R1224" t="s">
        <v>4707</v>
      </c>
      <c r="S1224" s="10">
        <f>(J1224/86400)+25569+(-5/24)</f>
        <v>42430.512118055551</v>
      </c>
      <c r="T1224" s="9">
        <f>(I1224/86400)+25569+(-5/24)</f>
        <v>42460.958333333336</v>
      </c>
    </row>
    <row r="1225" spans="1:20" ht="43.5" x14ac:dyDescent="0.35">
      <c r="A1225">
        <v>1223</v>
      </c>
      <c r="B1225" s="8" t="s">
        <v>5926</v>
      </c>
      <c r="C1225" s="8" t="s">
        <v>5925</v>
      </c>
      <c r="D1225">
        <v>19800</v>
      </c>
      <c r="E1225">
        <v>22197</v>
      </c>
      <c r="F1225" t="s">
        <v>51</v>
      </c>
      <c r="G1225" t="s">
        <v>55</v>
      </c>
      <c r="H1225" t="s">
        <v>82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4708</v>
      </c>
      <c r="O1225">
        <f>ROUNDUP(E1225/D1225,2)*100</f>
        <v>113.00000000000001</v>
      </c>
      <c r="P1225">
        <f>IF(L1225&gt;0,ROUNDUP((E1225/L1225),0))</f>
        <v>117</v>
      </c>
      <c r="Q1225" t="s">
        <v>28</v>
      </c>
      <c r="R1225" t="s">
        <v>4707</v>
      </c>
      <c r="S1225" s="10">
        <f>(J1225/86400)+25569+(-5/24)</f>
        <v>42653.968854166662</v>
      </c>
      <c r="T1225" s="9">
        <f>(I1225/86400)+25569+(-5/24)</f>
        <v>42684.010520833333</v>
      </c>
    </row>
    <row r="1226" spans="1:20" ht="29" x14ac:dyDescent="0.35">
      <c r="A1226">
        <v>1224</v>
      </c>
      <c r="B1226" s="8" t="s">
        <v>5924</v>
      </c>
      <c r="C1226" s="8" t="s">
        <v>5923</v>
      </c>
      <c r="D1226">
        <v>15000</v>
      </c>
      <c r="E1226">
        <v>1060</v>
      </c>
      <c r="F1226" t="s">
        <v>48</v>
      </c>
      <c r="G1226" t="s">
        <v>55</v>
      </c>
      <c r="H1226" t="s">
        <v>82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5884</v>
      </c>
      <c r="O1226">
        <f>ROUNDUP(E1226/D1226,2)*100</f>
        <v>8</v>
      </c>
      <c r="P1226">
        <f>IF(L1226&gt;0,ROUNDUP((E1226/L1226),0))</f>
        <v>59</v>
      </c>
      <c r="Q1226" t="s">
        <v>33</v>
      </c>
      <c r="R1226" t="s">
        <v>5883</v>
      </c>
      <c r="S1226" s="10">
        <f>(J1226/86400)+25569+(-5/24)</f>
        <v>41736.341458333329</v>
      </c>
      <c r="T1226" s="9">
        <f>(I1226/86400)+25569+(-5/24)</f>
        <v>41796.341458333329</v>
      </c>
    </row>
    <row r="1227" spans="1:20" ht="43.5" x14ac:dyDescent="0.35">
      <c r="A1227">
        <v>1225</v>
      </c>
      <c r="B1227" s="8" t="s">
        <v>5922</v>
      </c>
      <c r="C1227" s="8" t="s">
        <v>5921</v>
      </c>
      <c r="D1227">
        <v>3000</v>
      </c>
      <c r="E1227">
        <v>132</v>
      </c>
      <c r="F1227" t="s">
        <v>48</v>
      </c>
      <c r="G1227" t="s">
        <v>55</v>
      </c>
      <c r="H1227" t="s">
        <v>82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5884</v>
      </c>
      <c r="O1227">
        <f>ROUNDUP(E1227/D1227,2)*100</f>
        <v>5</v>
      </c>
      <c r="P1227">
        <f>IF(L1227&gt;0,ROUNDUP((E1227/L1227),0))</f>
        <v>44</v>
      </c>
      <c r="Q1227" t="s">
        <v>33</v>
      </c>
      <c r="R1227" t="s">
        <v>5883</v>
      </c>
      <c r="S1227" s="10">
        <f>(J1227/86400)+25569+(-5/24)</f>
        <v>41509.697662037033</v>
      </c>
      <c r="T1227" s="9">
        <f>(I1227/86400)+25569+(-5/24)</f>
        <v>41569.697662037033</v>
      </c>
    </row>
    <row r="1228" spans="1:20" ht="43.5" x14ac:dyDescent="0.35">
      <c r="A1228">
        <v>1226</v>
      </c>
      <c r="B1228" s="8" t="s">
        <v>5920</v>
      </c>
      <c r="C1228" s="8" t="s">
        <v>5919</v>
      </c>
      <c r="D1228">
        <v>50000</v>
      </c>
      <c r="E1228">
        <v>1937</v>
      </c>
      <c r="F1228" t="s">
        <v>48</v>
      </c>
      <c r="G1228" t="s">
        <v>55</v>
      </c>
      <c r="H1228" t="s">
        <v>82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5884</v>
      </c>
      <c r="O1228">
        <f>ROUNDUP(E1228/D1228,2)*100</f>
        <v>4</v>
      </c>
      <c r="P1228">
        <f>IF(L1228&gt;0,ROUNDUP((E1228/L1228),0))</f>
        <v>49</v>
      </c>
      <c r="Q1228" t="s">
        <v>33</v>
      </c>
      <c r="R1228" t="s">
        <v>5883</v>
      </c>
      <c r="S1228" s="10">
        <f>(J1228/86400)+25569+(-5/24)</f>
        <v>41715.666446759256</v>
      </c>
      <c r="T1228" s="9">
        <f>(I1228/86400)+25569+(-5/24)</f>
        <v>41749.833333333328</v>
      </c>
    </row>
    <row r="1229" spans="1:20" ht="43.5" x14ac:dyDescent="0.35">
      <c r="A1229">
        <v>1227</v>
      </c>
      <c r="B1229" s="8" t="s">
        <v>5918</v>
      </c>
      <c r="C1229" s="8" t="s">
        <v>5917</v>
      </c>
      <c r="D1229">
        <v>2000</v>
      </c>
      <c r="E1229">
        <v>0</v>
      </c>
      <c r="F1229" t="s">
        <v>48</v>
      </c>
      <c r="G1229" t="s">
        <v>55</v>
      </c>
      <c r="H1229" t="s">
        <v>82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5884</v>
      </c>
      <c r="O1229">
        <f>ROUNDUP(E1229/D1229,2)*100</f>
        <v>0</v>
      </c>
      <c r="P1229" t="b">
        <f>IF(L1229&gt;0,ROUNDUP((E1229/L1229),0))</f>
        <v>0</v>
      </c>
      <c r="Q1229" t="s">
        <v>33</v>
      </c>
      <c r="R1229" t="s">
        <v>5883</v>
      </c>
      <c r="S1229" s="10">
        <f>(J1229/86400)+25569+(-5/24)</f>
        <v>41827.710833333331</v>
      </c>
      <c r="T1229" s="9">
        <f>(I1229/86400)+25569+(-5/24)</f>
        <v>41858.083333333328</v>
      </c>
    </row>
    <row r="1230" spans="1:20" ht="43.5" x14ac:dyDescent="0.35">
      <c r="A1230">
        <v>1228</v>
      </c>
      <c r="B1230" s="8" t="s">
        <v>5916</v>
      </c>
      <c r="C1230" s="8" t="s">
        <v>5915</v>
      </c>
      <c r="D1230">
        <v>5000</v>
      </c>
      <c r="E1230">
        <v>1465</v>
      </c>
      <c r="F1230" t="s">
        <v>48</v>
      </c>
      <c r="G1230" t="s">
        <v>55</v>
      </c>
      <c r="H1230" t="s">
        <v>82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5884</v>
      </c>
      <c r="O1230">
        <f>ROUNDUP(E1230/D1230,2)*100</f>
        <v>30</v>
      </c>
      <c r="P1230">
        <f>IF(L1230&gt;0,ROUNDUP((E1230/L1230),0))</f>
        <v>62</v>
      </c>
      <c r="Q1230" t="s">
        <v>33</v>
      </c>
      <c r="R1230" t="s">
        <v>5883</v>
      </c>
      <c r="S1230" s="10">
        <f>(J1230/86400)+25569+(-5/24)</f>
        <v>40754.520925925921</v>
      </c>
      <c r="T1230" s="9">
        <f>(I1230/86400)+25569+(-5/24)</f>
        <v>40814.520925925921</v>
      </c>
    </row>
    <row r="1231" spans="1:20" ht="58" x14ac:dyDescent="0.35">
      <c r="A1231">
        <v>1229</v>
      </c>
      <c r="B1231" s="8" t="s">
        <v>5914</v>
      </c>
      <c r="C1231" s="8" t="s">
        <v>5913</v>
      </c>
      <c r="D1231">
        <v>2750</v>
      </c>
      <c r="E1231">
        <v>25</v>
      </c>
      <c r="F1231" t="s">
        <v>48</v>
      </c>
      <c r="G1231" t="s">
        <v>55</v>
      </c>
      <c r="H1231" t="s">
        <v>82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5884</v>
      </c>
      <c r="O1231">
        <f>ROUNDUP(E1231/D1231,2)*100</f>
        <v>1</v>
      </c>
      <c r="P1231">
        <f>IF(L1231&gt;0,ROUNDUP((E1231/L1231),0))</f>
        <v>25</v>
      </c>
      <c r="Q1231" t="s">
        <v>33</v>
      </c>
      <c r="R1231" t="s">
        <v>5883</v>
      </c>
      <c r="S1231" s="10">
        <f>(J1231/86400)+25569+(-5/24)</f>
        <v>40985.251469907402</v>
      </c>
      <c r="T1231" s="9">
        <f>(I1231/86400)+25569+(-5/24)</f>
        <v>41015.458333333328</v>
      </c>
    </row>
    <row r="1232" spans="1:20" ht="43.5" x14ac:dyDescent="0.35">
      <c r="A1232">
        <v>1230</v>
      </c>
      <c r="B1232" s="8" t="s">
        <v>5912</v>
      </c>
      <c r="C1232" s="8" t="s">
        <v>5911</v>
      </c>
      <c r="D1232">
        <v>500000</v>
      </c>
      <c r="E1232">
        <v>0</v>
      </c>
      <c r="F1232" t="s">
        <v>48</v>
      </c>
      <c r="G1232" t="s">
        <v>55</v>
      </c>
      <c r="H1232" t="s">
        <v>82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5884</v>
      </c>
      <c r="O1232">
        <f>ROUNDUP(E1232/D1232,2)*100</f>
        <v>0</v>
      </c>
      <c r="P1232" t="b">
        <f>IF(L1232&gt;0,ROUNDUP((E1232/L1232),0))</f>
        <v>0</v>
      </c>
      <c r="Q1232" t="s">
        <v>33</v>
      </c>
      <c r="R1232" t="s">
        <v>5883</v>
      </c>
      <c r="S1232" s="10">
        <f>(J1232/86400)+25569+(-5/24)</f>
        <v>40568.764236111107</v>
      </c>
      <c r="T1232" s="9">
        <f>(I1232/86400)+25569+(-5/24)</f>
        <v>40598.764236111107</v>
      </c>
    </row>
    <row r="1233" spans="1:20" ht="43.5" x14ac:dyDescent="0.35">
      <c r="A1233">
        <v>1231</v>
      </c>
      <c r="B1233" s="8" t="s">
        <v>5910</v>
      </c>
      <c r="C1233" s="8" t="s">
        <v>5909</v>
      </c>
      <c r="D1233">
        <v>5000</v>
      </c>
      <c r="E1233">
        <v>0</v>
      </c>
      <c r="F1233" t="s">
        <v>48</v>
      </c>
      <c r="G1233" t="s">
        <v>55</v>
      </c>
      <c r="H1233" t="s">
        <v>82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5884</v>
      </c>
      <c r="O1233">
        <f>ROUNDUP(E1233/D1233,2)*100</f>
        <v>0</v>
      </c>
      <c r="P1233" t="b">
        <f>IF(L1233&gt;0,ROUNDUP((E1233/L1233),0))</f>
        <v>0</v>
      </c>
      <c r="Q1233" t="s">
        <v>33</v>
      </c>
      <c r="R1233" t="s">
        <v>5883</v>
      </c>
      <c r="S1233" s="10">
        <f>(J1233/86400)+25569+(-5/24)</f>
        <v>42193.733425925922</v>
      </c>
      <c r="T1233" s="9">
        <f>(I1233/86400)+25569+(-5/24)</f>
        <v>42243.833333333336</v>
      </c>
    </row>
    <row r="1234" spans="1:20" ht="43.5" x14ac:dyDescent="0.35">
      <c r="A1234">
        <v>1232</v>
      </c>
      <c r="B1234" s="8" t="s">
        <v>5908</v>
      </c>
      <c r="C1234" s="8" t="s">
        <v>5907</v>
      </c>
      <c r="D1234">
        <v>5000</v>
      </c>
      <c r="E1234">
        <v>40</v>
      </c>
      <c r="F1234" t="s">
        <v>48</v>
      </c>
      <c r="G1234" t="s">
        <v>55</v>
      </c>
      <c r="H1234" t="s">
        <v>82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5884</v>
      </c>
      <c r="O1234">
        <f>ROUNDUP(E1234/D1234,2)*100</f>
        <v>1</v>
      </c>
      <c r="P1234">
        <f>IF(L1234&gt;0,ROUNDUP((E1234/L1234),0))</f>
        <v>40</v>
      </c>
      <c r="Q1234" t="s">
        <v>33</v>
      </c>
      <c r="R1234" t="s">
        <v>5883</v>
      </c>
      <c r="S1234" s="10">
        <f>(J1234/86400)+25569+(-5/24)</f>
        <v>41506.639699074069</v>
      </c>
      <c r="T1234" s="9">
        <f>(I1234/86400)+25569+(-5/24)</f>
        <v>41553.639699074069</v>
      </c>
    </row>
    <row r="1235" spans="1:20" ht="43.5" x14ac:dyDescent="0.35">
      <c r="A1235">
        <v>1233</v>
      </c>
      <c r="B1235" s="8" t="s">
        <v>5906</v>
      </c>
      <c r="C1235" s="8" t="s">
        <v>5905</v>
      </c>
      <c r="D1235">
        <v>1000</v>
      </c>
      <c r="E1235">
        <v>116</v>
      </c>
      <c r="F1235" t="s">
        <v>48</v>
      </c>
      <c r="G1235" t="s">
        <v>55</v>
      </c>
      <c r="H1235" t="s">
        <v>82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5884</v>
      </c>
      <c r="O1235">
        <f>ROUNDUP(E1235/D1235,2)*100</f>
        <v>12</v>
      </c>
      <c r="P1235">
        <f>IF(L1235&gt;0,ROUNDUP((E1235/L1235),0))</f>
        <v>20</v>
      </c>
      <c r="Q1235" t="s">
        <v>33</v>
      </c>
      <c r="R1235" t="s">
        <v>5883</v>
      </c>
      <c r="S1235" s="10">
        <f>(J1235/86400)+25569+(-5/24)</f>
        <v>40939.740439814814</v>
      </c>
      <c r="T1235" s="9">
        <f>(I1235/86400)+25569+(-5/24)</f>
        <v>40960.740439814814</v>
      </c>
    </row>
    <row r="1236" spans="1:20" ht="43.5" x14ac:dyDescent="0.35">
      <c r="A1236">
        <v>1234</v>
      </c>
      <c r="B1236" s="8" t="s">
        <v>5904</v>
      </c>
      <c r="C1236" s="8" t="s">
        <v>5903</v>
      </c>
      <c r="D1236">
        <v>50000</v>
      </c>
      <c r="E1236">
        <v>0</v>
      </c>
      <c r="F1236" t="s">
        <v>48</v>
      </c>
      <c r="G1236" t="s">
        <v>56</v>
      </c>
      <c r="H1236" t="s">
        <v>90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5884</v>
      </c>
      <c r="O1236">
        <f>ROUNDUP(E1236/D1236,2)*100</f>
        <v>0</v>
      </c>
      <c r="P1236" t="b">
        <f>IF(L1236&gt;0,ROUNDUP((E1236/L1236),0))</f>
        <v>0</v>
      </c>
      <c r="Q1236" t="s">
        <v>33</v>
      </c>
      <c r="R1236" t="s">
        <v>5883</v>
      </c>
      <c r="S1236" s="10">
        <f>(J1236/86400)+25569+(-5/24)</f>
        <v>42007.580347222225</v>
      </c>
      <c r="T1236" s="9">
        <f>(I1236/86400)+25569+(-5/24)</f>
        <v>42037.580347222225</v>
      </c>
    </row>
    <row r="1237" spans="1:20" ht="43.5" x14ac:dyDescent="0.35">
      <c r="A1237">
        <v>1235</v>
      </c>
      <c r="B1237" s="8" t="s">
        <v>5902</v>
      </c>
      <c r="C1237" s="8" t="s">
        <v>5901</v>
      </c>
      <c r="D1237">
        <v>7534</v>
      </c>
      <c r="E1237">
        <v>210</v>
      </c>
      <c r="F1237" t="s">
        <v>48</v>
      </c>
      <c r="G1237" t="s">
        <v>55</v>
      </c>
      <c r="H1237" t="s">
        <v>82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5884</v>
      </c>
      <c r="O1237">
        <f>ROUNDUP(E1237/D1237,2)*100</f>
        <v>3</v>
      </c>
      <c r="P1237">
        <f>IF(L1237&gt;0,ROUNDUP((E1237/L1237),0))</f>
        <v>35</v>
      </c>
      <c r="Q1237" t="s">
        <v>33</v>
      </c>
      <c r="R1237" t="s">
        <v>5883</v>
      </c>
      <c r="S1237" s="10">
        <f>(J1237/86400)+25569+(-5/24)</f>
        <v>41582.927071759259</v>
      </c>
      <c r="T1237" s="9">
        <f>(I1237/86400)+25569+(-5/24)</f>
        <v>41622.927071759259</v>
      </c>
    </row>
    <row r="1238" spans="1:20" x14ac:dyDescent="0.35">
      <c r="A1238">
        <v>1236</v>
      </c>
      <c r="B1238" s="8" t="s">
        <v>5900</v>
      </c>
      <c r="C1238" s="8" t="s">
        <v>5899</v>
      </c>
      <c r="D1238">
        <v>2500</v>
      </c>
      <c r="E1238">
        <v>0</v>
      </c>
      <c r="F1238" t="s">
        <v>48</v>
      </c>
      <c r="G1238" t="s">
        <v>55</v>
      </c>
      <c r="H1238" t="s">
        <v>82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5884</v>
      </c>
      <c r="O1238">
        <f>ROUNDUP(E1238/D1238,2)*100</f>
        <v>0</v>
      </c>
      <c r="P1238" t="b">
        <f>IF(L1238&gt;0,ROUNDUP((E1238/L1238),0))</f>
        <v>0</v>
      </c>
      <c r="Q1238" t="s">
        <v>33</v>
      </c>
      <c r="R1238" t="s">
        <v>5883</v>
      </c>
      <c r="S1238" s="10">
        <f>(J1238/86400)+25569+(-5/24)</f>
        <v>41110.47180555555</v>
      </c>
      <c r="T1238" s="9">
        <f>(I1238/86400)+25569+(-5/24)</f>
        <v>41118.458333333328</v>
      </c>
    </row>
    <row r="1239" spans="1:20" ht="58" x14ac:dyDescent="0.35">
      <c r="A1239">
        <v>1237</v>
      </c>
      <c r="B1239" s="8" t="s">
        <v>5898</v>
      </c>
      <c r="C1239" s="8" t="s">
        <v>5897</v>
      </c>
      <c r="D1239">
        <v>25000</v>
      </c>
      <c r="E1239">
        <v>0</v>
      </c>
      <c r="F1239" t="s">
        <v>48</v>
      </c>
      <c r="G1239" t="s">
        <v>55</v>
      </c>
      <c r="H1239" t="s">
        <v>82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5884</v>
      </c>
      <c r="O1239">
        <f>ROUNDUP(E1239/D1239,2)*100</f>
        <v>0</v>
      </c>
      <c r="P1239" t="b">
        <f>IF(L1239&gt;0,ROUNDUP((E1239/L1239),0))</f>
        <v>0</v>
      </c>
      <c r="Q1239" t="s">
        <v>33</v>
      </c>
      <c r="R1239" t="s">
        <v>5883</v>
      </c>
      <c r="S1239" s="10">
        <f>(J1239/86400)+25569+(-5/24)</f>
        <v>41125.074826388889</v>
      </c>
      <c r="T1239" s="9">
        <f>(I1239/86400)+25569+(-5/24)</f>
        <v>41145.074826388889</v>
      </c>
    </row>
    <row r="1240" spans="1:20" ht="58" x14ac:dyDescent="0.35">
      <c r="A1240">
        <v>1238</v>
      </c>
      <c r="B1240" s="8" t="s">
        <v>5896</v>
      </c>
      <c r="C1240" s="8" t="s">
        <v>5895</v>
      </c>
      <c r="D1240">
        <v>1000</v>
      </c>
      <c r="E1240">
        <v>178</v>
      </c>
      <c r="F1240" t="s">
        <v>48</v>
      </c>
      <c r="G1240" t="s">
        <v>55</v>
      </c>
      <c r="H1240" t="s">
        <v>82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5884</v>
      </c>
      <c r="O1240">
        <f>ROUNDUP(E1240/D1240,2)*100</f>
        <v>18.000000000000004</v>
      </c>
      <c r="P1240">
        <f>IF(L1240&gt;0,ROUNDUP((E1240/L1240),0))</f>
        <v>60</v>
      </c>
      <c r="Q1240" t="s">
        <v>33</v>
      </c>
      <c r="R1240" t="s">
        <v>5883</v>
      </c>
      <c r="S1240" s="10">
        <f>(J1240/86400)+25569+(-5/24)</f>
        <v>40731.402037037034</v>
      </c>
      <c r="T1240" s="9">
        <f>(I1240/86400)+25569+(-5/24)</f>
        <v>40761.402037037034</v>
      </c>
    </row>
    <row r="1241" spans="1:20" ht="29" x14ac:dyDescent="0.35">
      <c r="A1241">
        <v>1239</v>
      </c>
      <c r="B1241" s="8" t="s">
        <v>5894</v>
      </c>
      <c r="C1241" s="8" t="s">
        <v>5893</v>
      </c>
      <c r="D1241">
        <v>2500</v>
      </c>
      <c r="E1241">
        <v>0</v>
      </c>
      <c r="F1241" t="s">
        <v>48</v>
      </c>
      <c r="G1241" t="s">
        <v>55</v>
      </c>
      <c r="H1241" t="s">
        <v>82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5884</v>
      </c>
      <c r="O1241">
        <f>ROUNDUP(E1241/D1241,2)*100</f>
        <v>0</v>
      </c>
      <c r="P1241" t="b">
        <f>IF(L1241&gt;0,ROUNDUP((E1241/L1241),0))</f>
        <v>0</v>
      </c>
      <c r="Q1241" t="s">
        <v>33</v>
      </c>
      <c r="R1241" t="s">
        <v>5883</v>
      </c>
      <c r="S1241" s="10">
        <f>(J1241/86400)+25569+(-5/24)</f>
        <v>40883.754247685181</v>
      </c>
      <c r="T1241" s="9">
        <f>(I1241/86400)+25569+(-5/24)</f>
        <v>40913.754247685181</v>
      </c>
    </row>
    <row r="1242" spans="1:20" ht="43.5" x14ac:dyDescent="0.35">
      <c r="A1242">
        <v>1240</v>
      </c>
      <c r="B1242" s="8" t="s">
        <v>5892</v>
      </c>
      <c r="C1242" s="8" t="s">
        <v>5891</v>
      </c>
      <c r="D1242">
        <v>8000</v>
      </c>
      <c r="E1242">
        <v>241</v>
      </c>
      <c r="F1242" t="s">
        <v>48</v>
      </c>
      <c r="G1242" t="s">
        <v>55</v>
      </c>
      <c r="H1242" t="s">
        <v>82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5884</v>
      </c>
      <c r="O1242">
        <f>ROUNDUP(E1242/D1242,2)*100</f>
        <v>4</v>
      </c>
      <c r="P1242">
        <f>IF(L1242&gt;0,ROUNDUP((E1242/L1242),0))</f>
        <v>31</v>
      </c>
      <c r="Q1242" t="s">
        <v>33</v>
      </c>
      <c r="R1242" t="s">
        <v>5883</v>
      </c>
      <c r="S1242" s="10">
        <f>(J1242/86400)+25569+(-5/24)</f>
        <v>41408.831678240742</v>
      </c>
      <c r="T1242" s="9">
        <f>(I1242/86400)+25569+(-5/24)</f>
        <v>41467.70208333333</v>
      </c>
    </row>
    <row r="1243" spans="1:20" ht="58" x14ac:dyDescent="0.35">
      <c r="A1243">
        <v>1241</v>
      </c>
      <c r="B1243" s="8" t="s">
        <v>5890</v>
      </c>
      <c r="C1243" s="8" t="s">
        <v>5889</v>
      </c>
      <c r="D1243">
        <v>5000</v>
      </c>
      <c r="E1243">
        <v>2537</v>
      </c>
      <c r="F1243" t="s">
        <v>48</v>
      </c>
      <c r="G1243" t="s">
        <v>55</v>
      </c>
      <c r="H1243" t="s">
        <v>82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5884</v>
      </c>
      <c r="O1243">
        <f>ROUNDUP(E1243/D1243,2)*100</f>
        <v>51</v>
      </c>
      <c r="P1243">
        <f>IF(L1243&gt;0,ROUNDUP((E1243/L1243),0))</f>
        <v>75</v>
      </c>
      <c r="Q1243" t="s">
        <v>33</v>
      </c>
      <c r="R1243" t="s">
        <v>5883</v>
      </c>
      <c r="S1243" s="10">
        <f>(J1243/86400)+25569+(-5/24)</f>
        <v>41923.629398148143</v>
      </c>
      <c r="T1243" s="9">
        <f>(I1243/86400)+25569+(-5/24)</f>
        <v>41946.040972222218</v>
      </c>
    </row>
    <row r="1244" spans="1:20" ht="43.5" x14ac:dyDescent="0.35">
      <c r="A1244">
        <v>1242</v>
      </c>
      <c r="B1244" s="8" t="s">
        <v>5888</v>
      </c>
      <c r="C1244" s="8" t="s">
        <v>5887</v>
      </c>
      <c r="D1244">
        <v>911</v>
      </c>
      <c r="E1244">
        <v>5</v>
      </c>
      <c r="F1244" t="s">
        <v>48</v>
      </c>
      <c r="G1244" t="s">
        <v>55</v>
      </c>
      <c r="H1244" t="s">
        <v>82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5884</v>
      </c>
      <c r="O1244">
        <f>ROUNDUP(E1244/D1244,2)*100</f>
        <v>1</v>
      </c>
      <c r="P1244">
        <f>IF(L1244&gt;0,ROUNDUP((E1244/L1244),0))</f>
        <v>5</v>
      </c>
      <c r="Q1244" t="s">
        <v>33</v>
      </c>
      <c r="R1244" t="s">
        <v>5883</v>
      </c>
      <c r="S1244" s="10">
        <f>(J1244/86400)+25569+(-5/24)</f>
        <v>40781.957199074073</v>
      </c>
      <c r="T1244" s="9">
        <f>(I1244/86400)+25569+(-5/24)</f>
        <v>40797.345833333333</v>
      </c>
    </row>
    <row r="1245" spans="1:20" ht="43.5" x14ac:dyDescent="0.35">
      <c r="A1245">
        <v>1243</v>
      </c>
      <c r="B1245" s="8" t="s">
        <v>5886</v>
      </c>
      <c r="C1245" s="8" t="s">
        <v>5885</v>
      </c>
      <c r="D1245">
        <v>12000</v>
      </c>
      <c r="E1245">
        <v>1691</v>
      </c>
      <c r="F1245" t="s">
        <v>48</v>
      </c>
      <c r="G1245" t="s">
        <v>55</v>
      </c>
      <c r="H1245" t="s">
        <v>82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5884</v>
      </c>
      <c r="O1245">
        <f>ROUNDUP(E1245/D1245,2)*100</f>
        <v>15.000000000000002</v>
      </c>
      <c r="P1245">
        <f>IF(L1245&gt;0,ROUNDUP((E1245/L1245),0))</f>
        <v>45</v>
      </c>
      <c r="Q1245" t="s">
        <v>33</v>
      </c>
      <c r="R1245" t="s">
        <v>5883</v>
      </c>
      <c r="S1245" s="10">
        <f>(J1245/86400)+25569+(-5/24)</f>
        <v>40671.670960648145</v>
      </c>
      <c r="T1245" s="9">
        <f>(I1245/86400)+25569+(-5/24)</f>
        <v>40732.666666666664</v>
      </c>
    </row>
    <row r="1246" spans="1:20" ht="43.5" x14ac:dyDescent="0.35">
      <c r="A1246">
        <v>1244</v>
      </c>
      <c r="B1246" s="8" t="s">
        <v>5882</v>
      </c>
      <c r="C1246" s="8" t="s">
        <v>5881</v>
      </c>
      <c r="D1246">
        <v>2000</v>
      </c>
      <c r="E1246">
        <v>2076</v>
      </c>
      <c r="F1246" t="s">
        <v>51</v>
      </c>
      <c r="G1246" t="s">
        <v>55</v>
      </c>
      <c r="H1246" t="s">
        <v>82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3733</v>
      </c>
      <c r="O1246">
        <f>ROUNDUP(E1246/D1246,2)*100</f>
        <v>104</v>
      </c>
      <c r="P1246">
        <f>IF(L1246&gt;0,ROUNDUP((E1246/L1246),0))</f>
        <v>47</v>
      </c>
      <c r="Q1246" t="s">
        <v>33</v>
      </c>
      <c r="R1246" t="s">
        <v>3732</v>
      </c>
      <c r="S1246" s="10">
        <f>(J1246/86400)+25569+(-5/24)</f>
        <v>41355.617164351854</v>
      </c>
      <c r="T1246" s="9">
        <f>(I1246/86400)+25569+(-5/24)</f>
        <v>41386.666666666664</v>
      </c>
    </row>
    <row r="1247" spans="1:20" ht="43.5" x14ac:dyDescent="0.35">
      <c r="A1247">
        <v>1245</v>
      </c>
      <c r="B1247" s="8" t="s">
        <v>5880</v>
      </c>
      <c r="C1247" s="8" t="s">
        <v>5879</v>
      </c>
      <c r="D1247">
        <v>2000</v>
      </c>
      <c r="E1247">
        <v>2405</v>
      </c>
      <c r="F1247" t="s">
        <v>51</v>
      </c>
      <c r="G1247" t="s">
        <v>55</v>
      </c>
      <c r="H1247" t="s">
        <v>82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3733</v>
      </c>
      <c r="O1247">
        <f>ROUNDUP(E1247/D1247,2)*100</f>
        <v>121</v>
      </c>
      <c r="P1247">
        <f>IF(L1247&gt;0,ROUNDUP((E1247/L1247),0))</f>
        <v>142</v>
      </c>
      <c r="Q1247" t="s">
        <v>33</v>
      </c>
      <c r="R1247" t="s">
        <v>3732</v>
      </c>
      <c r="S1247" s="10">
        <f>(J1247/86400)+25569+(-5/24)</f>
        <v>41774.391597222224</v>
      </c>
      <c r="T1247" s="9">
        <f>(I1247/86400)+25569+(-5/24)</f>
        <v>41804.391597222224</v>
      </c>
    </row>
    <row r="1248" spans="1:20" ht="43.5" x14ac:dyDescent="0.35">
      <c r="A1248">
        <v>1246</v>
      </c>
      <c r="B1248" s="8" t="s">
        <v>5878</v>
      </c>
      <c r="C1248" s="8" t="s">
        <v>5877</v>
      </c>
      <c r="D1248">
        <v>2000</v>
      </c>
      <c r="E1248">
        <v>2340</v>
      </c>
      <c r="F1248" t="s">
        <v>51</v>
      </c>
      <c r="G1248" t="s">
        <v>55</v>
      </c>
      <c r="H1248" t="s">
        <v>82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3733</v>
      </c>
      <c r="O1248">
        <f>ROUNDUP(E1248/D1248,2)*100</f>
        <v>117</v>
      </c>
      <c r="P1248">
        <f>IF(L1248&gt;0,ROUNDUP((E1248/L1248),0))</f>
        <v>76</v>
      </c>
      <c r="Q1248" t="s">
        <v>33</v>
      </c>
      <c r="R1248" t="s">
        <v>3732</v>
      </c>
      <c r="S1248" s="10">
        <f>(J1248/86400)+25569+(-5/24)</f>
        <v>40837.835057870368</v>
      </c>
      <c r="T1248" s="9">
        <f>(I1248/86400)+25569+(-5/24)</f>
        <v>40882.876724537033</v>
      </c>
    </row>
    <row r="1249" spans="1:20" ht="29" x14ac:dyDescent="0.35">
      <c r="A1249">
        <v>1247</v>
      </c>
      <c r="B1249" s="8" t="s">
        <v>5876</v>
      </c>
      <c r="C1249" s="8" t="s">
        <v>5875</v>
      </c>
      <c r="D1249">
        <v>3500</v>
      </c>
      <c r="E1249">
        <v>4275</v>
      </c>
      <c r="F1249" t="s">
        <v>51</v>
      </c>
      <c r="G1249" t="s">
        <v>55</v>
      </c>
      <c r="H1249" t="s">
        <v>82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3733</v>
      </c>
      <c r="O1249">
        <f>ROUNDUP(E1249/D1249,2)*100</f>
        <v>123</v>
      </c>
      <c r="P1249">
        <f>IF(L1249&gt;0,ROUNDUP((E1249/L1249),0))</f>
        <v>86</v>
      </c>
      <c r="Q1249" t="s">
        <v>33</v>
      </c>
      <c r="R1249" t="s">
        <v>3732</v>
      </c>
      <c r="S1249" s="10">
        <f>(J1249/86400)+25569+(-5/24)</f>
        <v>41370.083969907406</v>
      </c>
      <c r="T1249" s="9">
        <f>(I1249/86400)+25569+(-5/24)</f>
        <v>41400.083969907406</v>
      </c>
    </row>
    <row r="1250" spans="1:20" ht="43.5" x14ac:dyDescent="0.35">
      <c r="A1250">
        <v>1248</v>
      </c>
      <c r="B1250" s="8" t="s">
        <v>5874</v>
      </c>
      <c r="C1250" s="8" t="s">
        <v>5873</v>
      </c>
      <c r="D1250">
        <v>2500</v>
      </c>
      <c r="E1250">
        <v>3791</v>
      </c>
      <c r="F1250" t="s">
        <v>51</v>
      </c>
      <c r="G1250" t="s">
        <v>55</v>
      </c>
      <c r="H1250" t="s">
        <v>82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3733</v>
      </c>
      <c r="O1250">
        <f>ROUNDUP(E1250/D1250,2)*100</f>
        <v>152</v>
      </c>
      <c r="P1250">
        <f>IF(L1250&gt;0,ROUNDUP((E1250/L1250),0))</f>
        <v>65</v>
      </c>
      <c r="Q1250" t="s">
        <v>33</v>
      </c>
      <c r="R1250" t="s">
        <v>3732</v>
      </c>
      <c r="S1250" s="10">
        <f>(J1250/86400)+25569+(-5/24)</f>
        <v>41767.448530092588</v>
      </c>
      <c r="T1250" s="9">
        <f>(I1250/86400)+25569+(-5/24)</f>
        <v>41803.082638888889</v>
      </c>
    </row>
    <row r="1251" spans="1:20" ht="43.5" x14ac:dyDescent="0.35">
      <c r="A1251">
        <v>1249</v>
      </c>
      <c r="B1251" s="8" t="s">
        <v>5872</v>
      </c>
      <c r="C1251" s="8" t="s">
        <v>5871</v>
      </c>
      <c r="D1251">
        <v>5000</v>
      </c>
      <c r="E1251">
        <v>5222</v>
      </c>
      <c r="F1251" t="s">
        <v>51</v>
      </c>
      <c r="G1251" t="s">
        <v>55</v>
      </c>
      <c r="H1251" t="s">
        <v>82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3733</v>
      </c>
      <c r="O1251">
        <f>ROUNDUP(E1251/D1251,2)*100</f>
        <v>105</v>
      </c>
      <c r="P1251">
        <f>IF(L1251&gt;0,ROUNDUP((E1251/L1251),0))</f>
        <v>65</v>
      </c>
      <c r="Q1251" t="s">
        <v>33</v>
      </c>
      <c r="R1251" t="s">
        <v>3732</v>
      </c>
      <c r="S1251" s="10">
        <f>(J1251/86400)+25569+(-5/24)</f>
        <v>41067.532534722217</v>
      </c>
      <c r="T1251" s="9">
        <f>(I1251/86400)+25569+(-5/24)</f>
        <v>41097.532534722217</v>
      </c>
    </row>
    <row r="1252" spans="1:20" ht="58" x14ac:dyDescent="0.35">
      <c r="A1252">
        <v>1250</v>
      </c>
      <c r="B1252" s="8" t="s">
        <v>5870</v>
      </c>
      <c r="C1252" s="8" t="s">
        <v>5869</v>
      </c>
      <c r="D1252">
        <v>30000</v>
      </c>
      <c r="E1252">
        <v>60046</v>
      </c>
      <c r="F1252" t="s">
        <v>51</v>
      </c>
      <c r="G1252" t="s">
        <v>55</v>
      </c>
      <c r="H1252" t="s">
        <v>82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3733</v>
      </c>
      <c r="O1252">
        <f>ROUNDUP(E1252/D1252,2)*100</f>
        <v>200.99999999999997</v>
      </c>
      <c r="P1252">
        <f>IF(L1252&gt;0,ROUNDUP((E1252/L1252),0))</f>
        <v>119</v>
      </c>
      <c r="Q1252" t="s">
        <v>33</v>
      </c>
      <c r="R1252" t="s">
        <v>3732</v>
      </c>
      <c r="S1252" s="10">
        <f>(J1252/86400)+25569+(-5/24)</f>
        <v>41843.434386574074</v>
      </c>
      <c r="T1252" s="9">
        <f>(I1252/86400)+25569+(-5/24)</f>
        <v>41888.434386574074</v>
      </c>
    </row>
    <row r="1253" spans="1:20" ht="29" x14ac:dyDescent="0.35">
      <c r="A1253">
        <v>1251</v>
      </c>
      <c r="B1253" s="8" t="s">
        <v>5868</v>
      </c>
      <c r="C1253" s="8" t="s">
        <v>5867</v>
      </c>
      <c r="D1253">
        <v>6000</v>
      </c>
      <c r="E1253">
        <v>6108</v>
      </c>
      <c r="F1253" t="s">
        <v>51</v>
      </c>
      <c r="G1253" t="s">
        <v>55</v>
      </c>
      <c r="H1253" t="s">
        <v>82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3733</v>
      </c>
      <c r="O1253">
        <f>ROUNDUP(E1253/D1253,2)*100</f>
        <v>102</v>
      </c>
      <c r="P1253">
        <f>IF(L1253&gt;0,ROUNDUP((E1253/L1253),0))</f>
        <v>83</v>
      </c>
      <c r="Q1253" t="s">
        <v>33</v>
      </c>
      <c r="R1253" t="s">
        <v>3732</v>
      </c>
      <c r="S1253" s="10">
        <f>(J1253/86400)+25569+(-5/24)</f>
        <v>40751.606099537035</v>
      </c>
      <c r="T1253" s="9">
        <f>(I1253/86400)+25569+(-5/24)</f>
        <v>40811.606099537035</v>
      </c>
    </row>
    <row r="1254" spans="1:20" ht="43.5" x14ac:dyDescent="0.35">
      <c r="A1254">
        <v>1252</v>
      </c>
      <c r="B1254" s="8" t="s">
        <v>5866</v>
      </c>
      <c r="C1254" s="8" t="s">
        <v>5865</v>
      </c>
      <c r="D1254">
        <v>3500</v>
      </c>
      <c r="E1254">
        <v>4818</v>
      </c>
      <c r="F1254" t="s">
        <v>51</v>
      </c>
      <c r="G1254" t="s">
        <v>55</v>
      </c>
      <c r="H1254" t="s">
        <v>82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3733</v>
      </c>
      <c r="O1254">
        <f>ROUNDUP(E1254/D1254,2)*100</f>
        <v>138</v>
      </c>
      <c r="P1254">
        <f>IF(L1254&gt;0,ROUNDUP((E1254/L1254),0))</f>
        <v>35</v>
      </c>
      <c r="Q1254" t="s">
        <v>33</v>
      </c>
      <c r="R1254" t="s">
        <v>3732</v>
      </c>
      <c r="S1254" s="10">
        <f>(J1254/86400)+25569+(-5/24)</f>
        <v>41543.779733796291</v>
      </c>
      <c r="T1254" s="9">
        <f>(I1254/86400)+25569+(-5/24)</f>
        <v>41571.779733796291</v>
      </c>
    </row>
    <row r="1255" spans="1:20" ht="58" x14ac:dyDescent="0.35">
      <c r="A1255">
        <v>1253</v>
      </c>
      <c r="B1255" s="8" t="s">
        <v>5864</v>
      </c>
      <c r="C1255" s="8" t="s">
        <v>5863</v>
      </c>
      <c r="D1255">
        <v>10</v>
      </c>
      <c r="E1255">
        <v>30383.32</v>
      </c>
      <c r="F1255" t="s">
        <v>51</v>
      </c>
      <c r="G1255" t="s">
        <v>55</v>
      </c>
      <c r="H1255" t="s">
        <v>82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3733</v>
      </c>
      <c r="O1255">
        <f>ROUNDUP(E1255/D1255,2)*100</f>
        <v>303834</v>
      </c>
      <c r="P1255">
        <f>IF(L1255&gt;0,ROUNDUP((E1255/L1255),0))</f>
        <v>43</v>
      </c>
      <c r="Q1255" t="s">
        <v>33</v>
      </c>
      <c r="R1255" t="s">
        <v>3732</v>
      </c>
      <c r="S1255" s="10">
        <f>(J1255/86400)+25569+(-5/24)</f>
        <v>41855.575312499997</v>
      </c>
      <c r="T1255" s="9">
        <f>(I1255/86400)+25569+(-5/24)</f>
        <v>41885.575312499997</v>
      </c>
    </row>
    <row r="1256" spans="1:20" ht="43.5" x14ac:dyDescent="0.35">
      <c r="A1256">
        <v>1254</v>
      </c>
      <c r="B1256" s="8" t="s">
        <v>5862</v>
      </c>
      <c r="C1256" s="8" t="s">
        <v>5861</v>
      </c>
      <c r="D1256">
        <v>6700</v>
      </c>
      <c r="E1256">
        <v>13323</v>
      </c>
      <c r="F1256" t="s">
        <v>51</v>
      </c>
      <c r="G1256" t="s">
        <v>55</v>
      </c>
      <c r="H1256" t="s">
        <v>82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3733</v>
      </c>
      <c r="O1256">
        <f>ROUNDUP(E1256/D1256,2)*100</f>
        <v>199</v>
      </c>
      <c r="P1256">
        <f>IF(L1256&gt;0,ROUNDUP((E1256/L1256),0))</f>
        <v>95</v>
      </c>
      <c r="Q1256" t="s">
        <v>33</v>
      </c>
      <c r="R1256" t="s">
        <v>3732</v>
      </c>
      <c r="S1256" s="10">
        <f>(J1256/86400)+25569+(-5/24)</f>
        <v>40487.413032407407</v>
      </c>
      <c r="T1256" s="9">
        <f>(I1256/86400)+25569+(-5/24)</f>
        <v>40543.999305555553</v>
      </c>
    </row>
    <row r="1257" spans="1:20" ht="43.5" x14ac:dyDescent="0.35">
      <c r="A1257">
        <v>1255</v>
      </c>
      <c r="B1257" s="8" t="s">
        <v>5860</v>
      </c>
      <c r="C1257" s="8" t="s">
        <v>5859</v>
      </c>
      <c r="D1257">
        <v>3000</v>
      </c>
      <c r="E1257">
        <v>6071</v>
      </c>
      <c r="F1257" t="s">
        <v>51</v>
      </c>
      <c r="G1257" t="s">
        <v>55</v>
      </c>
      <c r="H1257" t="s">
        <v>82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3733</v>
      </c>
      <c r="O1257">
        <f>ROUNDUP(E1257/D1257,2)*100</f>
        <v>202.99999999999997</v>
      </c>
      <c r="P1257">
        <f>IF(L1257&gt;0,ROUNDUP((E1257/L1257),0))</f>
        <v>56</v>
      </c>
      <c r="Q1257" t="s">
        <v>33</v>
      </c>
      <c r="R1257" t="s">
        <v>3732</v>
      </c>
      <c r="S1257" s="10">
        <f>(J1257/86400)+25569+(-5/24)</f>
        <v>41579.637175925927</v>
      </c>
      <c r="T1257" s="9">
        <f>(I1257/86400)+25569+(-5/24)</f>
        <v>41609.678842592592</v>
      </c>
    </row>
    <row r="1258" spans="1:20" ht="43.5" x14ac:dyDescent="0.35">
      <c r="A1258">
        <v>1256</v>
      </c>
      <c r="B1258" s="8" t="s">
        <v>5858</v>
      </c>
      <c r="C1258" s="8" t="s">
        <v>5857</v>
      </c>
      <c r="D1258">
        <v>30000</v>
      </c>
      <c r="E1258">
        <v>35389.129999999997</v>
      </c>
      <c r="F1258" t="s">
        <v>51</v>
      </c>
      <c r="G1258" t="s">
        <v>55</v>
      </c>
      <c r="H1258" t="s">
        <v>82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3733</v>
      </c>
      <c r="O1258">
        <f>ROUNDUP(E1258/D1258,2)*100</f>
        <v>118</v>
      </c>
      <c r="P1258">
        <f>IF(L1258&gt;0,ROUNDUP((E1258/L1258),0))</f>
        <v>99</v>
      </c>
      <c r="Q1258" t="s">
        <v>33</v>
      </c>
      <c r="R1258" t="s">
        <v>3732</v>
      </c>
      <c r="S1258" s="10">
        <f>(J1258/86400)+25569+(-5/24)</f>
        <v>40921.711006944439</v>
      </c>
      <c r="T1258" s="9">
        <f>(I1258/86400)+25569+(-5/24)</f>
        <v>40951.711006944439</v>
      </c>
    </row>
    <row r="1259" spans="1:20" ht="43.5" x14ac:dyDescent="0.35">
      <c r="A1259">
        <v>1257</v>
      </c>
      <c r="B1259" s="8" t="s">
        <v>5856</v>
      </c>
      <c r="C1259" s="8" t="s">
        <v>5855</v>
      </c>
      <c r="D1259">
        <v>5500</v>
      </c>
      <c r="E1259">
        <v>16210</v>
      </c>
      <c r="F1259" t="s">
        <v>51</v>
      </c>
      <c r="G1259" t="s">
        <v>55</v>
      </c>
      <c r="H1259" t="s">
        <v>82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3733</v>
      </c>
      <c r="O1259">
        <f>ROUNDUP(E1259/D1259,2)*100</f>
        <v>295</v>
      </c>
      <c r="P1259">
        <f>IF(L1259&gt;0,ROUNDUP((E1259/L1259),0))</f>
        <v>93</v>
      </c>
      <c r="Q1259" t="s">
        <v>33</v>
      </c>
      <c r="R1259" t="s">
        <v>3732</v>
      </c>
      <c r="S1259" s="10">
        <f>(J1259/86400)+25569+(-5/24)</f>
        <v>40586.877199074072</v>
      </c>
      <c r="T1259" s="9">
        <f>(I1259/86400)+25569+(-5/24)</f>
        <v>40635.835532407407</v>
      </c>
    </row>
    <row r="1260" spans="1:20" ht="43.5" x14ac:dyDescent="0.35">
      <c r="A1260">
        <v>1258</v>
      </c>
      <c r="B1260" s="8" t="s">
        <v>5854</v>
      </c>
      <c r="C1260" s="8" t="s">
        <v>5853</v>
      </c>
      <c r="D1260">
        <v>12000</v>
      </c>
      <c r="E1260">
        <v>25577.56</v>
      </c>
      <c r="F1260" t="s">
        <v>51</v>
      </c>
      <c r="G1260" t="s">
        <v>55</v>
      </c>
      <c r="H1260" t="s">
        <v>82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3733</v>
      </c>
      <c r="O1260">
        <f>ROUNDUP(E1260/D1260,2)*100</f>
        <v>213.99999999999997</v>
      </c>
      <c r="P1260">
        <f>IF(L1260&gt;0,ROUNDUP((E1260/L1260),0))</f>
        <v>39</v>
      </c>
      <c r="Q1260" t="s">
        <v>33</v>
      </c>
      <c r="R1260" t="s">
        <v>3732</v>
      </c>
      <c r="S1260" s="10">
        <f>(J1260/86400)+25569+(-5/24)</f>
        <v>41487.402916666666</v>
      </c>
      <c r="T1260" s="9">
        <f>(I1260/86400)+25569+(-5/24)</f>
        <v>41517.402916666666</v>
      </c>
    </row>
    <row r="1261" spans="1:20" ht="43.5" x14ac:dyDescent="0.35">
      <c r="A1261">
        <v>1259</v>
      </c>
      <c r="B1261" s="8" t="s">
        <v>5852</v>
      </c>
      <c r="C1261" s="8" t="s">
        <v>5851</v>
      </c>
      <c r="D1261">
        <v>2500</v>
      </c>
      <c r="E1261">
        <v>2606</v>
      </c>
      <c r="F1261" t="s">
        <v>51</v>
      </c>
      <c r="G1261" t="s">
        <v>55</v>
      </c>
      <c r="H1261" t="s">
        <v>82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3733</v>
      </c>
      <c r="O1261">
        <f>ROUNDUP(E1261/D1261,2)*100</f>
        <v>105</v>
      </c>
      <c r="P1261">
        <f>IF(L1261&gt;0,ROUNDUP((E1261/L1261),0))</f>
        <v>28</v>
      </c>
      <c r="Q1261" t="s">
        <v>33</v>
      </c>
      <c r="R1261" t="s">
        <v>3732</v>
      </c>
      <c r="S1261" s="10">
        <f>(J1261/86400)+25569+(-5/24)</f>
        <v>41766.762314814812</v>
      </c>
      <c r="T1261" s="9">
        <f>(I1261/86400)+25569+(-5/24)</f>
        <v>41798.957638888889</v>
      </c>
    </row>
    <row r="1262" spans="1:20" ht="43.5" x14ac:dyDescent="0.35">
      <c r="A1262">
        <v>1260</v>
      </c>
      <c r="B1262" s="8" t="s">
        <v>5850</v>
      </c>
      <c r="C1262" s="8" t="s">
        <v>5849</v>
      </c>
      <c r="D1262">
        <v>3300</v>
      </c>
      <c r="E1262">
        <v>3751</v>
      </c>
      <c r="F1262" t="s">
        <v>51</v>
      </c>
      <c r="G1262" t="s">
        <v>55</v>
      </c>
      <c r="H1262" t="s">
        <v>82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3733</v>
      </c>
      <c r="O1262">
        <f>ROUNDUP(E1262/D1262,2)*100</f>
        <v>113.99999999999999</v>
      </c>
      <c r="P1262">
        <f>IF(L1262&gt;0,ROUNDUP((E1262/L1262),0))</f>
        <v>51</v>
      </c>
      <c r="Q1262" t="s">
        <v>33</v>
      </c>
      <c r="R1262" t="s">
        <v>3732</v>
      </c>
      <c r="S1262" s="10">
        <f>(J1262/86400)+25569+(-5/24)</f>
        <v>41666.63449074074</v>
      </c>
      <c r="T1262" s="9">
        <f>(I1262/86400)+25569+(-5/24)</f>
        <v>41696.63449074074</v>
      </c>
    </row>
    <row r="1263" spans="1:20" ht="43.5" x14ac:dyDescent="0.35">
      <c r="A1263">
        <v>1261</v>
      </c>
      <c r="B1263" s="8" t="s">
        <v>5848</v>
      </c>
      <c r="C1263" s="8" t="s">
        <v>5847</v>
      </c>
      <c r="D1263">
        <v>2000</v>
      </c>
      <c r="E1263">
        <v>2025</v>
      </c>
      <c r="F1263" t="s">
        <v>51</v>
      </c>
      <c r="G1263" t="s">
        <v>55</v>
      </c>
      <c r="H1263" t="s">
        <v>82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3733</v>
      </c>
      <c r="O1263">
        <f>ROUNDUP(E1263/D1263,2)*100</f>
        <v>102</v>
      </c>
      <c r="P1263">
        <f>IF(L1263&gt;0,ROUNDUP((E1263/L1263),0))</f>
        <v>39</v>
      </c>
      <c r="Q1263" t="s">
        <v>33</v>
      </c>
      <c r="R1263" t="s">
        <v>3732</v>
      </c>
      <c r="S1263" s="10">
        <f>(J1263/86400)+25569+(-5/24)</f>
        <v>41638.134571759256</v>
      </c>
      <c r="T1263" s="9">
        <f>(I1263/86400)+25569+(-5/24)</f>
        <v>41668.134571759256</v>
      </c>
    </row>
    <row r="1264" spans="1:20" ht="43.5" x14ac:dyDescent="0.35">
      <c r="A1264">
        <v>1262</v>
      </c>
      <c r="B1264" s="8" t="s">
        <v>5846</v>
      </c>
      <c r="C1264" s="8" t="s">
        <v>5845</v>
      </c>
      <c r="D1264">
        <v>6500</v>
      </c>
      <c r="E1264">
        <v>8152</v>
      </c>
      <c r="F1264" t="s">
        <v>51</v>
      </c>
      <c r="G1264" t="s">
        <v>57</v>
      </c>
      <c r="H1264" t="s">
        <v>193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3733</v>
      </c>
      <c r="O1264">
        <f>ROUNDUP(E1264/D1264,2)*100</f>
        <v>126</v>
      </c>
      <c r="P1264">
        <f>IF(L1264&gt;0,ROUNDUP((E1264/L1264),0))</f>
        <v>78</v>
      </c>
      <c r="Q1264" t="s">
        <v>33</v>
      </c>
      <c r="R1264" t="s">
        <v>3732</v>
      </c>
      <c r="S1264" s="10">
        <f>(J1264/86400)+25569+(-5/24)</f>
        <v>41656.554305555554</v>
      </c>
      <c r="T1264" s="9">
        <f>(I1264/86400)+25569+(-5/24)</f>
        <v>41686.554305555554</v>
      </c>
    </row>
    <row r="1265" spans="1:20" ht="29" x14ac:dyDescent="0.35">
      <c r="A1265">
        <v>1263</v>
      </c>
      <c r="B1265" s="8" t="s">
        <v>5844</v>
      </c>
      <c r="C1265" s="8" t="s">
        <v>5843</v>
      </c>
      <c r="D1265">
        <v>1500</v>
      </c>
      <c r="E1265">
        <v>1785</v>
      </c>
      <c r="F1265" t="s">
        <v>51</v>
      </c>
      <c r="G1265" t="s">
        <v>55</v>
      </c>
      <c r="H1265" t="s">
        <v>82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3733</v>
      </c>
      <c r="O1265">
        <f>ROUNDUP(E1265/D1265,2)*100</f>
        <v>119</v>
      </c>
      <c r="P1265">
        <f>IF(L1265&gt;0,ROUNDUP((E1265/L1265),0))</f>
        <v>44</v>
      </c>
      <c r="Q1265" t="s">
        <v>33</v>
      </c>
      <c r="R1265" t="s">
        <v>3732</v>
      </c>
      <c r="S1265" s="10">
        <f>(J1265/86400)+25569+(-5/24)</f>
        <v>41691.875810185185</v>
      </c>
      <c r="T1265" s="9">
        <f>(I1265/86400)+25569+(-5/24)</f>
        <v>41726.833333333328</v>
      </c>
    </row>
    <row r="1266" spans="1:20" ht="43.5" x14ac:dyDescent="0.35">
      <c r="A1266">
        <v>1264</v>
      </c>
      <c r="B1266" s="8" t="s">
        <v>5842</v>
      </c>
      <c r="C1266" s="8" t="s">
        <v>5841</v>
      </c>
      <c r="D1266">
        <v>650</v>
      </c>
      <c r="E1266">
        <v>1082</v>
      </c>
      <c r="F1266" t="s">
        <v>51</v>
      </c>
      <c r="G1266" t="s">
        <v>55</v>
      </c>
      <c r="H1266" t="s">
        <v>82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3733</v>
      </c>
      <c r="O1266">
        <f>ROUNDUP(E1266/D1266,2)*100</f>
        <v>167</v>
      </c>
      <c r="P1266">
        <f>IF(L1266&gt;0,ROUNDUP((E1266/L1266),0))</f>
        <v>32</v>
      </c>
      <c r="Q1266" t="s">
        <v>33</v>
      </c>
      <c r="R1266" t="s">
        <v>3732</v>
      </c>
      <c r="S1266" s="10">
        <f>(J1266/86400)+25569+(-5/24)</f>
        <v>41547.454664351848</v>
      </c>
      <c r="T1266" s="9">
        <f>(I1266/86400)+25569+(-5/24)</f>
        <v>41576.454664351848</v>
      </c>
    </row>
    <row r="1267" spans="1:20" ht="58" x14ac:dyDescent="0.35">
      <c r="A1267">
        <v>1265</v>
      </c>
      <c r="B1267" s="8" t="s">
        <v>5840</v>
      </c>
      <c r="C1267" s="8" t="s">
        <v>5839</v>
      </c>
      <c r="D1267">
        <v>3500</v>
      </c>
      <c r="E1267">
        <v>4170.17</v>
      </c>
      <c r="F1267" t="s">
        <v>51</v>
      </c>
      <c r="G1267" t="s">
        <v>55</v>
      </c>
      <c r="H1267" t="s">
        <v>82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3733</v>
      </c>
      <c r="O1267">
        <f>ROUNDUP(E1267/D1267,2)*100</f>
        <v>120</v>
      </c>
      <c r="P1267">
        <f>IF(L1267&gt;0,ROUNDUP((E1267/L1267),0))</f>
        <v>64</v>
      </c>
      <c r="Q1267" t="s">
        <v>33</v>
      </c>
      <c r="R1267" t="s">
        <v>3732</v>
      </c>
      <c r="S1267" s="10">
        <f>(J1267/86400)+25569+(-5/24)</f>
        <v>40465.446932870364</v>
      </c>
      <c r="T1267" s="9">
        <f>(I1267/86400)+25569+(-5/24)</f>
        <v>40512.446932870364</v>
      </c>
    </row>
    <row r="1268" spans="1:20" ht="29" x14ac:dyDescent="0.35">
      <c r="A1268">
        <v>1266</v>
      </c>
      <c r="B1268" s="8" t="s">
        <v>5838</v>
      </c>
      <c r="C1268" s="8" t="s">
        <v>5837</v>
      </c>
      <c r="D1268">
        <v>9500</v>
      </c>
      <c r="E1268">
        <v>9545</v>
      </c>
      <c r="F1268" t="s">
        <v>51</v>
      </c>
      <c r="G1268" t="s">
        <v>55</v>
      </c>
      <c r="H1268" t="s">
        <v>82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3733</v>
      </c>
      <c r="O1268">
        <f>ROUNDUP(E1268/D1268,2)*100</f>
        <v>101</v>
      </c>
      <c r="P1268">
        <f>IF(L1268&gt;0,ROUNDUP((E1268/L1268),0))</f>
        <v>191</v>
      </c>
      <c r="Q1268" t="s">
        <v>33</v>
      </c>
      <c r="R1268" t="s">
        <v>3732</v>
      </c>
      <c r="S1268" s="10">
        <f>(J1268/86400)+25569+(-5/24)</f>
        <v>41620.668344907404</v>
      </c>
      <c r="T1268" s="9">
        <f>(I1268/86400)+25569+(-5/24)</f>
        <v>41650.668344907404</v>
      </c>
    </row>
    <row r="1269" spans="1:20" ht="43.5" x14ac:dyDescent="0.35">
      <c r="A1269">
        <v>1267</v>
      </c>
      <c r="B1269" s="8" t="s">
        <v>5836</v>
      </c>
      <c r="C1269" s="8" t="s">
        <v>5835</v>
      </c>
      <c r="D1269">
        <v>22000</v>
      </c>
      <c r="E1269">
        <v>22396</v>
      </c>
      <c r="F1269" t="s">
        <v>51</v>
      </c>
      <c r="G1269" t="s">
        <v>55</v>
      </c>
      <c r="H1269" t="s">
        <v>82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3733</v>
      </c>
      <c r="O1269">
        <f>ROUNDUP(E1269/D1269,2)*100</f>
        <v>102</v>
      </c>
      <c r="P1269">
        <f>IF(L1269&gt;0,ROUNDUP((E1269/L1269),0))</f>
        <v>141</v>
      </c>
      <c r="Q1269" t="s">
        <v>33</v>
      </c>
      <c r="R1269" t="s">
        <v>3732</v>
      </c>
      <c r="S1269" s="10">
        <f>(J1269/86400)+25569+(-5/24)</f>
        <v>41449.376828703702</v>
      </c>
      <c r="T1269" s="9">
        <f>(I1269/86400)+25569+(-5/24)</f>
        <v>41479.376828703702</v>
      </c>
    </row>
    <row r="1270" spans="1:20" ht="29" x14ac:dyDescent="0.35">
      <c r="A1270">
        <v>1268</v>
      </c>
      <c r="B1270" s="8" t="s">
        <v>5834</v>
      </c>
      <c r="C1270" s="8" t="s">
        <v>5833</v>
      </c>
      <c r="D1270">
        <v>12000</v>
      </c>
      <c r="E1270">
        <v>14000</v>
      </c>
      <c r="F1270" t="s">
        <v>51</v>
      </c>
      <c r="G1270" t="s">
        <v>55</v>
      </c>
      <c r="H1270" t="s">
        <v>82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3733</v>
      </c>
      <c r="O1270">
        <f>ROUNDUP(E1270/D1270,2)*100</f>
        <v>117</v>
      </c>
      <c r="P1270">
        <f>IF(L1270&gt;0,ROUNDUP((E1270/L1270),0))</f>
        <v>77</v>
      </c>
      <c r="Q1270" t="s">
        <v>33</v>
      </c>
      <c r="R1270" t="s">
        <v>3732</v>
      </c>
      <c r="S1270" s="10">
        <f>(J1270/86400)+25569+(-5/24)</f>
        <v>41507.637118055551</v>
      </c>
      <c r="T1270" s="9">
        <f>(I1270/86400)+25569+(-5/24)</f>
        <v>41537.637118055551</v>
      </c>
    </row>
    <row r="1271" spans="1:20" ht="58" x14ac:dyDescent="0.35">
      <c r="A1271">
        <v>1269</v>
      </c>
      <c r="B1271" s="8" t="s">
        <v>5832</v>
      </c>
      <c r="C1271" s="8" t="s">
        <v>5831</v>
      </c>
      <c r="D1271">
        <v>18800</v>
      </c>
      <c r="E1271">
        <v>20426</v>
      </c>
      <c r="F1271" t="s">
        <v>51</v>
      </c>
      <c r="G1271" t="s">
        <v>55</v>
      </c>
      <c r="H1271" t="s">
        <v>82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3733</v>
      </c>
      <c r="O1271">
        <f>ROUNDUP(E1271/D1271,2)*100</f>
        <v>109.00000000000001</v>
      </c>
      <c r="P1271">
        <f>IF(L1271&gt;0,ROUNDUP((E1271/L1271),0))</f>
        <v>100</v>
      </c>
      <c r="Q1271" t="s">
        <v>33</v>
      </c>
      <c r="R1271" t="s">
        <v>3732</v>
      </c>
      <c r="S1271" s="10">
        <f>(J1271/86400)+25569+(-5/24)</f>
        <v>42445.614722222221</v>
      </c>
      <c r="T1271" s="9">
        <f>(I1271/86400)+25569+(-5/24)</f>
        <v>42475.791666666664</v>
      </c>
    </row>
    <row r="1272" spans="1:20" ht="29" x14ac:dyDescent="0.35">
      <c r="A1272">
        <v>1270</v>
      </c>
      <c r="B1272" s="8" t="s">
        <v>5830</v>
      </c>
      <c r="C1272" s="8" t="s">
        <v>5829</v>
      </c>
      <c r="D1272">
        <v>10000</v>
      </c>
      <c r="E1272">
        <v>11472</v>
      </c>
      <c r="F1272" t="s">
        <v>51</v>
      </c>
      <c r="G1272" t="s">
        <v>55</v>
      </c>
      <c r="H1272" t="s">
        <v>82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3733</v>
      </c>
      <c r="O1272">
        <f>ROUNDUP(E1272/D1272,2)*100</f>
        <v>114.99999999999999</v>
      </c>
      <c r="P1272">
        <f>IF(L1272&gt;0,ROUNDUP((E1272/L1272),0))</f>
        <v>68</v>
      </c>
      <c r="Q1272" t="s">
        <v>33</v>
      </c>
      <c r="R1272" t="s">
        <v>3732</v>
      </c>
      <c r="S1272" s="10">
        <f>(J1272/86400)+25569+(-5/24)</f>
        <v>40933.648634259254</v>
      </c>
      <c r="T1272" s="9">
        <f>(I1272/86400)+25569+(-5/24)</f>
        <v>40993.60696759259</v>
      </c>
    </row>
    <row r="1273" spans="1:20" ht="43.5" x14ac:dyDescent="0.35">
      <c r="A1273">
        <v>1271</v>
      </c>
      <c r="B1273" s="8" t="s">
        <v>5828</v>
      </c>
      <c r="C1273" s="8" t="s">
        <v>5827</v>
      </c>
      <c r="D1273">
        <v>7500</v>
      </c>
      <c r="E1273">
        <v>7635</v>
      </c>
      <c r="F1273" t="s">
        <v>51</v>
      </c>
      <c r="G1273" t="s">
        <v>55</v>
      </c>
      <c r="H1273" t="s">
        <v>82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3733</v>
      </c>
      <c r="O1273">
        <f>ROUNDUP(E1273/D1273,2)*100</f>
        <v>102</v>
      </c>
      <c r="P1273">
        <f>IF(L1273&gt;0,ROUNDUP((E1273/L1273),0))</f>
        <v>247</v>
      </c>
      <c r="Q1273" t="s">
        <v>33</v>
      </c>
      <c r="R1273" t="s">
        <v>3732</v>
      </c>
      <c r="S1273" s="10">
        <f>(J1273/86400)+25569+(-5/24)</f>
        <v>41561.475219907406</v>
      </c>
      <c r="T1273" s="9">
        <f>(I1273/86400)+25569+(-5/24)</f>
        <v>41591.516886574071</v>
      </c>
    </row>
    <row r="1274" spans="1:20" ht="58" x14ac:dyDescent="0.35">
      <c r="A1274">
        <v>1272</v>
      </c>
      <c r="B1274" s="8" t="s">
        <v>5826</v>
      </c>
      <c r="C1274" s="8" t="s">
        <v>5825</v>
      </c>
      <c r="D1274">
        <v>5000</v>
      </c>
      <c r="E1274">
        <v>5300</v>
      </c>
      <c r="F1274" t="s">
        <v>51</v>
      </c>
      <c r="G1274" t="s">
        <v>55</v>
      </c>
      <c r="H1274" t="s">
        <v>82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3733</v>
      </c>
      <c r="O1274">
        <f>ROUNDUP(E1274/D1274,2)*100</f>
        <v>106</v>
      </c>
      <c r="P1274">
        <f>IF(L1274&gt;0,ROUNDUP((E1274/L1274),0))</f>
        <v>190</v>
      </c>
      <c r="Q1274" t="s">
        <v>33</v>
      </c>
      <c r="R1274" t="s">
        <v>3732</v>
      </c>
      <c r="S1274" s="10">
        <f>(J1274/86400)+25569+(-5/24)</f>
        <v>40274.536793981482</v>
      </c>
      <c r="T1274" s="9">
        <f>(I1274/86400)+25569+(-5/24)</f>
        <v>40343.958333333328</v>
      </c>
    </row>
    <row r="1275" spans="1:20" ht="43.5" x14ac:dyDescent="0.35">
      <c r="A1275">
        <v>1273</v>
      </c>
      <c r="B1275" s="8" t="s">
        <v>5824</v>
      </c>
      <c r="C1275" s="8" t="s">
        <v>5823</v>
      </c>
      <c r="D1275">
        <v>4000</v>
      </c>
      <c r="E1275">
        <v>4140</v>
      </c>
      <c r="F1275" t="s">
        <v>51</v>
      </c>
      <c r="G1275" t="s">
        <v>57</v>
      </c>
      <c r="H1275" t="s">
        <v>193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3733</v>
      </c>
      <c r="O1275">
        <f>ROUNDUP(E1275/D1275,2)*100</f>
        <v>104</v>
      </c>
      <c r="P1275">
        <f>IF(L1275&gt;0,ROUNDUP((E1275/L1275),0))</f>
        <v>77</v>
      </c>
      <c r="Q1275" t="s">
        <v>33</v>
      </c>
      <c r="R1275" t="s">
        <v>3732</v>
      </c>
      <c r="S1275" s="10">
        <f>(J1275/86400)+25569+(-5/24)</f>
        <v>41852.521886574068</v>
      </c>
      <c r="T1275" s="9">
        <f>(I1275/86400)+25569+(-5/24)</f>
        <v>41882.521886574068</v>
      </c>
    </row>
    <row r="1276" spans="1:20" ht="43.5" x14ac:dyDescent="0.35">
      <c r="A1276">
        <v>1274</v>
      </c>
      <c r="B1276" s="8" t="s">
        <v>5822</v>
      </c>
      <c r="C1276" s="8" t="s">
        <v>5821</v>
      </c>
      <c r="D1276">
        <v>25000</v>
      </c>
      <c r="E1276">
        <v>38743.839999999997</v>
      </c>
      <c r="F1276" t="s">
        <v>51</v>
      </c>
      <c r="G1276" t="s">
        <v>55</v>
      </c>
      <c r="H1276" t="s">
        <v>82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3733</v>
      </c>
      <c r="O1276">
        <f>ROUNDUP(E1276/D1276,2)*100</f>
        <v>155</v>
      </c>
      <c r="P1276">
        <f>IF(L1276&gt;0,ROUNDUP((E1276/L1276),0))</f>
        <v>83</v>
      </c>
      <c r="Q1276" t="s">
        <v>33</v>
      </c>
      <c r="R1276" t="s">
        <v>3732</v>
      </c>
      <c r="S1276" s="10">
        <f>(J1276/86400)+25569+(-5/24)</f>
        <v>41116.481770833328</v>
      </c>
      <c r="T1276" s="9">
        <f>(I1276/86400)+25569+(-5/24)</f>
        <v>41151.481770833328</v>
      </c>
    </row>
    <row r="1277" spans="1:20" ht="43.5" x14ac:dyDescent="0.35">
      <c r="A1277">
        <v>1275</v>
      </c>
      <c r="B1277" s="8" t="s">
        <v>5820</v>
      </c>
      <c r="C1277" s="8" t="s">
        <v>5819</v>
      </c>
      <c r="D1277">
        <v>15000</v>
      </c>
      <c r="E1277">
        <v>24321.1</v>
      </c>
      <c r="F1277" t="s">
        <v>51</v>
      </c>
      <c r="G1277" t="s">
        <v>55</v>
      </c>
      <c r="H1277" t="s">
        <v>82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3733</v>
      </c>
      <c r="O1277">
        <f>ROUNDUP(E1277/D1277,2)*100</f>
        <v>163</v>
      </c>
      <c r="P1277">
        <f>IF(L1277&gt;0,ROUNDUP((E1277/L1277),0))</f>
        <v>63</v>
      </c>
      <c r="Q1277" t="s">
        <v>33</v>
      </c>
      <c r="R1277" t="s">
        <v>3732</v>
      </c>
      <c r="S1277" s="10">
        <f>(J1277/86400)+25569+(-5/24)</f>
        <v>41458.659571759257</v>
      </c>
      <c r="T1277" s="9">
        <f>(I1277/86400)+25569+(-5/24)</f>
        <v>41493.659571759257</v>
      </c>
    </row>
    <row r="1278" spans="1:20" ht="29" x14ac:dyDescent="0.35">
      <c r="A1278">
        <v>1276</v>
      </c>
      <c r="B1278" s="8" t="s">
        <v>5818</v>
      </c>
      <c r="C1278" s="8" t="s">
        <v>5817</v>
      </c>
      <c r="D1278">
        <v>3000</v>
      </c>
      <c r="E1278">
        <v>3132.63</v>
      </c>
      <c r="F1278" t="s">
        <v>51</v>
      </c>
      <c r="G1278" t="s">
        <v>55</v>
      </c>
      <c r="H1278" t="s">
        <v>82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3733</v>
      </c>
      <c r="O1278">
        <f>ROUNDUP(E1278/D1278,2)*100</f>
        <v>105</v>
      </c>
      <c r="P1278">
        <f>IF(L1278&gt;0,ROUNDUP((E1278/L1278),0))</f>
        <v>47</v>
      </c>
      <c r="Q1278" t="s">
        <v>33</v>
      </c>
      <c r="R1278" t="s">
        <v>3732</v>
      </c>
      <c r="S1278" s="10">
        <f>(J1278/86400)+25569+(-5/24)</f>
        <v>40007.49591435185</v>
      </c>
      <c r="T1278" s="9">
        <f>(I1278/86400)+25569+(-5/24)</f>
        <v>40056.958333333328</v>
      </c>
    </row>
    <row r="1279" spans="1:20" ht="58" x14ac:dyDescent="0.35">
      <c r="A1279">
        <v>1277</v>
      </c>
      <c r="B1279" s="8" t="s">
        <v>5816</v>
      </c>
      <c r="C1279" s="8" t="s">
        <v>5815</v>
      </c>
      <c r="D1279">
        <v>15000</v>
      </c>
      <c r="E1279">
        <v>15918.65</v>
      </c>
      <c r="F1279" t="s">
        <v>51</v>
      </c>
      <c r="G1279" t="s">
        <v>55</v>
      </c>
      <c r="H1279" t="s">
        <v>82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3733</v>
      </c>
      <c r="O1279">
        <f>ROUNDUP(E1279/D1279,2)*100</f>
        <v>107</v>
      </c>
      <c r="P1279">
        <f>IF(L1279&gt;0,ROUNDUP((E1279/L1279),0))</f>
        <v>39</v>
      </c>
      <c r="Q1279" t="s">
        <v>33</v>
      </c>
      <c r="R1279" t="s">
        <v>3732</v>
      </c>
      <c r="S1279" s="10">
        <f>(J1279/86400)+25569+(-5/24)</f>
        <v>41121.35355324074</v>
      </c>
      <c r="T1279" s="9">
        <f>(I1279/86400)+25569+(-5/24)</f>
        <v>41156.35355324074</v>
      </c>
    </row>
    <row r="1280" spans="1:20" ht="43.5" x14ac:dyDescent="0.35">
      <c r="A1280">
        <v>1278</v>
      </c>
      <c r="B1280" s="8" t="s">
        <v>5814</v>
      </c>
      <c r="C1280" s="8" t="s">
        <v>5813</v>
      </c>
      <c r="D1280">
        <v>6500</v>
      </c>
      <c r="E1280">
        <v>10071</v>
      </c>
      <c r="F1280" t="s">
        <v>51</v>
      </c>
      <c r="G1280" t="s">
        <v>55</v>
      </c>
      <c r="H1280" t="s">
        <v>82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3733</v>
      </c>
      <c r="O1280">
        <f>ROUNDUP(E1280/D1280,2)*100</f>
        <v>155</v>
      </c>
      <c r="P1280">
        <f>IF(L1280&gt;0,ROUNDUP((E1280/L1280),0))</f>
        <v>54</v>
      </c>
      <c r="Q1280" t="s">
        <v>33</v>
      </c>
      <c r="R1280" t="s">
        <v>3732</v>
      </c>
      <c r="S1280" s="10">
        <f>(J1280/86400)+25569+(-5/24)</f>
        <v>41786.346828703703</v>
      </c>
      <c r="T1280" s="9">
        <f>(I1280/86400)+25569+(-5/24)</f>
        <v>41814.875</v>
      </c>
    </row>
    <row r="1281" spans="1:20" ht="43.5" x14ac:dyDescent="0.35">
      <c r="A1281">
        <v>1279</v>
      </c>
      <c r="B1281" s="8" t="s">
        <v>5812</v>
      </c>
      <c r="C1281" s="8" t="s">
        <v>5811</v>
      </c>
      <c r="D1281">
        <v>12516</v>
      </c>
      <c r="E1281">
        <v>13864.17</v>
      </c>
      <c r="F1281" t="s">
        <v>51</v>
      </c>
      <c r="G1281" t="s">
        <v>55</v>
      </c>
      <c r="H1281" t="s">
        <v>82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3733</v>
      </c>
      <c r="O1281">
        <f>ROUNDUP(E1281/D1281,2)*100</f>
        <v>111.00000000000001</v>
      </c>
      <c r="P1281">
        <f>IF(L1281&gt;0,ROUNDUP((E1281/L1281),0))</f>
        <v>74</v>
      </c>
      <c r="Q1281" t="s">
        <v>33</v>
      </c>
      <c r="R1281" t="s">
        <v>3732</v>
      </c>
      <c r="S1281" s="10">
        <f>(J1281/86400)+25569+(-5/24)</f>
        <v>41681.890856481477</v>
      </c>
      <c r="T1281" s="9">
        <f>(I1281/86400)+25569+(-5/24)</f>
        <v>41721.849189814813</v>
      </c>
    </row>
    <row r="1282" spans="1:20" ht="43.5" x14ac:dyDescent="0.35">
      <c r="A1282">
        <v>1280</v>
      </c>
      <c r="B1282" s="8" t="s">
        <v>5810</v>
      </c>
      <c r="C1282" s="8" t="s">
        <v>5809</v>
      </c>
      <c r="D1282">
        <v>15000</v>
      </c>
      <c r="E1282">
        <v>16636.78</v>
      </c>
      <c r="F1282" t="s">
        <v>51</v>
      </c>
      <c r="G1282" t="s">
        <v>55</v>
      </c>
      <c r="H1282" t="s">
        <v>82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3733</v>
      </c>
      <c r="O1282">
        <f>ROUNDUP(E1282/D1282,2)*100</f>
        <v>111.00000000000001</v>
      </c>
      <c r="P1282">
        <f>IF(L1282&gt;0,ROUNDUP((E1282/L1282),0))</f>
        <v>128</v>
      </c>
      <c r="Q1282" t="s">
        <v>33</v>
      </c>
      <c r="R1282" t="s">
        <v>3732</v>
      </c>
      <c r="S1282" s="10">
        <f>(J1282/86400)+25569+(-5/24)</f>
        <v>40513.54923611111</v>
      </c>
      <c r="T1282" s="9">
        <f>(I1282/86400)+25569+(-5/24)</f>
        <v>40603.54923611111</v>
      </c>
    </row>
    <row r="1283" spans="1:20" ht="43.5" x14ac:dyDescent="0.35">
      <c r="A1283">
        <v>1281</v>
      </c>
      <c r="B1283" s="8" t="s">
        <v>5808</v>
      </c>
      <c r="C1283" s="8" t="s">
        <v>5807</v>
      </c>
      <c r="D1283">
        <v>7000</v>
      </c>
      <c r="E1283">
        <v>7750</v>
      </c>
      <c r="F1283" t="s">
        <v>51</v>
      </c>
      <c r="G1283" t="s">
        <v>55</v>
      </c>
      <c r="H1283" t="s">
        <v>82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3733</v>
      </c>
      <c r="O1283">
        <f>ROUNDUP(E1283/D1283,2)*100</f>
        <v>111.00000000000001</v>
      </c>
      <c r="P1283">
        <f>IF(L1283&gt;0,ROUNDUP((E1283/L1283),0))</f>
        <v>105</v>
      </c>
      <c r="Q1283" t="s">
        <v>33</v>
      </c>
      <c r="R1283" t="s">
        <v>3732</v>
      </c>
      <c r="S1283" s="10">
        <f>(J1283/86400)+25569+(-5/24)</f>
        <v>41463.535138888888</v>
      </c>
      <c r="T1283" s="9">
        <f>(I1283/86400)+25569+(-5/24)</f>
        <v>41483.535138888888</v>
      </c>
    </row>
    <row r="1284" spans="1:20" ht="58" x14ac:dyDescent="0.35">
      <c r="A1284">
        <v>1282</v>
      </c>
      <c r="B1284" s="8" t="s">
        <v>5806</v>
      </c>
      <c r="C1284" s="8" t="s">
        <v>5805</v>
      </c>
      <c r="D1284">
        <v>15000</v>
      </c>
      <c r="E1284">
        <v>18542</v>
      </c>
      <c r="F1284" t="s">
        <v>51</v>
      </c>
      <c r="G1284" t="s">
        <v>55</v>
      </c>
      <c r="H1284" t="s">
        <v>82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3733</v>
      </c>
      <c r="O1284">
        <f>ROUNDUP(E1284/D1284,2)*100</f>
        <v>124</v>
      </c>
      <c r="P1284">
        <f>IF(L1284&gt;0,ROUNDUP((E1284/L1284),0))</f>
        <v>68</v>
      </c>
      <c r="Q1284" t="s">
        <v>33</v>
      </c>
      <c r="R1284" t="s">
        <v>3732</v>
      </c>
      <c r="S1284" s="10">
        <f>(J1284/86400)+25569+(-5/24)</f>
        <v>41586.266840277771</v>
      </c>
      <c r="T1284" s="9">
        <f>(I1284/86400)+25569+(-5/24)</f>
        <v>41616.999305555553</v>
      </c>
    </row>
    <row r="1285" spans="1:20" ht="43.5" x14ac:dyDescent="0.35">
      <c r="A1285">
        <v>1283</v>
      </c>
      <c r="B1285" s="8" t="s">
        <v>5804</v>
      </c>
      <c r="C1285" s="8" t="s">
        <v>5803</v>
      </c>
      <c r="D1285">
        <v>1000</v>
      </c>
      <c r="E1285">
        <v>2110.5</v>
      </c>
      <c r="F1285" t="s">
        <v>51</v>
      </c>
      <c r="G1285" t="s">
        <v>55</v>
      </c>
      <c r="H1285" t="s">
        <v>82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3733</v>
      </c>
      <c r="O1285">
        <f>ROUNDUP(E1285/D1285,2)*100</f>
        <v>211.99999999999997</v>
      </c>
      <c r="P1285">
        <f>IF(L1285&gt;0,ROUNDUP((E1285/L1285),0))</f>
        <v>96</v>
      </c>
      <c r="Q1285" t="s">
        <v>33</v>
      </c>
      <c r="R1285" t="s">
        <v>3732</v>
      </c>
      <c r="S1285" s="10">
        <f>(J1285/86400)+25569+(-5/24)</f>
        <v>41320.50913194444</v>
      </c>
      <c r="T1285" s="9">
        <f>(I1285/86400)+25569+(-5/24)</f>
        <v>41343.958333333328</v>
      </c>
    </row>
    <row r="1286" spans="1:20" ht="43.5" x14ac:dyDescent="0.35">
      <c r="A1286">
        <v>1284</v>
      </c>
      <c r="B1286" s="8" t="s">
        <v>5802</v>
      </c>
      <c r="C1286" s="8" t="s">
        <v>5801</v>
      </c>
      <c r="D1286">
        <v>2000</v>
      </c>
      <c r="E1286">
        <v>2020</v>
      </c>
      <c r="F1286" t="s">
        <v>51</v>
      </c>
      <c r="G1286" t="s">
        <v>55</v>
      </c>
      <c r="H1286" t="s">
        <v>82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81</v>
      </c>
      <c r="O1286">
        <f>ROUNDUP(E1286/D1286,2)*100</f>
        <v>101</v>
      </c>
      <c r="P1286">
        <f>IF(L1286&gt;0,ROUNDUP((E1286/L1286),0))</f>
        <v>66</v>
      </c>
      <c r="Q1286" t="s">
        <v>34</v>
      </c>
      <c r="R1286" t="s">
        <v>80</v>
      </c>
      <c r="S1286" s="10">
        <f>(J1286/86400)+25569+(-5/24)</f>
        <v>42712.026412037034</v>
      </c>
      <c r="T1286" s="9">
        <f>(I1286/86400)+25569+(-5/24)</f>
        <v>42735.499305555553</v>
      </c>
    </row>
    <row r="1287" spans="1:20" ht="43.5" x14ac:dyDescent="0.35">
      <c r="A1287">
        <v>1285</v>
      </c>
      <c r="B1287" s="8" t="s">
        <v>5800</v>
      </c>
      <c r="C1287" s="8" t="s">
        <v>5799</v>
      </c>
      <c r="D1287">
        <v>2000</v>
      </c>
      <c r="E1287">
        <v>2033</v>
      </c>
      <c r="F1287" t="s">
        <v>51</v>
      </c>
      <c r="G1287" t="s">
        <v>56</v>
      </c>
      <c r="H1287" t="s">
        <v>90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81</v>
      </c>
      <c r="O1287">
        <f>ROUNDUP(E1287/D1287,2)*100</f>
        <v>102</v>
      </c>
      <c r="P1287">
        <f>IF(L1287&gt;0,ROUNDUP((E1287/L1287),0))</f>
        <v>33</v>
      </c>
      <c r="Q1287" t="s">
        <v>34</v>
      </c>
      <c r="R1287" t="s">
        <v>80</v>
      </c>
      <c r="S1287" s="10">
        <f>(J1287/86400)+25569+(-5/24)</f>
        <v>42160.374710648146</v>
      </c>
      <c r="T1287" s="9">
        <f>(I1287/86400)+25569+(-5/24)</f>
        <v>42175.374710648146</v>
      </c>
    </row>
    <row r="1288" spans="1:20" ht="43.5" x14ac:dyDescent="0.35">
      <c r="A1288">
        <v>1286</v>
      </c>
      <c r="B1288" s="8" t="s">
        <v>5798</v>
      </c>
      <c r="C1288" s="8" t="s">
        <v>5797</v>
      </c>
      <c r="D1288">
        <v>1500</v>
      </c>
      <c r="E1288">
        <v>1625</v>
      </c>
      <c r="F1288" t="s">
        <v>51</v>
      </c>
      <c r="G1288" t="s">
        <v>56</v>
      </c>
      <c r="H1288" t="s">
        <v>90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81</v>
      </c>
      <c r="O1288">
        <f>ROUNDUP(E1288/D1288,2)*100</f>
        <v>109.00000000000001</v>
      </c>
      <c r="P1288">
        <f>IF(L1288&gt;0,ROUNDUP((E1288/L1288),0))</f>
        <v>82</v>
      </c>
      <c r="Q1288" t="s">
        <v>34</v>
      </c>
      <c r="R1288" t="s">
        <v>80</v>
      </c>
      <c r="S1288" s="10">
        <f>(J1288/86400)+25569+(-5/24)</f>
        <v>42039.176238425927</v>
      </c>
      <c r="T1288" s="9">
        <f>(I1288/86400)+25569+(-5/24)</f>
        <v>42052.374999999993</v>
      </c>
    </row>
    <row r="1289" spans="1:20" ht="72.5" x14ac:dyDescent="0.35">
      <c r="A1289">
        <v>1287</v>
      </c>
      <c r="B1289" s="8" t="s">
        <v>5796</v>
      </c>
      <c r="C1289" s="8" t="s">
        <v>5795</v>
      </c>
      <c r="D1289">
        <v>250</v>
      </c>
      <c r="E1289">
        <v>605</v>
      </c>
      <c r="F1289" t="s">
        <v>51</v>
      </c>
      <c r="G1289" t="s">
        <v>56</v>
      </c>
      <c r="H1289" t="s">
        <v>90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81</v>
      </c>
      <c r="O1289">
        <f>ROUNDUP(E1289/D1289,2)*100</f>
        <v>242</v>
      </c>
      <c r="P1289">
        <f>IF(L1289&gt;0,ROUNDUP((E1289/L1289),0))</f>
        <v>25</v>
      </c>
      <c r="Q1289" t="s">
        <v>34</v>
      </c>
      <c r="R1289" t="s">
        <v>80</v>
      </c>
      <c r="S1289" s="10">
        <f>(J1289/86400)+25569+(-5/24)</f>
        <v>42107.412685185183</v>
      </c>
      <c r="T1289" s="9">
        <f>(I1289/86400)+25569+(-5/24)</f>
        <v>42167.412685185183</v>
      </c>
    </row>
    <row r="1290" spans="1:20" ht="58" x14ac:dyDescent="0.35">
      <c r="A1290">
        <v>1288</v>
      </c>
      <c r="B1290" s="8" t="s">
        <v>5794</v>
      </c>
      <c r="C1290" s="8" t="s">
        <v>5793</v>
      </c>
      <c r="D1290">
        <v>4000</v>
      </c>
      <c r="E1290">
        <v>4018</v>
      </c>
      <c r="F1290" t="s">
        <v>51</v>
      </c>
      <c r="G1290" t="s">
        <v>55</v>
      </c>
      <c r="H1290" t="s">
        <v>82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81</v>
      </c>
      <c r="O1290">
        <f>ROUNDUP(E1290/D1290,2)*100</f>
        <v>101</v>
      </c>
      <c r="P1290">
        <f>IF(L1290&gt;0,ROUNDUP((E1290/L1290),0))</f>
        <v>66</v>
      </c>
      <c r="Q1290" t="s">
        <v>34</v>
      </c>
      <c r="R1290" t="s">
        <v>80</v>
      </c>
      <c r="S1290" s="10">
        <f>(J1290/86400)+25569+(-5/24)</f>
        <v>42560.946331018517</v>
      </c>
      <c r="T1290" s="9">
        <f>(I1290/86400)+25569+(-5/24)</f>
        <v>42591.958333333336</v>
      </c>
    </row>
    <row r="1291" spans="1:20" ht="43.5" x14ac:dyDescent="0.35">
      <c r="A1291">
        <v>1289</v>
      </c>
      <c r="B1291" s="8" t="s">
        <v>5792</v>
      </c>
      <c r="C1291" s="8" t="s">
        <v>5791</v>
      </c>
      <c r="D1291">
        <v>1500</v>
      </c>
      <c r="E1291">
        <v>1876</v>
      </c>
      <c r="F1291" t="s">
        <v>51</v>
      </c>
      <c r="G1291" t="s">
        <v>55</v>
      </c>
      <c r="H1291" t="s">
        <v>82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81</v>
      </c>
      <c r="O1291">
        <f>ROUNDUP(E1291/D1291,2)*100</f>
        <v>126</v>
      </c>
      <c r="P1291">
        <f>IF(L1291&gt;0,ROUNDUP((E1291/L1291),0))</f>
        <v>37</v>
      </c>
      <c r="Q1291" t="s">
        <v>34</v>
      </c>
      <c r="R1291" t="s">
        <v>80</v>
      </c>
      <c r="S1291" s="10">
        <f>(J1291/86400)+25569+(-5/24)</f>
        <v>42708.926446759258</v>
      </c>
      <c r="T1291" s="9">
        <f>(I1291/86400)+25569+(-5/24)</f>
        <v>42738.926446759258</v>
      </c>
    </row>
    <row r="1292" spans="1:20" ht="29" x14ac:dyDescent="0.35">
      <c r="A1292">
        <v>1290</v>
      </c>
      <c r="B1292" s="8" t="s">
        <v>5790</v>
      </c>
      <c r="C1292" s="8" t="s">
        <v>5789</v>
      </c>
      <c r="D1292">
        <v>3500</v>
      </c>
      <c r="E1292">
        <v>3800</v>
      </c>
      <c r="F1292" t="s">
        <v>51</v>
      </c>
      <c r="G1292" t="s">
        <v>55</v>
      </c>
      <c r="H1292" t="s">
        <v>82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81</v>
      </c>
      <c r="O1292">
        <f>ROUNDUP(E1292/D1292,2)*100</f>
        <v>109.00000000000001</v>
      </c>
      <c r="P1292">
        <f>IF(L1292&gt;0,ROUNDUP((E1292/L1292),0))</f>
        <v>45</v>
      </c>
      <c r="Q1292" t="s">
        <v>34</v>
      </c>
      <c r="R1292" t="s">
        <v>80</v>
      </c>
      <c r="S1292" s="10">
        <f>(J1292/86400)+25569+(-5/24)</f>
        <v>42086.406608796293</v>
      </c>
      <c r="T1292" s="9">
        <f>(I1292/86400)+25569+(-5/24)</f>
        <v>42117.082638888889</v>
      </c>
    </row>
    <row r="1293" spans="1:20" ht="43.5" x14ac:dyDescent="0.35">
      <c r="A1293">
        <v>1291</v>
      </c>
      <c r="B1293" s="8" t="s">
        <v>5788</v>
      </c>
      <c r="C1293" s="8" t="s">
        <v>5787</v>
      </c>
      <c r="D1293">
        <v>3000</v>
      </c>
      <c r="E1293">
        <v>4371</v>
      </c>
      <c r="F1293" t="s">
        <v>51</v>
      </c>
      <c r="G1293" t="s">
        <v>55</v>
      </c>
      <c r="H1293" t="s">
        <v>82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81</v>
      </c>
      <c r="O1293">
        <f>ROUNDUP(E1293/D1293,2)*100</f>
        <v>146</v>
      </c>
      <c r="P1293">
        <f>IF(L1293&gt;0,ROUNDUP((E1293/L1293),0))</f>
        <v>105</v>
      </c>
      <c r="Q1293" t="s">
        <v>34</v>
      </c>
      <c r="R1293" t="s">
        <v>80</v>
      </c>
      <c r="S1293" s="10">
        <f>(J1293/86400)+25569+(-5/24)</f>
        <v>42064.444340277776</v>
      </c>
      <c r="T1293" s="9">
        <f>(I1293/86400)+25569+(-5/24)</f>
        <v>42101.083333333336</v>
      </c>
    </row>
    <row r="1294" spans="1:20" ht="58" x14ac:dyDescent="0.35">
      <c r="A1294">
        <v>1292</v>
      </c>
      <c r="B1294" s="8" t="s">
        <v>5786</v>
      </c>
      <c r="C1294" s="8" t="s">
        <v>5785</v>
      </c>
      <c r="D1294">
        <v>1700</v>
      </c>
      <c r="E1294">
        <v>1870</v>
      </c>
      <c r="F1294" t="s">
        <v>51</v>
      </c>
      <c r="G1294" t="s">
        <v>56</v>
      </c>
      <c r="H1294" t="s">
        <v>90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81</v>
      </c>
      <c r="O1294">
        <f>ROUNDUP(E1294/D1294,2)*100</f>
        <v>110.00000000000001</v>
      </c>
      <c r="P1294">
        <f>IF(L1294&gt;0,ROUNDUP((E1294/L1294),0))</f>
        <v>36</v>
      </c>
      <c r="Q1294" t="s">
        <v>34</v>
      </c>
      <c r="R1294" t="s">
        <v>80</v>
      </c>
      <c r="S1294" s="10">
        <f>(J1294/86400)+25569+(-5/24)</f>
        <v>42256.555879629632</v>
      </c>
      <c r="T1294" s="9">
        <f>(I1294/86400)+25569+(-5/24)</f>
        <v>42283.749305555553</v>
      </c>
    </row>
    <row r="1295" spans="1:20" ht="58" x14ac:dyDescent="0.35">
      <c r="A1295">
        <v>1293</v>
      </c>
      <c r="B1295" s="8" t="s">
        <v>5784</v>
      </c>
      <c r="C1295" s="8" t="s">
        <v>5783</v>
      </c>
      <c r="D1295">
        <v>15000</v>
      </c>
      <c r="E1295">
        <v>15335</v>
      </c>
      <c r="F1295" t="s">
        <v>51</v>
      </c>
      <c r="G1295" t="s">
        <v>55</v>
      </c>
      <c r="H1295" t="s">
        <v>82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81</v>
      </c>
      <c r="O1295">
        <f>ROUNDUP(E1295/D1295,2)*100</f>
        <v>103</v>
      </c>
      <c r="P1295">
        <f>IF(L1295&gt;0,ROUNDUP((E1295/L1295),0))</f>
        <v>128</v>
      </c>
      <c r="Q1295" t="s">
        <v>34</v>
      </c>
      <c r="R1295" t="s">
        <v>80</v>
      </c>
      <c r="S1295" s="10">
        <f>(J1295/86400)+25569+(-5/24)</f>
        <v>42292.492719907408</v>
      </c>
      <c r="T1295" s="9">
        <f>(I1295/86400)+25569+(-5/24)</f>
        <v>42322.534386574072</v>
      </c>
    </row>
    <row r="1296" spans="1:20" ht="43.5" x14ac:dyDescent="0.35">
      <c r="A1296">
        <v>1294</v>
      </c>
      <c r="B1296" s="8" t="s">
        <v>5782</v>
      </c>
      <c r="C1296" s="8" t="s">
        <v>5781</v>
      </c>
      <c r="D1296">
        <v>500</v>
      </c>
      <c r="E1296">
        <v>610</v>
      </c>
      <c r="F1296" t="s">
        <v>51</v>
      </c>
      <c r="G1296" t="s">
        <v>56</v>
      </c>
      <c r="H1296" t="s">
        <v>90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81</v>
      </c>
      <c r="O1296">
        <f>ROUNDUP(E1296/D1296,2)*100</f>
        <v>122</v>
      </c>
      <c r="P1296">
        <f>IF(L1296&gt;0,ROUNDUP((E1296/L1296),0))</f>
        <v>28</v>
      </c>
      <c r="Q1296" t="s">
        <v>34</v>
      </c>
      <c r="R1296" t="s">
        <v>80</v>
      </c>
      <c r="S1296" s="10">
        <f>(J1296/86400)+25569+(-5/24)</f>
        <v>42278.245335648149</v>
      </c>
      <c r="T1296" s="9">
        <f>(I1296/86400)+25569+(-5/24)</f>
        <v>42296.249999999993</v>
      </c>
    </row>
    <row r="1297" spans="1:20" ht="43.5" x14ac:dyDescent="0.35">
      <c r="A1297">
        <v>1295</v>
      </c>
      <c r="B1297" s="8" t="s">
        <v>5780</v>
      </c>
      <c r="C1297" s="8" t="s">
        <v>5779</v>
      </c>
      <c r="D1297">
        <v>2500</v>
      </c>
      <c r="E1297">
        <v>2549</v>
      </c>
      <c r="F1297" t="s">
        <v>51</v>
      </c>
      <c r="G1297" t="s">
        <v>56</v>
      </c>
      <c r="H1297" t="s">
        <v>90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81</v>
      </c>
      <c r="O1297">
        <f>ROUNDUP(E1297/D1297,2)*100</f>
        <v>102</v>
      </c>
      <c r="P1297">
        <f>IF(L1297&gt;0,ROUNDUP((E1297/L1297),0))</f>
        <v>40</v>
      </c>
      <c r="Q1297" t="s">
        <v>34</v>
      </c>
      <c r="R1297" t="s">
        <v>80</v>
      </c>
      <c r="S1297" s="10">
        <f>(J1297/86400)+25569+(-5/24)</f>
        <v>42184.364548611113</v>
      </c>
      <c r="T1297" s="9">
        <f>(I1297/86400)+25569+(-5/24)</f>
        <v>42214.499999999993</v>
      </c>
    </row>
    <row r="1298" spans="1:20" ht="58" x14ac:dyDescent="0.35">
      <c r="A1298">
        <v>1296</v>
      </c>
      <c r="B1298" s="8" t="s">
        <v>5778</v>
      </c>
      <c r="C1298" s="8" t="s">
        <v>5777</v>
      </c>
      <c r="D1298">
        <v>850</v>
      </c>
      <c r="E1298">
        <v>1200</v>
      </c>
      <c r="F1298" t="s">
        <v>51</v>
      </c>
      <c r="G1298" t="s">
        <v>56</v>
      </c>
      <c r="H1298" t="s">
        <v>90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81</v>
      </c>
      <c r="O1298">
        <f>ROUNDUP(E1298/D1298,2)*100</f>
        <v>142</v>
      </c>
      <c r="P1298">
        <f>IF(L1298&gt;0,ROUNDUP((E1298/L1298),0))</f>
        <v>53</v>
      </c>
      <c r="Q1298" t="s">
        <v>34</v>
      </c>
      <c r="R1298" t="s">
        <v>80</v>
      </c>
      <c r="S1298" s="10">
        <f>(J1298/86400)+25569+(-5/24)</f>
        <v>42422.842280092591</v>
      </c>
      <c r="T1298" s="9">
        <f>(I1298/86400)+25569+(-5/24)</f>
        <v>42442.800613425927</v>
      </c>
    </row>
    <row r="1299" spans="1:20" ht="43.5" x14ac:dyDescent="0.35">
      <c r="A1299">
        <v>1297</v>
      </c>
      <c r="B1299" s="8" t="s">
        <v>5776</v>
      </c>
      <c r="C1299" s="8" t="s">
        <v>5775</v>
      </c>
      <c r="D1299">
        <v>20000</v>
      </c>
      <c r="E1299">
        <v>21905</v>
      </c>
      <c r="F1299" t="s">
        <v>51</v>
      </c>
      <c r="G1299" t="s">
        <v>55</v>
      </c>
      <c r="H1299" t="s">
        <v>82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81</v>
      </c>
      <c r="O1299">
        <f>ROUNDUP(E1299/D1299,2)*100</f>
        <v>110.00000000000001</v>
      </c>
      <c r="P1299">
        <f>IF(L1299&gt;0,ROUNDUP((E1299/L1299),0))</f>
        <v>93</v>
      </c>
      <c r="Q1299" t="s">
        <v>34</v>
      </c>
      <c r="R1299" t="s">
        <v>80</v>
      </c>
      <c r="S1299" s="10">
        <f>(J1299/86400)+25569+(-5/24)</f>
        <v>42461.538865740738</v>
      </c>
      <c r="T1299" s="9">
        <f>(I1299/86400)+25569+(-5/24)</f>
        <v>42491.538865740738</v>
      </c>
    </row>
    <row r="1300" spans="1:20" ht="43.5" x14ac:dyDescent="0.35">
      <c r="A1300">
        <v>1298</v>
      </c>
      <c r="B1300" s="8" t="s">
        <v>5774</v>
      </c>
      <c r="C1300" s="8" t="s">
        <v>5773</v>
      </c>
      <c r="D1300">
        <v>2000</v>
      </c>
      <c r="E1300">
        <v>2093</v>
      </c>
      <c r="F1300" t="s">
        <v>51</v>
      </c>
      <c r="G1300" t="s">
        <v>56</v>
      </c>
      <c r="H1300" t="s">
        <v>90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81</v>
      </c>
      <c r="O1300">
        <f>ROUNDUP(E1300/D1300,2)*100</f>
        <v>105</v>
      </c>
      <c r="P1300">
        <f>IF(L1300&gt;0,ROUNDUP((E1300/L1300),0))</f>
        <v>64</v>
      </c>
      <c r="Q1300" t="s">
        <v>34</v>
      </c>
      <c r="R1300" t="s">
        <v>80</v>
      </c>
      <c r="S1300" s="10">
        <f>(J1300/86400)+25569+(-5/24)</f>
        <v>42458.472592592589</v>
      </c>
      <c r="T1300" s="9">
        <f>(I1300/86400)+25569+(-5/24)</f>
        <v>42488.472592592589</v>
      </c>
    </row>
    <row r="1301" spans="1:20" ht="43.5" x14ac:dyDescent="0.35">
      <c r="A1301">
        <v>1299</v>
      </c>
      <c r="B1301" s="8" t="s">
        <v>5772</v>
      </c>
      <c r="C1301" s="8" t="s">
        <v>5771</v>
      </c>
      <c r="D1301">
        <v>3500</v>
      </c>
      <c r="E1301">
        <v>4340</v>
      </c>
      <c r="F1301" t="s">
        <v>51</v>
      </c>
      <c r="G1301" t="s">
        <v>55</v>
      </c>
      <c r="H1301" t="s">
        <v>82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81</v>
      </c>
      <c r="O1301">
        <f>ROUNDUP(E1301/D1301,2)*100</f>
        <v>124</v>
      </c>
      <c r="P1301">
        <f>IF(L1301&gt;0,ROUNDUP((E1301/L1301),0))</f>
        <v>136</v>
      </c>
      <c r="Q1301" t="s">
        <v>34</v>
      </c>
      <c r="R1301" t="s">
        <v>80</v>
      </c>
      <c r="S1301" s="10">
        <f>(J1301/86400)+25569+(-5/24)</f>
        <v>42169.606006944443</v>
      </c>
      <c r="T1301" s="9">
        <f>(I1301/86400)+25569+(-5/24)</f>
        <v>42199.606006944443</v>
      </c>
    </row>
    <row r="1302" spans="1:20" ht="43.5" x14ac:dyDescent="0.35">
      <c r="A1302">
        <v>1300</v>
      </c>
      <c r="B1302" s="8" t="s">
        <v>5770</v>
      </c>
      <c r="C1302" s="8" t="s">
        <v>5769</v>
      </c>
      <c r="D1302">
        <v>3000</v>
      </c>
      <c r="E1302">
        <v>4050</v>
      </c>
      <c r="F1302" t="s">
        <v>51</v>
      </c>
      <c r="G1302" t="s">
        <v>55</v>
      </c>
      <c r="H1302" t="s">
        <v>82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81</v>
      </c>
      <c r="O1302">
        <f>ROUNDUP(E1302/D1302,2)*100</f>
        <v>135</v>
      </c>
      <c r="P1302">
        <f>IF(L1302&gt;0,ROUNDUP((E1302/L1302),0))</f>
        <v>169</v>
      </c>
      <c r="Q1302" t="s">
        <v>34</v>
      </c>
      <c r="R1302" t="s">
        <v>80</v>
      </c>
      <c r="S1302" s="10">
        <f>(J1302/86400)+25569+(-5/24)</f>
        <v>42483.466874999998</v>
      </c>
      <c r="T1302" s="9">
        <f>(I1302/86400)+25569+(-5/24)</f>
        <v>42522.581249999996</v>
      </c>
    </row>
    <row r="1303" spans="1:20" ht="43.5" x14ac:dyDescent="0.35">
      <c r="A1303">
        <v>1301</v>
      </c>
      <c r="B1303" s="8" t="s">
        <v>5768</v>
      </c>
      <c r="C1303" s="8" t="s">
        <v>5767</v>
      </c>
      <c r="D1303">
        <v>2000</v>
      </c>
      <c r="E1303">
        <v>2055</v>
      </c>
      <c r="F1303" t="s">
        <v>51</v>
      </c>
      <c r="G1303" t="s">
        <v>55</v>
      </c>
      <c r="H1303" t="s">
        <v>82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81</v>
      </c>
      <c r="O1303">
        <f>ROUNDUP(E1303/D1303,2)*100</f>
        <v>103</v>
      </c>
      <c r="P1303">
        <f>IF(L1303&gt;0,ROUNDUP((E1303/L1303),0))</f>
        <v>71</v>
      </c>
      <c r="Q1303" t="s">
        <v>34</v>
      </c>
      <c r="R1303" t="s">
        <v>80</v>
      </c>
      <c r="S1303" s="10">
        <f>(J1303/86400)+25569+(-5/24)</f>
        <v>42195.541412037033</v>
      </c>
      <c r="T1303" s="9">
        <f>(I1303/86400)+25569+(-5/24)</f>
        <v>42205.916666666664</v>
      </c>
    </row>
    <row r="1304" spans="1:20" ht="43.5" x14ac:dyDescent="0.35">
      <c r="A1304">
        <v>1302</v>
      </c>
      <c r="B1304" s="8" t="s">
        <v>5766</v>
      </c>
      <c r="C1304" s="8" t="s">
        <v>5765</v>
      </c>
      <c r="D1304">
        <v>2500</v>
      </c>
      <c r="E1304">
        <v>2500</v>
      </c>
      <c r="F1304" t="s">
        <v>51</v>
      </c>
      <c r="G1304" t="s">
        <v>55</v>
      </c>
      <c r="H1304" t="s">
        <v>82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81</v>
      </c>
      <c r="O1304">
        <f>ROUNDUP(E1304/D1304,2)*100</f>
        <v>100</v>
      </c>
      <c r="P1304">
        <f>IF(L1304&gt;0,ROUNDUP((E1304/L1304),0))</f>
        <v>50</v>
      </c>
      <c r="Q1304" t="s">
        <v>34</v>
      </c>
      <c r="R1304" t="s">
        <v>80</v>
      </c>
      <c r="S1304" s="10">
        <f>(J1304/86400)+25569+(-5/24)</f>
        <v>42674.849664351852</v>
      </c>
      <c r="T1304" s="9">
        <f>(I1304/86400)+25569+(-5/24)</f>
        <v>42704.891331018516</v>
      </c>
    </row>
    <row r="1305" spans="1:20" ht="29" x14ac:dyDescent="0.35">
      <c r="A1305">
        <v>1303</v>
      </c>
      <c r="B1305" s="8" t="s">
        <v>5764</v>
      </c>
      <c r="C1305" s="8" t="s">
        <v>5763</v>
      </c>
      <c r="D1305">
        <v>3500</v>
      </c>
      <c r="E1305">
        <v>4559.13</v>
      </c>
      <c r="F1305" t="s">
        <v>51</v>
      </c>
      <c r="G1305" t="s">
        <v>56</v>
      </c>
      <c r="H1305" t="s">
        <v>90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81</v>
      </c>
      <c r="O1305">
        <f>ROUNDUP(E1305/D1305,2)*100</f>
        <v>131</v>
      </c>
      <c r="P1305">
        <f>IF(L1305&gt;0,ROUNDUP((E1305/L1305),0))</f>
        <v>43</v>
      </c>
      <c r="Q1305" t="s">
        <v>34</v>
      </c>
      <c r="R1305" t="s">
        <v>80</v>
      </c>
      <c r="S1305" s="10">
        <f>(J1305/86400)+25569+(-5/24)</f>
        <v>42566.232870370368</v>
      </c>
      <c r="T1305" s="9">
        <f>(I1305/86400)+25569+(-5/24)</f>
        <v>42582.249999999993</v>
      </c>
    </row>
    <row r="1306" spans="1:20" ht="43.5" x14ac:dyDescent="0.35">
      <c r="A1306">
        <v>1304</v>
      </c>
      <c r="B1306" s="8" t="s">
        <v>5762</v>
      </c>
      <c r="C1306" s="8" t="s">
        <v>5761</v>
      </c>
      <c r="D1306">
        <v>40000</v>
      </c>
      <c r="E1306">
        <v>15851</v>
      </c>
      <c r="F1306" t="s">
        <v>48</v>
      </c>
      <c r="G1306" t="s">
        <v>56</v>
      </c>
      <c r="H1306" t="s">
        <v>90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5682</v>
      </c>
      <c r="O1306">
        <f>ROUNDUP(E1306/D1306,2)*100</f>
        <v>40</v>
      </c>
      <c r="P1306">
        <f>IF(L1306&gt;0,ROUNDUP((E1306/L1306),0))</f>
        <v>153</v>
      </c>
      <c r="Q1306" t="s">
        <v>32</v>
      </c>
      <c r="R1306" t="s">
        <v>5681</v>
      </c>
      <c r="S1306" s="10">
        <f>(J1306/86400)+25569+(-5/24)</f>
        <v>42746.986168981479</v>
      </c>
      <c r="T1306" s="9">
        <f>(I1306/86400)+25569+(-5/24)</f>
        <v>42806.944502314807</v>
      </c>
    </row>
    <row r="1307" spans="1:20" ht="43.5" x14ac:dyDescent="0.35">
      <c r="A1307">
        <v>1305</v>
      </c>
      <c r="B1307" s="8" t="s">
        <v>5760</v>
      </c>
      <c r="C1307" s="8" t="s">
        <v>5759</v>
      </c>
      <c r="D1307">
        <v>30000</v>
      </c>
      <c r="E1307">
        <v>7793</v>
      </c>
      <c r="F1307" t="s">
        <v>48</v>
      </c>
      <c r="G1307" t="s">
        <v>55</v>
      </c>
      <c r="H1307" t="s">
        <v>82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5682</v>
      </c>
      <c r="O1307">
        <f>ROUNDUP(E1307/D1307,2)*100</f>
        <v>26</v>
      </c>
      <c r="P1307">
        <f>IF(L1307&gt;0,ROUNDUP((E1307/L1307),0))</f>
        <v>91</v>
      </c>
      <c r="Q1307" t="s">
        <v>32</v>
      </c>
      <c r="R1307" t="s">
        <v>5681</v>
      </c>
      <c r="S1307" s="10">
        <f>(J1307/86400)+25569+(-5/24)</f>
        <v>42543.457268518519</v>
      </c>
      <c r="T1307" s="9">
        <f>(I1307/86400)+25569+(-5/24)</f>
        <v>42572.520833333336</v>
      </c>
    </row>
    <row r="1308" spans="1:20" ht="58" x14ac:dyDescent="0.35">
      <c r="A1308">
        <v>1306</v>
      </c>
      <c r="B1308" s="8" t="s">
        <v>5758</v>
      </c>
      <c r="C1308" s="8" t="s">
        <v>5757</v>
      </c>
      <c r="D1308">
        <v>110000</v>
      </c>
      <c r="E1308">
        <v>71771</v>
      </c>
      <c r="F1308" t="s">
        <v>48</v>
      </c>
      <c r="G1308" t="s">
        <v>55</v>
      </c>
      <c r="H1308" t="s">
        <v>82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5682</v>
      </c>
      <c r="O1308">
        <f>ROUNDUP(E1308/D1308,2)*100</f>
        <v>66</v>
      </c>
      <c r="P1308">
        <f>IF(L1308&gt;0,ROUNDUP((E1308/L1308),0))</f>
        <v>202</v>
      </c>
      <c r="Q1308" t="s">
        <v>32</v>
      </c>
      <c r="R1308" t="s">
        <v>5681</v>
      </c>
      <c r="S1308" s="10">
        <f>(J1308/86400)+25569+(-5/24)</f>
        <v>41947.249236111107</v>
      </c>
      <c r="T1308" s="9">
        <f>(I1308/86400)+25569+(-5/24)</f>
        <v>41977.249236111107</v>
      </c>
    </row>
    <row r="1309" spans="1:20" ht="29" x14ac:dyDescent="0.35">
      <c r="A1309">
        <v>1307</v>
      </c>
      <c r="B1309" s="8" t="s">
        <v>5756</v>
      </c>
      <c r="C1309" s="8" t="s">
        <v>5755</v>
      </c>
      <c r="D1309">
        <v>50000</v>
      </c>
      <c r="E1309">
        <v>5757</v>
      </c>
      <c r="F1309" t="s">
        <v>48</v>
      </c>
      <c r="G1309" t="s">
        <v>55</v>
      </c>
      <c r="H1309" t="s">
        <v>82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5682</v>
      </c>
      <c r="O1309">
        <f>ROUNDUP(E1309/D1309,2)*100</f>
        <v>12</v>
      </c>
      <c r="P1309">
        <f>IF(L1309&gt;0,ROUNDUP((E1309/L1309),0))</f>
        <v>128</v>
      </c>
      <c r="Q1309" t="s">
        <v>32</v>
      </c>
      <c r="R1309" t="s">
        <v>5681</v>
      </c>
      <c r="S1309" s="10">
        <f>(J1309/86400)+25569+(-5/24)</f>
        <v>42387.294895833336</v>
      </c>
      <c r="T1309" s="9">
        <f>(I1309/86400)+25569+(-5/24)</f>
        <v>42417.294895833336</v>
      </c>
    </row>
    <row r="1310" spans="1:20" ht="29" x14ac:dyDescent="0.35">
      <c r="A1310">
        <v>1308</v>
      </c>
      <c r="B1310" s="8" t="s">
        <v>5754</v>
      </c>
      <c r="C1310" s="8" t="s">
        <v>5753</v>
      </c>
      <c r="D1310">
        <v>10000</v>
      </c>
      <c r="E1310">
        <v>1136</v>
      </c>
      <c r="F1310" t="s">
        <v>48</v>
      </c>
      <c r="G1310" t="s">
        <v>55</v>
      </c>
      <c r="H1310" t="s">
        <v>82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5682</v>
      </c>
      <c r="O1310">
        <f>ROUNDUP(E1310/D1310,2)*100</f>
        <v>12</v>
      </c>
      <c r="P1310">
        <f>IF(L1310&gt;0,ROUNDUP((E1310/L1310),0))</f>
        <v>30</v>
      </c>
      <c r="Q1310" t="s">
        <v>32</v>
      </c>
      <c r="R1310" t="s">
        <v>5681</v>
      </c>
      <c r="S1310" s="10">
        <f>(J1310/86400)+25569+(-5/24)</f>
        <v>42611.405231481483</v>
      </c>
      <c r="T1310" s="9">
        <f>(I1310/86400)+25569+(-5/24)</f>
        <v>42651.405231481483</v>
      </c>
    </row>
    <row r="1311" spans="1:20" ht="43.5" x14ac:dyDescent="0.35">
      <c r="A1311">
        <v>1309</v>
      </c>
      <c r="B1311" s="8" t="s">
        <v>5752</v>
      </c>
      <c r="C1311" s="8" t="s">
        <v>5751</v>
      </c>
      <c r="D1311">
        <v>11500</v>
      </c>
      <c r="E1311">
        <v>12879</v>
      </c>
      <c r="F1311" t="s">
        <v>48</v>
      </c>
      <c r="G1311" t="s">
        <v>55</v>
      </c>
      <c r="H1311" t="s">
        <v>82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5682</v>
      </c>
      <c r="O1311">
        <f>ROUNDUP(E1311/D1311,2)*100</f>
        <v>112.00000000000001</v>
      </c>
      <c r="P1311">
        <f>IF(L1311&gt;0,ROUNDUP((E1311/L1311),0))</f>
        <v>368</v>
      </c>
      <c r="Q1311" t="s">
        <v>32</v>
      </c>
      <c r="R1311" t="s">
        <v>5681</v>
      </c>
      <c r="S1311" s="10">
        <f>(J1311/86400)+25569+(-5/24)</f>
        <v>42257.674398148149</v>
      </c>
      <c r="T1311" s="9">
        <f>(I1311/86400)+25569+(-5/24)</f>
        <v>42292.674398148149</v>
      </c>
    </row>
    <row r="1312" spans="1:20" ht="43.5" x14ac:dyDescent="0.35">
      <c r="A1312">
        <v>1310</v>
      </c>
      <c r="B1312" s="8" t="s">
        <v>5750</v>
      </c>
      <c r="C1312" s="8" t="s">
        <v>5749</v>
      </c>
      <c r="D1312">
        <v>20000</v>
      </c>
      <c r="E1312">
        <v>3100</v>
      </c>
      <c r="F1312" t="s">
        <v>48</v>
      </c>
      <c r="G1312" t="s">
        <v>55</v>
      </c>
      <c r="H1312" t="s">
        <v>82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5682</v>
      </c>
      <c r="O1312">
        <f>ROUNDUP(E1312/D1312,2)*100</f>
        <v>16</v>
      </c>
      <c r="P1312">
        <f>IF(L1312&gt;0,ROUNDUP((E1312/L1312),0))</f>
        <v>130</v>
      </c>
      <c r="Q1312" t="s">
        <v>32</v>
      </c>
      <c r="R1312" t="s">
        <v>5681</v>
      </c>
      <c r="S1312" s="10">
        <f>(J1312/86400)+25569+(-5/24)</f>
        <v>42556.458912037029</v>
      </c>
      <c r="T1312" s="9">
        <f>(I1312/86400)+25569+(-5/24)</f>
        <v>42601.458912037029</v>
      </c>
    </row>
    <row r="1313" spans="1:20" ht="58" x14ac:dyDescent="0.35">
      <c r="A1313">
        <v>1311</v>
      </c>
      <c r="B1313" s="8" t="s">
        <v>5748</v>
      </c>
      <c r="C1313" s="8" t="s">
        <v>5747</v>
      </c>
      <c r="D1313">
        <v>250000</v>
      </c>
      <c r="E1313">
        <v>80070</v>
      </c>
      <c r="F1313" t="s">
        <v>48</v>
      </c>
      <c r="G1313" t="s">
        <v>55</v>
      </c>
      <c r="H1313" t="s">
        <v>82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5682</v>
      </c>
      <c r="O1313">
        <f>ROUNDUP(E1313/D1313,2)*100</f>
        <v>33</v>
      </c>
      <c r="P1313">
        <f>IF(L1313&gt;0,ROUNDUP((E1313/L1313),0))</f>
        <v>801</v>
      </c>
      <c r="Q1313" t="s">
        <v>32</v>
      </c>
      <c r="R1313" t="s">
        <v>5681</v>
      </c>
      <c r="S1313" s="10">
        <f>(J1313/86400)+25569+(-5/24)</f>
        <v>42669.593969907401</v>
      </c>
      <c r="T1313" s="9">
        <f>(I1313/86400)+25569+(-5/24)</f>
        <v>42704.635636574072</v>
      </c>
    </row>
    <row r="1314" spans="1:20" ht="43.5" x14ac:dyDescent="0.35">
      <c r="A1314">
        <v>1312</v>
      </c>
      <c r="B1314" s="8" t="s">
        <v>5746</v>
      </c>
      <c r="C1314" s="8" t="s">
        <v>5745</v>
      </c>
      <c r="D1314">
        <v>4600</v>
      </c>
      <c r="E1314">
        <v>28</v>
      </c>
      <c r="F1314" t="s">
        <v>48</v>
      </c>
      <c r="G1314" t="s">
        <v>55</v>
      </c>
      <c r="H1314" t="s">
        <v>82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5682</v>
      </c>
      <c r="O1314">
        <f>ROUNDUP(E1314/D1314,2)*100</f>
        <v>1</v>
      </c>
      <c r="P1314">
        <f>IF(L1314&gt;0,ROUNDUP((E1314/L1314),0))</f>
        <v>28</v>
      </c>
      <c r="Q1314" t="s">
        <v>32</v>
      </c>
      <c r="R1314" t="s">
        <v>5681</v>
      </c>
      <c r="S1314" s="10">
        <f>(J1314/86400)+25569+(-5/24)</f>
        <v>42082.494467592587</v>
      </c>
      <c r="T1314" s="9">
        <f>(I1314/86400)+25569+(-5/24)</f>
        <v>42112.494467592587</v>
      </c>
    </row>
    <row r="1315" spans="1:20" ht="43.5" x14ac:dyDescent="0.35">
      <c r="A1315">
        <v>1313</v>
      </c>
      <c r="B1315" s="8" t="s">
        <v>5744</v>
      </c>
      <c r="C1315" s="8" t="s">
        <v>5743</v>
      </c>
      <c r="D1315">
        <v>40000</v>
      </c>
      <c r="E1315">
        <v>12446</v>
      </c>
      <c r="F1315" t="s">
        <v>48</v>
      </c>
      <c r="G1315" t="s">
        <v>55</v>
      </c>
      <c r="H1315" t="s">
        <v>82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5682</v>
      </c>
      <c r="O1315">
        <f>ROUNDUP(E1315/D1315,2)*100</f>
        <v>32</v>
      </c>
      <c r="P1315">
        <f>IF(L1315&gt;0,ROUNDUP((E1315/L1315),0))</f>
        <v>103</v>
      </c>
      <c r="Q1315" t="s">
        <v>32</v>
      </c>
      <c r="R1315" t="s">
        <v>5681</v>
      </c>
      <c r="S1315" s="10">
        <f>(J1315/86400)+25569+(-5/24)</f>
        <v>42402.50131944444</v>
      </c>
      <c r="T1315" s="9">
        <f>(I1315/86400)+25569+(-5/24)</f>
        <v>42432.50131944444</v>
      </c>
    </row>
    <row r="1316" spans="1:20" ht="58" x14ac:dyDescent="0.35">
      <c r="A1316">
        <v>1314</v>
      </c>
      <c r="B1316" s="8" t="s">
        <v>5742</v>
      </c>
      <c r="C1316" s="8" t="s">
        <v>5741</v>
      </c>
      <c r="D1316">
        <v>180000</v>
      </c>
      <c r="E1316">
        <v>2028</v>
      </c>
      <c r="F1316" t="s">
        <v>48</v>
      </c>
      <c r="G1316" t="s">
        <v>55</v>
      </c>
      <c r="H1316" t="s">
        <v>82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5682</v>
      </c>
      <c r="O1316">
        <f>ROUNDUP(E1316/D1316,2)*100</f>
        <v>2</v>
      </c>
      <c r="P1316">
        <f>IF(L1316&gt;0,ROUNDUP((E1316/L1316),0))</f>
        <v>185</v>
      </c>
      <c r="Q1316" t="s">
        <v>32</v>
      </c>
      <c r="R1316" t="s">
        <v>5681</v>
      </c>
      <c r="S1316" s="10">
        <f>(J1316/86400)+25569+(-5/24)</f>
        <v>42604.461342592585</v>
      </c>
      <c r="T1316" s="9">
        <f>(I1316/86400)+25569+(-5/24)</f>
        <v>42664.461342592585</v>
      </c>
    </row>
    <row r="1317" spans="1:20" ht="29" x14ac:dyDescent="0.35">
      <c r="A1317">
        <v>1315</v>
      </c>
      <c r="B1317" s="8" t="s">
        <v>5740</v>
      </c>
      <c r="C1317" s="8" t="s">
        <v>5739</v>
      </c>
      <c r="D1317">
        <v>100000</v>
      </c>
      <c r="E1317">
        <v>40404</v>
      </c>
      <c r="F1317" t="s">
        <v>48</v>
      </c>
      <c r="G1317" t="s">
        <v>55</v>
      </c>
      <c r="H1317" t="s">
        <v>82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5682</v>
      </c>
      <c r="O1317">
        <f>ROUNDUP(E1317/D1317,2)*100</f>
        <v>41</v>
      </c>
      <c r="P1317">
        <f>IF(L1317&gt;0,ROUNDUP((E1317/L1317),0))</f>
        <v>163</v>
      </c>
      <c r="Q1317" t="s">
        <v>32</v>
      </c>
      <c r="R1317" t="s">
        <v>5681</v>
      </c>
      <c r="S1317" s="10">
        <f>(J1317/86400)+25569+(-5/24)</f>
        <v>42278.289907407401</v>
      </c>
      <c r="T1317" s="9">
        <f>(I1317/86400)+25569+(-5/24)</f>
        <v>42313.833333333336</v>
      </c>
    </row>
    <row r="1318" spans="1:20" ht="43.5" x14ac:dyDescent="0.35">
      <c r="A1318">
        <v>1316</v>
      </c>
      <c r="B1318" s="8" t="s">
        <v>5738</v>
      </c>
      <c r="C1318" s="8" t="s">
        <v>5737</v>
      </c>
      <c r="D1318">
        <v>75000</v>
      </c>
      <c r="E1318">
        <v>1</v>
      </c>
      <c r="F1318" t="s">
        <v>48</v>
      </c>
      <c r="G1318" t="s">
        <v>55</v>
      </c>
      <c r="H1318" t="s">
        <v>82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5682</v>
      </c>
      <c r="O1318">
        <f>ROUNDUP(E1318/D1318,2)*100</f>
        <v>1</v>
      </c>
      <c r="P1318">
        <f>IF(L1318&gt;0,ROUNDUP((E1318/L1318),0))</f>
        <v>1</v>
      </c>
      <c r="Q1318" t="s">
        <v>32</v>
      </c>
      <c r="R1318" t="s">
        <v>5681</v>
      </c>
      <c r="S1318" s="10">
        <f>(J1318/86400)+25569+(-5/24)</f>
        <v>42393.753576388888</v>
      </c>
      <c r="T1318" s="9">
        <f>(I1318/86400)+25569+(-5/24)</f>
        <v>42428.753576388888</v>
      </c>
    </row>
    <row r="1319" spans="1:20" ht="58" x14ac:dyDescent="0.35">
      <c r="A1319">
        <v>1317</v>
      </c>
      <c r="B1319" s="8" t="s">
        <v>5736</v>
      </c>
      <c r="C1319" s="8" t="s">
        <v>5735</v>
      </c>
      <c r="D1319">
        <v>200000</v>
      </c>
      <c r="E1319">
        <v>11467</v>
      </c>
      <c r="F1319" t="s">
        <v>48</v>
      </c>
      <c r="G1319" t="s">
        <v>66</v>
      </c>
      <c r="H1319" t="s">
        <v>480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5682</v>
      </c>
      <c r="O1319">
        <f>ROUNDUP(E1319/D1319,2)*100</f>
        <v>6.0000000000000009</v>
      </c>
      <c r="P1319">
        <f>IF(L1319&gt;0,ROUNDUP((E1319/L1319),0))</f>
        <v>604</v>
      </c>
      <c r="Q1319" t="s">
        <v>32</v>
      </c>
      <c r="R1319" t="s">
        <v>5681</v>
      </c>
      <c r="S1319" s="10">
        <f>(J1319/86400)+25569+(-5/24)</f>
        <v>42520.027152777773</v>
      </c>
      <c r="T1319" s="9">
        <f>(I1319/86400)+25569+(-5/24)</f>
        <v>42572.374999999993</v>
      </c>
    </row>
    <row r="1320" spans="1:20" ht="43.5" x14ac:dyDescent="0.35">
      <c r="A1320">
        <v>1318</v>
      </c>
      <c r="B1320" s="8" t="s">
        <v>5734</v>
      </c>
      <c r="C1320" s="8" t="s">
        <v>5733</v>
      </c>
      <c r="D1320">
        <v>40000</v>
      </c>
      <c r="E1320">
        <v>6130</v>
      </c>
      <c r="F1320" t="s">
        <v>48</v>
      </c>
      <c r="G1320" t="s">
        <v>55</v>
      </c>
      <c r="H1320" t="s">
        <v>82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5682</v>
      </c>
      <c r="O1320">
        <f>ROUNDUP(E1320/D1320,2)*100</f>
        <v>16</v>
      </c>
      <c r="P1320">
        <f>IF(L1320&gt;0,ROUNDUP((E1320/L1320),0))</f>
        <v>46</v>
      </c>
      <c r="Q1320" t="s">
        <v>32</v>
      </c>
      <c r="R1320" t="s">
        <v>5681</v>
      </c>
      <c r="S1320" s="10">
        <f>(J1320/86400)+25569+(-5/24)</f>
        <v>41984.835324074076</v>
      </c>
      <c r="T1320" s="9">
        <f>(I1320/86400)+25569+(-5/24)</f>
        <v>42014.835324074076</v>
      </c>
    </row>
    <row r="1321" spans="1:20" ht="43.5" x14ac:dyDescent="0.35">
      <c r="A1321">
        <v>1319</v>
      </c>
      <c r="B1321" s="8" t="s">
        <v>5732</v>
      </c>
      <c r="C1321" s="8" t="s">
        <v>5731</v>
      </c>
      <c r="D1321">
        <v>5800</v>
      </c>
      <c r="E1321">
        <v>876</v>
      </c>
      <c r="F1321" t="s">
        <v>48</v>
      </c>
      <c r="G1321" t="s">
        <v>56</v>
      </c>
      <c r="H1321" t="s">
        <v>90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5682</v>
      </c>
      <c r="O1321">
        <f>ROUNDUP(E1321/D1321,2)*100</f>
        <v>16</v>
      </c>
      <c r="P1321">
        <f>IF(L1321&gt;0,ROUNDUP((E1321/L1321),0))</f>
        <v>98</v>
      </c>
      <c r="Q1321" t="s">
        <v>32</v>
      </c>
      <c r="R1321" t="s">
        <v>5681</v>
      </c>
      <c r="S1321" s="10">
        <f>(J1321/86400)+25569+(-5/24)</f>
        <v>41816.603761574072</v>
      </c>
      <c r="T1321" s="9">
        <f>(I1321/86400)+25569+(-5/24)</f>
        <v>41831.458333333328</v>
      </c>
    </row>
    <row r="1322" spans="1:20" ht="43.5" x14ac:dyDescent="0.35">
      <c r="A1322">
        <v>1320</v>
      </c>
      <c r="B1322" s="8" t="s">
        <v>5730</v>
      </c>
      <c r="C1322" s="8" t="s">
        <v>5729</v>
      </c>
      <c r="D1322">
        <v>100000</v>
      </c>
      <c r="E1322">
        <v>503</v>
      </c>
      <c r="F1322" t="s">
        <v>48</v>
      </c>
      <c r="G1322" t="s">
        <v>62</v>
      </c>
      <c r="H1322" t="s">
        <v>85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5682</v>
      </c>
      <c r="O1322">
        <f>ROUNDUP(E1322/D1322,2)*100</f>
        <v>1</v>
      </c>
      <c r="P1322">
        <f>IF(L1322&gt;0,ROUNDUP((E1322/L1322),0))</f>
        <v>168</v>
      </c>
      <c r="Q1322" t="s">
        <v>32</v>
      </c>
      <c r="R1322" t="s">
        <v>5681</v>
      </c>
      <c r="S1322" s="10">
        <f>(J1322/86400)+25569+(-5/24)</f>
        <v>42705.482013888883</v>
      </c>
      <c r="T1322" s="9">
        <f>(I1322/86400)+25569+(-5/24)</f>
        <v>42734.749999999993</v>
      </c>
    </row>
    <row r="1323" spans="1:20" ht="58" x14ac:dyDescent="0.35">
      <c r="A1323">
        <v>1321</v>
      </c>
      <c r="B1323" s="8" t="s">
        <v>5728</v>
      </c>
      <c r="C1323" s="8" t="s">
        <v>5727</v>
      </c>
      <c r="D1323">
        <v>462000</v>
      </c>
      <c r="E1323">
        <v>6019</v>
      </c>
      <c r="F1323" t="s">
        <v>48</v>
      </c>
      <c r="G1323" t="s">
        <v>64</v>
      </c>
      <c r="H1323" t="s">
        <v>638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5682</v>
      </c>
      <c r="O1323">
        <f>ROUNDUP(E1323/D1323,2)*100</f>
        <v>2</v>
      </c>
      <c r="P1323">
        <f>IF(L1323&gt;0,ROUNDUP((E1323/L1323),0))</f>
        <v>860</v>
      </c>
      <c r="Q1323" t="s">
        <v>32</v>
      </c>
      <c r="R1323" t="s">
        <v>5681</v>
      </c>
      <c r="S1323" s="10">
        <f>(J1323/86400)+25569+(-5/24)</f>
        <v>42697.540937499994</v>
      </c>
      <c r="T1323" s="9">
        <f>(I1323/86400)+25569+(-5/24)</f>
        <v>42727.540937499994</v>
      </c>
    </row>
    <row r="1324" spans="1:20" ht="43.5" x14ac:dyDescent="0.35">
      <c r="A1324">
        <v>1322</v>
      </c>
      <c r="B1324" s="8" t="s">
        <v>5726</v>
      </c>
      <c r="C1324" s="8" t="s">
        <v>5725</v>
      </c>
      <c r="D1324">
        <v>35000</v>
      </c>
      <c r="E1324">
        <v>106</v>
      </c>
      <c r="F1324" t="s">
        <v>48</v>
      </c>
      <c r="G1324" t="s">
        <v>56</v>
      </c>
      <c r="H1324" t="s">
        <v>90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5682</v>
      </c>
      <c r="O1324">
        <f>ROUNDUP(E1324/D1324,2)*100</f>
        <v>1</v>
      </c>
      <c r="P1324">
        <f>IF(L1324&gt;0,ROUNDUP((E1324/L1324),0))</f>
        <v>27</v>
      </c>
      <c r="Q1324" t="s">
        <v>32</v>
      </c>
      <c r="R1324" t="s">
        <v>5681</v>
      </c>
      <c r="S1324" s="10">
        <f>(J1324/86400)+25569+(-5/24)</f>
        <v>42115.448206018518</v>
      </c>
      <c r="T1324" s="9">
        <f>(I1324/86400)+25569+(-5/24)</f>
        <v>42145.448206018518</v>
      </c>
    </row>
    <row r="1325" spans="1:20" ht="43.5" x14ac:dyDescent="0.35">
      <c r="A1325">
        <v>1323</v>
      </c>
      <c r="B1325" s="8" t="s">
        <v>5724</v>
      </c>
      <c r="C1325" s="8" t="s">
        <v>5723</v>
      </c>
      <c r="D1325">
        <v>15000</v>
      </c>
      <c r="E1325">
        <v>1332</v>
      </c>
      <c r="F1325" t="s">
        <v>48</v>
      </c>
      <c r="G1325" t="s">
        <v>55</v>
      </c>
      <c r="H1325" t="s">
        <v>82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5682</v>
      </c>
      <c r="O1325">
        <f>ROUNDUP(E1325/D1325,2)*100</f>
        <v>9</v>
      </c>
      <c r="P1325">
        <f>IF(L1325&gt;0,ROUNDUP((E1325/L1325),0))</f>
        <v>31</v>
      </c>
      <c r="Q1325" t="s">
        <v>32</v>
      </c>
      <c r="R1325" t="s">
        <v>5681</v>
      </c>
      <c r="S1325" s="10">
        <f>(J1325/86400)+25569+(-5/24)</f>
        <v>42451.490115740737</v>
      </c>
      <c r="T1325" s="9">
        <f>(I1325/86400)+25569+(-5/24)</f>
        <v>42486.079861111109</v>
      </c>
    </row>
    <row r="1326" spans="1:20" ht="43.5" x14ac:dyDescent="0.35">
      <c r="A1326">
        <v>1324</v>
      </c>
      <c r="B1326" s="8" t="s">
        <v>5722</v>
      </c>
      <c r="C1326" s="8" t="s">
        <v>5721</v>
      </c>
      <c r="D1326">
        <v>50000</v>
      </c>
      <c r="E1326">
        <v>4920</v>
      </c>
      <c r="F1326" t="s">
        <v>48</v>
      </c>
      <c r="G1326" t="s">
        <v>55</v>
      </c>
      <c r="H1326" t="s">
        <v>82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5682</v>
      </c>
      <c r="O1326">
        <f>ROUNDUP(E1326/D1326,2)*100</f>
        <v>10</v>
      </c>
      <c r="P1326">
        <f>IF(L1326&gt;0,ROUNDUP((E1326/L1326),0))</f>
        <v>55</v>
      </c>
      <c r="Q1326" t="s">
        <v>32</v>
      </c>
      <c r="R1326" t="s">
        <v>5681</v>
      </c>
      <c r="S1326" s="10">
        <f>(J1326/86400)+25569+(-5/24)</f>
        <v>42626.425370370365</v>
      </c>
      <c r="T1326" s="9">
        <f>(I1326/86400)+25569+(-5/24)</f>
        <v>42656.425370370365</v>
      </c>
    </row>
    <row r="1327" spans="1:20" ht="43.5" x14ac:dyDescent="0.35">
      <c r="A1327">
        <v>1325</v>
      </c>
      <c r="B1327" s="8" t="s">
        <v>5720</v>
      </c>
      <c r="C1327" s="8" t="s">
        <v>5719</v>
      </c>
      <c r="D1327">
        <v>20000</v>
      </c>
      <c r="E1327">
        <v>486</v>
      </c>
      <c r="F1327" t="s">
        <v>48</v>
      </c>
      <c r="G1327" t="s">
        <v>55</v>
      </c>
      <c r="H1327" t="s">
        <v>82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5682</v>
      </c>
      <c r="O1327">
        <f>ROUNDUP(E1327/D1327,2)*100</f>
        <v>3</v>
      </c>
      <c r="P1327">
        <f>IF(L1327&gt;0,ROUNDUP((E1327/L1327),0))</f>
        <v>61</v>
      </c>
      <c r="Q1327" t="s">
        <v>32</v>
      </c>
      <c r="R1327" t="s">
        <v>5681</v>
      </c>
      <c r="S1327" s="10">
        <f>(J1327/86400)+25569+(-5/24)</f>
        <v>42703.877719907403</v>
      </c>
      <c r="T1327" s="9">
        <f>(I1327/86400)+25569+(-5/24)</f>
        <v>42733.877719907403</v>
      </c>
    </row>
    <row r="1328" spans="1:20" ht="43.5" x14ac:dyDescent="0.35">
      <c r="A1328">
        <v>1326</v>
      </c>
      <c r="B1328" s="8" t="s">
        <v>5718</v>
      </c>
      <c r="C1328" s="8" t="s">
        <v>5717</v>
      </c>
      <c r="D1328">
        <v>100000</v>
      </c>
      <c r="E1328">
        <v>1130</v>
      </c>
      <c r="F1328" t="s">
        <v>48</v>
      </c>
      <c r="G1328" t="s">
        <v>55</v>
      </c>
      <c r="H1328" t="s">
        <v>82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5682</v>
      </c>
      <c r="O1328">
        <f>ROUNDUP(E1328/D1328,2)*100</f>
        <v>2</v>
      </c>
      <c r="P1328">
        <f>IF(L1328&gt;0,ROUNDUP((E1328/L1328),0))</f>
        <v>103</v>
      </c>
      <c r="Q1328" t="s">
        <v>32</v>
      </c>
      <c r="R1328" t="s">
        <v>5681</v>
      </c>
      <c r="S1328" s="10">
        <f>(J1328/86400)+25569+(-5/24)</f>
        <v>41974.583657407406</v>
      </c>
      <c r="T1328" s="9">
        <f>(I1328/86400)+25569+(-5/24)</f>
        <v>42019.583657407406</v>
      </c>
    </row>
    <row r="1329" spans="1:20" ht="43.5" x14ac:dyDescent="0.35">
      <c r="A1329">
        <v>1327</v>
      </c>
      <c r="B1329" s="8" t="s">
        <v>5716</v>
      </c>
      <c r="C1329" s="8" t="s">
        <v>5715</v>
      </c>
      <c r="D1329">
        <v>48000</v>
      </c>
      <c r="E1329">
        <v>1705</v>
      </c>
      <c r="F1329" t="s">
        <v>48</v>
      </c>
      <c r="G1329" t="s">
        <v>55</v>
      </c>
      <c r="H1329" t="s">
        <v>82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5682</v>
      </c>
      <c r="O1329">
        <f>ROUNDUP(E1329/D1329,2)*100</f>
        <v>4</v>
      </c>
      <c r="P1329">
        <f>IF(L1329&gt;0,ROUNDUP((E1329/L1329),0))</f>
        <v>42</v>
      </c>
      <c r="Q1329" t="s">
        <v>32</v>
      </c>
      <c r="R1329" t="s">
        <v>5681</v>
      </c>
      <c r="S1329" s="10">
        <f>(J1329/86400)+25569+(-5/24)</f>
        <v>42123.470312500001</v>
      </c>
      <c r="T1329" s="9">
        <f>(I1329/86400)+25569+(-5/24)</f>
        <v>42153.470312500001</v>
      </c>
    </row>
    <row r="1330" spans="1:20" ht="58" x14ac:dyDescent="0.35">
      <c r="A1330">
        <v>1328</v>
      </c>
      <c r="B1330" s="8" t="s">
        <v>5714</v>
      </c>
      <c r="C1330" s="8" t="s">
        <v>5713</v>
      </c>
      <c r="D1330">
        <v>75000</v>
      </c>
      <c r="E1330">
        <v>1748</v>
      </c>
      <c r="F1330" t="s">
        <v>48</v>
      </c>
      <c r="G1330" t="s">
        <v>55</v>
      </c>
      <c r="H1330" t="s">
        <v>82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5682</v>
      </c>
      <c r="O1330">
        <f>ROUNDUP(E1330/D1330,2)*100</f>
        <v>3</v>
      </c>
      <c r="P1330">
        <f>IF(L1330&gt;0,ROUNDUP((E1330/L1330),0))</f>
        <v>117</v>
      </c>
      <c r="Q1330" t="s">
        <v>32</v>
      </c>
      <c r="R1330" t="s">
        <v>5681</v>
      </c>
      <c r="S1330" s="10">
        <f>(J1330/86400)+25569+(-5/24)</f>
        <v>42612.434421296297</v>
      </c>
      <c r="T1330" s="9">
        <f>(I1330/86400)+25569+(-5/24)</f>
        <v>42657.434421296297</v>
      </c>
    </row>
    <row r="1331" spans="1:20" ht="43.5" x14ac:dyDescent="0.35">
      <c r="A1331">
        <v>1329</v>
      </c>
      <c r="B1331" s="8" t="s">
        <v>5712</v>
      </c>
      <c r="C1331" s="8" t="s">
        <v>5711</v>
      </c>
      <c r="D1331">
        <v>50000</v>
      </c>
      <c r="E1331">
        <v>408</v>
      </c>
      <c r="F1331" t="s">
        <v>48</v>
      </c>
      <c r="G1331" t="s">
        <v>55</v>
      </c>
      <c r="H1331" t="s">
        <v>82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5682</v>
      </c>
      <c r="O1331">
        <f>ROUNDUP(E1331/D1331,2)*100</f>
        <v>1</v>
      </c>
      <c r="P1331">
        <f>IF(L1331&gt;0,ROUNDUP((E1331/L1331),0))</f>
        <v>46</v>
      </c>
      <c r="Q1331" t="s">
        <v>32</v>
      </c>
      <c r="R1331" t="s">
        <v>5681</v>
      </c>
      <c r="S1331" s="10">
        <f>(J1331/86400)+25569+(-5/24)</f>
        <v>41935.013252314813</v>
      </c>
      <c r="T1331" s="9">
        <f>(I1331/86400)+25569+(-5/24)</f>
        <v>41975.054918981477</v>
      </c>
    </row>
    <row r="1332" spans="1:20" ht="43.5" x14ac:dyDescent="0.35">
      <c r="A1332">
        <v>1330</v>
      </c>
      <c r="B1332" s="8" t="s">
        <v>5710</v>
      </c>
      <c r="C1332" s="8" t="s">
        <v>5709</v>
      </c>
      <c r="D1332">
        <v>35000</v>
      </c>
      <c r="E1332">
        <v>7873</v>
      </c>
      <c r="F1332" t="s">
        <v>48</v>
      </c>
      <c r="G1332" t="s">
        <v>55</v>
      </c>
      <c r="H1332" t="s">
        <v>82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5682</v>
      </c>
      <c r="O1332">
        <f>ROUNDUP(E1332/D1332,2)*100</f>
        <v>23</v>
      </c>
      <c r="P1332">
        <f>IF(L1332&gt;0,ROUNDUP((E1332/L1332),0))</f>
        <v>158</v>
      </c>
      <c r="Q1332" t="s">
        <v>32</v>
      </c>
      <c r="R1332" t="s">
        <v>5681</v>
      </c>
      <c r="S1332" s="10">
        <f>(J1332/86400)+25569+(-5/24)</f>
        <v>42522.068391203698</v>
      </c>
      <c r="T1332" s="9">
        <f>(I1332/86400)+25569+(-5/24)</f>
        <v>42552.958333333336</v>
      </c>
    </row>
    <row r="1333" spans="1:20" ht="43.5" x14ac:dyDescent="0.35">
      <c r="A1333">
        <v>1331</v>
      </c>
      <c r="B1333" s="8" t="s">
        <v>5708</v>
      </c>
      <c r="C1333" s="8" t="s">
        <v>5707</v>
      </c>
      <c r="D1333">
        <v>250000</v>
      </c>
      <c r="E1333">
        <v>3417</v>
      </c>
      <c r="F1333" t="s">
        <v>48</v>
      </c>
      <c r="G1333" t="s">
        <v>55</v>
      </c>
      <c r="H1333" t="s">
        <v>82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5682</v>
      </c>
      <c r="O1333">
        <f>ROUNDUP(E1333/D1333,2)*100</f>
        <v>2</v>
      </c>
      <c r="P1333">
        <f>IF(L1333&gt;0,ROUNDUP((E1333/L1333),0))</f>
        <v>101</v>
      </c>
      <c r="Q1333" t="s">
        <v>32</v>
      </c>
      <c r="R1333" t="s">
        <v>5681</v>
      </c>
      <c r="S1333" s="10">
        <f>(J1333/86400)+25569+(-5/24)</f>
        <v>42569.295763888884</v>
      </c>
      <c r="T1333" s="9">
        <f>(I1333/86400)+25569+(-5/24)</f>
        <v>42599.295763888884</v>
      </c>
    </row>
    <row r="1334" spans="1:20" ht="58" x14ac:dyDescent="0.35">
      <c r="A1334">
        <v>1332</v>
      </c>
      <c r="B1334" s="8" t="s">
        <v>5706</v>
      </c>
      <c r="C1334" s="8" t="s">
        <v>5705</v>
      </c>
      <c r="D1334">
        <v>10115</v>
      </c>
      <c r="E1334">
        <v>0</v>
      </c>
      <c r="F1334" t="s">
        <v>48</v>
      </c>
      <c r="G1334" t="s">
        <v>70</v>
      </c>
      <c r="H1334" t="s">
        <v>1002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5682</v>
      </c>
      <c r="O1334">
        <f>ROUNDUP(E1334/D1334,2)*100</f>
        <v>0</v>
      </c>
      <c r="P1334" t="b">
        <f>IF(L1334&gt;0,ROUNDUP((E1334/L1334),0))</f>
        <v>0</v>
      </c>
      <c r="Q1334" t="s">
        <v>32</v>
      </c>
      <c r="R1334" t="s">
        <v>5681</v>
      </c>
      <c r="S1334" s="10">
        <f>(J1334/86400)+25569+(-5/24)</f>
        <v>42731.851944444446</v>
      </c>
      <c r="T1334" s="9">
        <f>(I1334/86400)+25569+(-5/24)</f>
        <v>42761.851944444446</v>
      </c>
    </row>
    <row r="1335" spans="1:20" ht="43.5" x14ac:dyDescent="0.35">
      <c r="A1335">
        <v>1333</v>
      </c>
      <c r="B1335" s="8" t="s">
        <v>5704</v>
      </c>
      <c r="C1335" s="8" t="s">
        <v>5703</v>
      </c>
      <c r="D1335">
        <v>2500</v>
      </c>
      <c r="E1335">
        <v>0</v>
      </c>
      <c r="F1335" t="s">
        <v>48</v>
      </c>
      <c r="G1335" t="s">
        <v>58</v>
      </c>
      <c r="H1335" t="s">
        <v>104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5682</v>
      </c>
      <c r="O1335">
        <f>ROUNDUP(E1335/D1335,2)*100</f>
        <v>0</v>
      </c>
      <c r="P1335" t="b">
        <f>IF(L1335&gt;0,ROUNDUP((E1335/L1335),0))</f>
        <v>0</v>
      </c>
      <c r="Q1335" t="s">
        <v>32</v>
      </c>
      <c r="R1335" t="s">
        <v>5681</v>
      </c>
      <c r="S1335" s="10">
        <f>(J1335/86400)+25569+(-5/24)</f>
        <v>41805.8984375</v>
      </c>
      <c r="T1335" s="9">
        <f>(I1335/86400)+25569+(-5/24)</f>
        <v>41835.8984375</v>
      </c>
    </row>
    <row r="1336" spans="1:20" ht="43.5" x14ac:dyDescent="0.35">
      <c r="A1336">
        <v>1334</v>
      </c>
      <c r="B1336" s="8" t="s">
        <v>5702</v>
      </c>
      <c r="C1336" s="8" t="s">
        <v>5701</v>
      </c>
      <c r="D1336">
        <v>133000</v>
      </c>
      <c r="E1336">
        <v>14303</v>
      </c>
      <c r="F1336" t="s">
        <v>48</v>
      </c>
      <c r="G1336" t="s">
        <v>55</v>
      </c>
      <c r="H1336" t="s">
        <v>82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5682</v>
      </c>
      <c r="O1336">
        <f>ROUNDUP(E1336/D1336,2)*100</f>
        <v>11</v>
      </c>
      <c r="P1336">
        <f>IF(L1336&gt;0,ROUNDUP((E1336/L1336),0))</f>
        <v>52</v>
      </c>
      <c r="Q1336" t="s">
        <v>32</v>
      </c>
      <c r="R1336" t="s">
        <v>5681</v>
      </c>
      <c r="S1336" s="10">
        <f>(J1336/86400)+25569+(-5/24)</f>
        <v>42410.565821759257</v>
      </c>
      <c r="T1336" s="9">
        <f>(I1336/86400)+25569+(-5/24)</f>
        <v>42440.565821759257</v>
      </c>
    </row>
    <row r="1337" spans="1:20" ht="58" x14ac:dyDescent="0.35">
      <c r="A1337">
        <v>1335</v>
      </c>
      <c r="B1337" s="8" t="s">
        <v>5700</v>
      </c>
      <c r="C1337" s="8" t="s">
        <v>5699</v>
      </c>
      <c r="D1337">
        <v>25000</v>
      </c>
      <c r="E1337">
        <v>4940</v>
      </c>
      <c r="F1337" t="s">
        <v>48</v>
      </c>
      <c r="G1337" t="s">
        <v>55</v>
      </c>
      <c r="H1337" t="s">
        <v>82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5682</v>
      </c>
      <c r="O1337">
        <f>ROUNDUP(E1337/D1337,2)*100</f>
        <v>20</v>
      </c>
      <c r="P1337">
        <f>IF(L1337&gt;0,ROUNDUP((E1337/L1337),0))</f>
        <v>309</v>
      </c>
      <c r="Q1337" t="s">
        <v>32</v>
      </c>
      <c r="R1337" t="s">
        <v>5681</v>
      </c>
      <c r="S1337" s="10">
        <f>(J1337/86400)+25569+(-5/24)</f>
        <v>42313.728032407402</v>
      </c>
      <c r="T1337" s="9">
        <f>(I1337/86400)+25569+(-5/24)</f>
        <v>42343.728032407402</v>
      </c>
    </row>
    <row r="1338" spans="1:20" ht="43.5" x14ac:dyDescent="0.35">
      <c r="A1338">
        <v>1336</v>
      </c>
      <c r="B1338" s="8" t="s">
        <v>5698</v>
      </c>
      <c r="C1338" s="8" t="s">
        <v>5697</v>
      </c>
      <c r="D1338">
        <v>100000</v>
      </c>
      <c r="E1338">
        <v>84947</v>
      </c>
      <c r="F1338" t="s">
        <v>48</v>
      </c>
      <c r="G1338" t="s">
        <v>55</v>
      </c>
      <c r="H1338" t="s">
        <v>82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5682</v>
      </c>
      <c r="O1338">
        <f>ROUNDUP(E1338/D1338,2)*100</f>
        <v>85</v>
      </c>
      <c r="P1338">
        <f>IF(L1338&gt;0,ROUNDUP((E1338/L1338),0))</f>
        <v>380</v>
      </c>
      <c r="Q1338" t="s">
        <v>32</v>
      </c>
      <c r="R1338" t="s">
        <v>5681</v>
      </c>
      <c r="S1338" s="10">
        <f>(J1338/86400)+25569+(-5/24)</f>
        <v>41955.655416666668</v>
      </c>
      <c r="T1338" s="9">
        <f>(I1338/86400)+25569+(-5/24)</f>
        <v>41990.655416666668</v>
      </c>
    </row>
    <row r="1339" spans="1:20" ht="43.5" x14ac:dyDescent="0.35">
      <c r="A1339">
        <v>1337</v>
      </c>
      <c r="B1339" s="8" t="s">
        <v>5696</v>
      </c>
      <c r="C1339" s="8" t="s">
        <v>5695</v>
      </c>
      <c r="D1339">
        <v>50000</v>
      </c>
      <c r="E1339">
        <v>24691</v>
      </c>
      <c r="F1339" t="s">
        <v>48</v>
      </c>
      <c r="G1339" t="s">
        <v>55</v>
      </c>
      <c r="H1339" t="s">
        <v>82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5682</v>
      </c>
      <c r="O1339">
        <f>ROUNDUP(E1339/D1339,2)*100</f>
        <v>50</v>
      </c>
      <c r="P1339">
        <f>IF(L1339&gt;0,ROUNDUP((E1339/L1339),0))</f>
        <v>177</v>
      </c>
      <c r="Q1339" t="s">
        <v>32</v>
      </c>
      <c r="R1339" t="s">
        <v>5681</v>
      </c>
      <c r="S1339" s="10">
        <f>(J1339/86400)+25569+(-5/24)</f>
        <v>42767.368969907409</v>
      </c>
      <c r="T1339" s="9">
        <f>(I1339/86400)+25569+(-5/24)</f>
        <v>42797.368969907409</v>
      </c>
    </row>
    <row r="1340" spans="1:20" ht="58" x14ac:dyDescent="0.35">
      <c r="A1340">
        <v>1338</v>
      </c>
      <c r="B1340" s="8" t="s">
        <v>5694</v>
      </c>
      <c r="C1340" s="8" t="s">
        <v>5693</v>
      </c>
      <c r="D1340">
        <v>30000</v>
      </c>
      <c r="E1340">
        <v>991</v>
      </c>
      <c r="F1340" t="s">
        <v>48</v>
      </c>
      <c r="G1340" t="s">
        <v>55</v>
      </c>
      <c r="H1340" t="s">
        <v>82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5682</v>
      </c>
      <c r="O1340">
        <f>ROUNDUP(E1340/D1340,2)*100</f>
        <v>4</v>
      </c>
      <c r="P1340">
        <f>IF(L1340&gt;0,ROUNDUP((E1340/L1340),0))</f>
        <v>67</v>
      </c>
      <c r="Q1340" t="s">
        <v>32</v>
      </c>
      <c r="R1340" t="s">
        <v>5681</v>
      </c>
      <c r="S1340" s="10">
        <f>(J1340/86400)+25569+(-5/24)</f>
        <v>42188.595289351848</v>
      </c>
      <c r="T1340" s="9">
        <f>(I1340/86400)+25569+(-5/24)</f>
        <v>42218.595289351848</v>
      </c>
    </row>
    <row r="1341" spans="1:20" ht="29" x14ac:dyDescent="0.35">
      <c r="A1341">
        <v>1339</v>
      </c>
      <c r="B1341" s="8" t="s">
        <v>5692</v>
      </c>
      <c r="C1341" s="8" t="s">
        <v>5691</v>
      </c>
      <c r="D1341">
        <v>50000</v>
      </c>
      <c r="E1341">
        <v>3317</v>
      </c>
      <c r="F1341" t="s">
        <v>48</v>
      </c>
      <c r="G1341" t="s">
        <v>55</v>
      </c>
      <c r="H1341" t="s">
        <v>82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5682</v>
      </c>
      <c r="O1341">
        <f>ROUNDUP(E1341/D1341,2)*100</f>
        <v>6.9999999999999991</v>
      </c>
      <c r="P1341">
        <f>IF(L1341&gt;0,ROUNDUP((E1341/L1341),0))</f>
        <v>90</v>
      </c>
      <c r="Q1341" t="s">
        <v>32</v>
      </c>
      <c r="R1341" t="s">
        <v>5681</v>
      </c>
      <c r="S1341" s="10">
        <f>(J1341/86400)+25569+(-5/24)</f>
        <v>41936.438831018517</v>
      </c>
      <c r="T1341" s="9">
        <f>(I1341/86400)+25569+(-5/24)</f>
        <v>41981.480497685181</v>
      </c>
    </row>
    <row r="1342" spans="1:20" ht="43.5" x14ac:dyDescent="0.35">
      <c r="A1342">
        <v>1340</v>
      </c>
      <c r="B1342" s="8" t="s">
        <v>5690</v>
      </c>
      <c r="C1342" s="8" t="s">
        <v>5689</v>
      </c>
      <c r="D1342">
        <v>1680</v>
      </c>
      <c r="E1342">
        <v>0</v>
      </c>
      <c r="F1342" t="s">
        <v>48</v>
      </c>
      <c r="G1342" t="s">
        <v>55</v>
      </c>
      <c r="H1342" t="s">
        <v>82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5682</v>
      </c>
      <c r="O1342">
        <f>ROUNDUP(E1342/D1342,2)*100</f>
        <v>0</v>
      </c>
      <c r="P1342" t="b">
        <f>IF(L1342&gt;0,ROUNDUP((E1342/L1342),0))</f>
        <v>0</v>
      </c>
      <c r="Q1342" t="s">
        <v>32</v>
      </c>
      <c r="R1342" t="s">
        <v>5681</v>
      </c>
      <c r="S1342" s="10">
        <f>(J1342/86400)+25569+(-5/24)</f>
        <v>41836.387187499997</v>
      </c>
      <c r="T1342" s="9">
        <f>(I1342/86400)+25569+(-5/24)</f>
        <v>41866.387187499997</v>
      </c>
    </row>
    <row r="1343" spans="1:20" ht="58" x14ac:dyDescent="0.35">
      <c r="A1343">
        <v>1341</v>
      </c>
      <c r="B1343" s="8" t="s">
        <v>5688</v>
      </c>
      <c r="C1343" s="8" t="s">
        <v>5687</v>
      </c>
      <c r="D1343">
        <v>25000</v>
      </c>
      <c r="E1343">
        <v>17590</v>
      </c>
      <c r="F1343" t="s">
        <v>48</v>
      </c>
      <c r="G1343" t="s">
        <v>56</v>
      </c>
      <c r="H1343" t="s">
        <v>90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5682</v>
      </c>
      <c r="O1343">
        <f>ROUNDUP(E1343/D1343,2)*100</f>
        <v>71</v>
      </c>
      <c r="P1343">
        <f>IF(L1343&gt;0,ROUNDUP((E1343/L1343),0))</f>
        <v>383</v>
      </c>
      <c r="Q1343" t="s">
        <v>32</v>
      </c>
      <c r="R1343" t="s">
        <v>5681</v>
      </c>
      <c r="S1343" s="10">
        <f>(J1343/86400)+25569+(-5/24)</f>
        <v>42612.415706018517</v>
      </c>
      <c r="T1343" s="9">
        <f>(I1343/86400)+25569+(-5/24)</f>
        <v>42644.415706018517</v>
      </c>
    </row>
    <row r="1344" spans="1:20" ht="43.5" x14ac:dyDescent="0.35">
      <c r="A1344">
        <v>1342</v>
      </c>
      <c r="B1344" s="8" t="s">
        <v>5686</v>
      </c>
      <c r="C1344" s="8" t="s">
        <v>5685</v>
      </c>
      <c r="D1344">
        <v>50000</v>
      </c>
      <c r="E1344">
        <v>100</v>
      </c>
      <c r="F1344" t="s">
        <v>48</v>
      </c>
      <c r="G1344" t="s">
        <v>55</v>
      </c>
      <c r="H1344" t="s">
        <v>82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5682</v>
      </c>
      <c r="O1344">
        <f>ROUNDUP(E1344/D1344,2)*100</f>
        <v>1</v>
      </c>
      <c r="P1344">
        <f>IF(L1344&gt;0,ROUNDUP((E1344/L1344),0))</f>
        <v>100</v>
      </c>
      <c r="Q1344" t="s">
        <v>32</v>
      </c>
      <c r="R1344" t="s">
        <v>5681</v>
      </c>
      <c r="S1344" s="10">
        <f>(J1344/86400)+25569+(-5/24)</f>
        <v>42172.608090277776</v>
      </c>
      <c r="T1344" s="9">
        <f>(I1344/86400)+25569+(-5/24)</f>
        <v>42202.608090277776</v>
      </c>
    </row>
    <row r="1345" spans="1:20" ht="58" x14ac:dyDescent="0.35">
      <c r="A1345">
        <v>1343</v>
      </c>
      <c r="B1345" s="8" t="s">
        <v>5684</v>
      </c>
      <c r="C1345" s="8" t="s">
        <v>5683</v>
      </c>
      <c r="D1345">
        <v>50000</v>
      </c>
      <c r="E1345">
        <v>51149</v>
      </c>
      <c r="F1345" t="s">
        <v>48</v>
      </c>
      <c r="G1345" t="s">
        <v>55</v>
      </c>
      <c r="H1345" t="s">
        <v>82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5682</v>
      </c>
      <c r="O1345">
        <f>ROUNDUP(E1345/D1345,2)*100</f>
        <v>103</v>
      </c>
      <c r="P1345">
        <f>IF(L1345&gt;0,ROUNDUP((E1345/L1345),0))</f>
        <v>159</v>
      </c>
      <c r="Q1345" t="s">
        <v>32</v>
      </c>
      <c r="R1345" t="s">
        <v>5681</v>
      </c>
      <c r="S1345" s="10">
        <f>(J1345/86400)+25569+(-5/24)</f>
        <v>42542.318090277775</v>
      </c>
      <c r="T1345" s="9">
        <f>(I1345/86400)+25569+(-5/24)</f>
        <v>42600.957638888889</v>
      </c>
    </row>
    <row r="1346" spans="1:20" ht="43.5" x14ac:dyDescent="0.35">
      <c r="A1346">
        <v>1344</v>
      </c>
      <c r="B1346" s="8" t="s">
        <v>5680</v>
      </c>
      <c r="C1346" s="8" t="s">
        <v>5679</v>
      </c>
      <c r="D1346">
        <v>1500</v>
      </c>
      <c r="E1346">
        <v>5666</v>
      </c>
      <c r="F1346" t="s">
        <v>51</v>
      </c>
      <c r="G1346" t="s">
        <v>57</v>
      </c>
      <c r="H1346" t="s">
        <v>193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5640</v>
      </c>
      <c r="O1346">
        <f>ROUNDUP(E1346/D1346,2)*100</f>
        <v>378</v>
      </c>
      <c r="P1346">
        <f>IF(L1346&gt;0,ROUNDUP((E1346/L1346),0))</f>
        <v>41</v>
      </c>
      <c r="Q1346" t="s">
        <v>30</v>
      </c>
      <c r="R1346" t="s">
        <v>5639</v>
      </c>
      <c r="S1346" s="10">
        <f>(J1346/86400)+25569+(-5/24)</f>
        <v>42522.581469907404</v>
      </c>
      <c r="T1346" s="9">
        <f>(I1346/86400)+25569+(-5/24)</f>
        <v>42551.581469907404</v>
      </c>
    </row>
    <row r="1347" spans="1:20" ht="43.5" x14ac:dyDescent="0.35">
      <c r="A1347">
        <v>1345</v>
      </c>
      <c r="B1347" s="8" t="s">
        <v>5678</v>
      </c>
      <c r="C1347" s="8" t="s">
        <v>5677</v>
      </c>
      <c r="D1347">
        <v>300</v>
      </c>
      <c r="E1347">
        <v>375</v>
      </c>
      <c r="F1347" t="s">
        <v>51</v>
      </c>
      <c r="G1347" t="s">
        <v>55</v>
      </c>
      <c r="H1347" t="s">
        <v>82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5640</v>
      </c>
      <c r="O1347">
        <f>ROUNDUP(E1347/D1347,2)*100</f>
        <v>125</v>
      </c>
      <c r="P1347">
        <f>IF(L1347&gt;0,ROUNDUP((E1347/L1347),0))</f>
        <v>54</v>
      </c>
      <c r="Q1347" t="s">
        <v>30</v>
      </c>
      <c r="R1347" t="s">
        <v>5639</v>
      </c>
      <c r="S1347" s="10">
        <f>(J1347/86400)+25569+(-5/24)</f>
        <v>41799.606006944443</v>
      </c>
      <c r="T1347" s="9">
        <f>(I1347/86400)+25569+(-5/24)</f>
        <v>41834.606006944443</v>
      </c>
    </row>
    <row r="1348" spans="1:20" ht="43.5" x14ac:dyDescent="0.35">
      <c r="A1348">
        <v>1346</v>
      </c>
      <c r="B1348" s="8" t="s">
        <v>5676</v>
      </c>
      <c r="C1348" s="8" t="s">
        <v>5675</v>
      </c>
      <c r="D1348">
        <v>4900</v>
      </c>
      <c r="E1348">
        <v>7219</v>
      </c>
      <c r="F1348" t="s">
        <v>51</v>
      </c>
      <c r="G1348" t="s">
        <v>55</v>
      </c>
      <c r="H1348" t="s">
        <v>82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5640</v>
      </c>
      <c r="O1348">
        <f>ROUNDUP(E1348/D1348,2)*100</f>
        <v>148</v>
      </c>
      <c r="P1348">
        <f>IF(L1348&gt;0,ROUNDUP((E1348/L1348),0))</f>
        <v>49</v>
      </c>
      <c r="Q1348" t="s">
        <v>30</v>
      </c>
      <c r="R1348" t="s">
        <v>5639</v>
      </c>
      <c r="S1348" s="10">
        <f>(J1348/86400)+25569+(-5/24)</f>
        <v>41421.867488425924</v>
      </c>
      <c r="T1348" s="9">
        <f>(I1348/86400)+25569+(-5/24)</f>
        <v>41451.867488425924</v>
      </c>
    </row>
    <row r="1349" spans="1:20" ht="43.5" x14ac:dyDescent="0.35">
      <c r="A1349">
        <v>1347</v>
      </c>
      <c r="B1349" s="8" t="s">
        <v>5674</v>
      </c>
      <c r="C1349" s="8" t="s">
        <v>5673</v>
      </c>
      <c r="D1349">
        <v>2500</v>
      </c>
      <c r="E1349">
        <v>2555</v>
      </c>
      <c r="F1349" t="s">
        <v>51</v>
      </c>
      <c r="G1349" t="s">
        <v>55</v>
      </c>
      <c r="H1349" t="s">
        <v>82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5640</v>
      </c>
      <c r="O1349">
        <f>ROUNDUP(E1349/D1349,2)*100</f>
        <v>103</v>
      </c>
      <c r="P1349">
        <f>IF(L1349&gt;0,ROUNDUP((E1349/L1349),0))</f>
        <v>83</v>
      </c>
      <c r="Q1349" t="s">
        <v>30</v>
      </c>
      <c r="R1349" t="s">
        <v>5639</v>
      </c>
      <c r="S1349" s="10">
        <f>(J1349/86400)+25569+(-5/24)</f>
        <v>42040.429687499993</v>
      </c>
      <c r="T1349" s="9">
        <f>(I1349/86400)+25569+(-5/24)</f>
        <v>42070.429687499993</v>
      </c>
    </row>
    <row r="1350" spans="1:20" ht="43.5" x14ac:dyDescent="0.35">
      <c r="A1350">
        <v>1348</v>
      </c>
      <c r="B1350" s="8" t="s">
        <v>5672</v>
      </c>
      <c r="C1350" s="8" t="s">
        <v>5671</v>
      </c>
      <c r="D1350">
        <v>5875</v>
      </c>
      <c r="E1350">
        <v>5985</v>
      </c>
      <c r="F1350" t="s">
        <v>51</v>
      </c>
      <c r="G1350" t="s">
        <v>55</v>
      </c>
      <c r="H1350" t="s">
        <v>82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5640</v>
      </c>
      <c r="O1350">
        <f>ROUNDUP(E1350/D1350,2)*100</f>
        <v>102</v>
      </c>
      <c r="P1350">
        <f>IF(L1350&gt;0,ROUNDUP((E1350/L1350),0))</f>
        <v>231</v>
      </c>
      <c r="Q1350" t="s">
        <v>30</v>
      </c>
      <c r="R1350" t="s">
        <v>5639</v>
      </c>
      <c r="S1350" s="10">
        <f>(J1350/86400)+25569+(-5/24)</f>
        <v>41963.297835648147</v>
      </c>
      <c r="T1350" s="9">
        <f>(I1350/86400)+25569+(-5/24)</f>
        <v>41991.297835648147</v>
      </c>
    </row>
    <row r="1351" spans="1:20" ht="43.5" x14ac:dyDescent="0.35">
      <c r="A1351">
        <v>1349</v>
      </c>
      <c r="B1351" s="8" t="s">
        <v>5670</v>
      </c>
      <c r="C1351" s="8" t="s">
        <v>5669</v>
      </c>
      <c r="D1351">
        <v>5000</v>
      </c>
      <c r="E1351">
        <v>10210</v>
      </c>
      <c r="F1351" t="s">
        <v>51</v>
      </c>
      <c r="G1351" t="s">
        <v>57</v>
      </c>
      <c r="H1351" t="s">
        <v>193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5640</v>
      </c>
      <c r="O1351">
        <f>ROUNDUP(E1351/D1351,2)*100</f>
        <v>204.99999999999997</v>
      </c>
      <c r="P1351">
        <f>IF(L1351&gt;0,ROUNDUP((E1351/L1351),0))</f>
        <v>60</v>
      </c>
      <c r="Q1351" t="s">
        <v>30</v>
      </c>
      <c r="R1351" t="s">
        <v>5639</v>
      </c>
      <c r="S1351" s="10">
        <f>(J1351/86400)+25569+(-5/24)</f>
        <v>42317.124247685184</v>
      </c>
      <c r="T1351" s="9">
        <f>(I1351/86400)+25569+(-5/24)</f>
        <v>42354.082638888889</v>
      </c>
    </row>
    <row r="1352" spans="1:20" ht="43.5" x14ac:dyDescent="0.35">
      <c r="A1352">
        <v>1350</v>
      </c>
      <c r="B1352" s="8" t="s">
        <v>5668</v>
      </c>
      <c r="C1352" s="8" t="s">
        <v>5667</v>
      </c>
      <c r="D1352">
        <v>5000</v>
      </c>
      <c r="E1352">
        <v>5202.5</v>
      </c>
      <c r="F1352" t="s">
        <v>51</v>
      </c>
      <c r="G1352" t="s">
        <v>55</v>
      </c>
      <c r="H1352" t="s">
        <v>82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5640</v>
      </c>
      <c r="O1352">
        <f>ROUNDUP(E1352/D1352,2)*100</f>
        <v>105</v>
      </c>
      <c r="P1352">
        <f>IF(L1352&gt;0,ROUNDUP((E1352/L1352),0))</f>
        <v>67</v>
      </c>
      <c r="Q1352" t="s">
        <v>30</v>
      </c>
      <c r="R1352" t="s">
        <v>5639</v>
      </c>
      <c r="S1352" s="10">
        <f>(J1352/86400)+25569+(-5/24)</f>
        <v>42333.804791666662</v>
      </c>
      <c r="T1352" s="9">
        <f>(I1352/86400)+25569+(-5/24)</f>
        <v>42363.804791666662</v>
      </c>
    </row>
    <row r="1353" spans="1:20" ht="29" x14ac:dyDescent="0.35">
      <c r="A1353">
        <v>1351</v>
      </c>
      <c r="B1353" s="8" t="s">
        <v>5666</v>
      </c>
      <c r="C1353" s="8" t="s">
        <v>5665</v>
      </c>
      <c r="D1353">
        <v>20000</v>
      </c>
      <c r="E1353">
        <v>20253</v>
      </c>
      <c r="F1353" t="s">
        <v>51</v>
      </c>
      <c r="G1353" t="s">
        <v>55</v>
      </c>
      <c r="H1353" t="s">
        <v>82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5640</v>
      </c>
      <c r="O1353">
        <f>ROUNDUP(E1353/D1353,2)*100</f>
        <v>102</v>
      </c>
      <c r="P1353">
        <f>IF(L1353&gt;0,ROUNDUP((E1353/L1353),0))</f>
        <v>169</v>
      </c>
      <c r="Q1353" t="s">
        <v>30</v>
      </c>
      <c r="R1353" t="s">
        <v>5639</v>
      </c>
      <c r="S1353" s="10">
        <f>(J1353/86400)+25569+(-5/24)</f>
        <v>42382.531759259255</v>
      </c>
      <c r="T1353" s="9">
        <f>(I1353/86400)+25569+(-5/24)</f>
        <v>42412.531759259255</v>
      </c>
    </row>
    <row r="1354" spans="1:20" ht="58" x14ac:dyDescent="0.35">
      <c r="A1354">
        <v>1352</v>
      </c>
      <c r="B1354" s="8" t="s">
        <v>5664</v>
      </c>
      <c r="C1354" s="8" t="s">
        <v>5663</v>
      </c>
      <c r="D1354">
        <v>10000</v>
      </c>
      <c r="E1354">
        <v>13614</v>
      </c>
      <c r="F1354" t="s">
        <v>51</v>
      </c>
      <c r="G1354" t="s">
        <v>55</v>
      </c>
      <c r="H1354" t="s">
        <v>82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5640</v>
      </c>
      <c r="O1354">
        <f>ROUNDUP(E1354/D1354,2)*100</f>
        <v>137</v>
      </c>
      <c r="P1354">
        <f>IF(L1354&gt;0,ROUNDUP((E1354/L1354),0))</f>
        <v>60</v>
      </c>
      <c r="Q1354" t="s">
        <v>30</v>
      </c>
      <c r="R1354" t="s">
        <v>5639</v>
      </c>
      <c r="S1354" s="10">
        <f>(J1354/86400)+25569+(-5/24)</f>
        <v>42200.369976851849</v>
      </c>
      <c r="T1354" s="9">
        <f>(I1354/86400)+25569+(-5/24)</f>
        <v>42251.957638888889</v>
      </c>
    </row>
    <row r="1355" spans="1:20" ht="43.5" x14ac:dyDescent="0.35">
      <c r="A1355">
        <v>1353</v>
      </c>
      <c r="B1355" s="8" t="s">
        <v>5662</v>
      </c>
      <c r="C1355" s="8" t="s">
        <v>5661</v>
      </c>
      <c r="D1355">
        <v>1000</v>
      </c>
      <c r="E1355">
        <v>1336</v>
      </c>
      <c r="F1355" t="s">
        <v>51</v>
      </c>
      <c r="G1355" t="s">
        <v>55</v>
      </c>
      <c r="H1355" t="s">
        <v>82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5640</v>
      </c>
      <c r="O1355">
        <f>ROUNDUP(E1355/D1355,2)*100</f>
        <v>134</v>
      </c>
      <c r="P1355">
        <f>IF(L1355&gt;0,ROUNDUP((E1355/L1355),0))</f>
        <v>32</v>
      </c>
      <c r="Q1355" t="s">
        <v>30</v>
      </c>
      <c r="R1355" t="s">
        <v>5639</v>
      </c>
      <c r="S1355" s="10">
        <f>(J1355/86400)+25569+(-5/24)</f>
        <v>41308.909583333334</v>
      </c>
      <c r="T1355" s="9">
        <f>(I1355/86400)+25569+(-5/24)</f>
        <v>41343.791666666664</v>
      </c>
    </row>
    <row r="1356" spans="1:20" ht="43.5" x14ac:dyDescent="0.35">
      <c r="A1356">
        <v>1354</v>
      </c>
      <c r="B1356" s="8" t="s">
        <v>5660</v>
      </c>
      <c r="C1356" s="8" t="s">
        <v>5659</v>
      </c>
      <c r="D1356">
        <v>1200</v>
      </c>
      <c r="E1356">
        <v>1563</v>
      </c>
      <c r="F1356" t="s">
        <v>51</v>
      </c>
      <c r="G1356" t="s">
        <v>56</v>
      </c>
      <c r="H1356" t="s">
        <v>90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5640</v>
      </c>
      <c r="O1356">
        <f>ROUNDUP(E1356/D1356,2)*100</f>
        <v>131</v>
      </c>
      <c r="P1356">
        <f>IF(L1356&gt;0,ROUNDUP((E1356/L1356),0))</f>
        <v>25</v>
      </c>
      <c r="Q1356" t="s">
        <v>30</v>
      </c>
      <c r="R1356" t="s">
        <v>5639</v>
      </c>
      <c r="S1356" s="10">
        <f>(J1356/86400)+25569+(-5/24)</f>
        <v>42502.599293981482</v>
      </c>
      <c r="T1356" s="9">
        <f>(I1356/86400)+25569+(-5/24)</f>
        <v>42532.599293981482</v>
      </c>
    </row>
    <row r="1357" spans="1:20" ht="58" x14ac:dyDescent="0.35">
      <c r="A1357">
        <v>1355</v>
      </c>
      <c r="B1357" s="8" t="s">
        <v>5658</v>
      </c>
      <c r="C1357" s="8" t="s">
        <v>5657</v>
      </c>
      <c r="D1357">
        <v>2500</v>
      </c>
      <c r="E1357">
        <v>3067</v>
      </c>
      <c r="F1357" t="s">
        <v>51</v>
      </c>
      <c r="G1357" t="s">
        <v>56</v>
      </c>
      <c r="H1357" t="s">
        <v>90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5640</v>
      </c>
      <c r="O1357">
        <f>ROUNDUP(E1357/D1357,2)*100</f>
        <v>123</v>
      </c>
      <c r="P1357">
        <f>IF(L1357&gt;0,ROUNDUP((E1357/L1357),0))</f>
        <v>26</v>
      </c>
      <c r="Q1357" t="s">
        <v>30</v>
      </c>
      <c r="R1357" t="s">
        <v>5639</v>
      </c>
      <c r="S1357" s="10">
        <f>(J1357/86400)+25569+(-5/24)</f>
        <v>41213.046354166661</v>
      </c>
      <c r="T1357" s="9">
        <f>(I1357/86400)+25569+(-5/24)</f>
        <v>41243.208333333328</v>
      </c>
    </row>
    <row r="1358" spans="1:20" ht="43.5" x14ac:dyDescent="0.35">
      <c r="A1358">
        <v>1356</v>
      </c>
      <c r="B1358" s="8" t="s">
        <v>5656</v>
      </c>
      <c r="C1358" s="8" t="s">
        <v>5655</v>
      </c>
      <c r="D1358">
        <v>3400</v>
      </c>
      <c r="E1358">
        <v>6215.56</v>
      </c>
      <c r="F1358" t="s">
        <v>51</v>
      </c>
      <c r="G1358" t="s">
        <v>55</v>
      </c>
      <c r="H1358" t="s">
        <v>82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5640</v>
      </c>
      <c r="O1358">
        <f>ROUNDUP(E1358/D1358,2)*100</f>
        <v>183</v>
      </c>
      <c r="P1358">
        <f>IF(L1358&gt;0,ROUNDUP((E1358/L1358),0))</f>
        <v>72</v>
      </c>
      <c r="Q1358" t="s">
        <v>30</v>
      </c>
      <c r="R1358" t="s">
        <v>5639</v>
      </c>
      <c r="S1358" s="10">
        <f>(J1358/86400)+25569+(-5/24)</f>
        <v>41429.830555555549</v>
      </c>
      <c r="T1358" s="9">
        <f>(I1358/86400)+25569+(-5/24)</f>
        <v>41459.830555555549</v>
      </c>
    </row>
    <row r="1359" spans="1:20" ht="43.5" x14ac:dyDescent="0.35">
      <c r="A1359">
        <v>1357</v>
      </c>
      <c r="B1359" s="8" t="s">
        <v>5654</v>
      </c>
      <c r="C1359" s="8" t="s">
        <v>5653</v>
      </c>
      <c r="D1359">
        <v>2000</v>
      </c>
      <c r="E1359">
        <v>2506</v>
      </c>
      <c r="F1359" t="s">
        <v>51</v>
      </c>
      <c r="G1359" t="s">
        <v>55</v>
      </c>
      <c r="H1359" t="s">
        <v>82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5640</v>
      </c>
      <c r="O1359">
        <f>ROUNDUP(E1359/D1359,2)*100</f>
        <v>126</v>
      </c>
      <c r="P1359">
        <f>IF(L1359&gt;0,ROUNDUP((E1359/L1359),0))</f>
        <v>39</v>
      </c>
      <c r="Q1359" t="s">
        <v>30</v>
      </c>
      <c r="R1359" t="s">
        <v>5639</v>
      </c>
      <c r="S1359" s="10">
        <f>(J1359/86400)+25569+(-5/24)</f>
        <v>41304.753900462958</v>
      </c>
      <c r="T1359" s="9">
        <f>(I1359/86400)+25569+(-5/24)</f>
        <v>41334.040972222218</v>
      </c>
    </row>
    <row r="1360" spans="1:20" ht="43.5" x14ac:dyDescent="0.35">
      <c r="A1360">
        <v>1358</v>
      </c>
      <c r="B1360" s="8" t="s">
        <v>5652</v>
      </c>
      <c r="C1360" s="8" t="s">
        <v>5651</v>
      </c>
      <c r="D1360">
        <v>3000</v>
      </c>
      <c r="E1360">
        <v>3350</v>
      </c>
      <c r="F1360" t="s">
        <v>51</v>
      </c>
      <c r="G1360" t="s">
        <v>55</v>
      </c>
      <c r="H1360" t="s">
        <v>82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5640</v>
      </c>
      <c r="O1360">
        <f>ROUNDUP(E1360/D1360,2)*100</f>
        <v>112.00000000000001</v>
      </c>
      <c r="P1360">
        <f>IF(L1360&gt;0,ROUNDUP((E1360/L1360),0))</f>
        <v>69</v>
      </c>
      <c r="Q1360" t="s">
        <v>30</v>
      </c>
      <c r="R1360" t="s">
        <v>5639</v>
      </c>
      <c r="S1360" s="10">
        <f>(J1360/86400)+25569+(-5/24)</f>
        <v>40689.362534722219</v>
      </c>
      <c r="T1360" s="9">
        <f>(I1360/86400)+25569+(-5/24)</f>
        <v>40719.362534722219</v>
      </c>
    </row>
    <row r="1361" spans="1:20" ht="43.5" x14ac:dyDescent="0.35">
      <c r="A1361">
        <v>1359</v>
      </c>
      <c r="B1361" s="8" t="s">
        <v>5650</v>
      </c>
      <c r="C1361" s="8" t="s">
        <v>5649</v>
      </c>
      <c r="D1361">
        <v>660</v>
      </c>
      <c r="E1361">
        <v>764</v>
      </c>
      <c r="F1361" t="s">
        <v>51</v>
      </c>
      <c r="G1361" t="s">
        <v>55</v>
      </c>
      <c r="H1361" t="s">
        <v>82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5640</v>
      </c>
      <c r="O1361">
        <f>ROUNDUP(E1361/D1361,2)*100</f>
        <v>115.99999999999999</v>
      </c>
      <c r="P1361">
        <f>IF(L1361&gt;0,ROUNDUP((E1361/L1361),0))</f>
        <v>41</v>
      </c>
      <c r="Q1361" t="s">
        <v>30</v>
      </c>
      <c r="R1361" t="s">
        <v>5639</v>
      </c>
      <c r="S1361" s="10">
        <f>(J1361/86400)+25569+(-5/24)</f>
        <v>40668.606365740736</v>
      </c>
      <c r="T1361" s="9">
        <f>(I1361/86400)+25569+(-5/24)</f>
        <v>40730.606365740736</v>
      </c>
    </row>
    <row r="1362" spans="1:20" ht="29" x14ac:dyDescent="0.35">
      <c r="A1362">
        <v>1360</v>
      </c>
      <c r="B1362" s="8" t="s">
        <v>5648</v>
      </c>
      <c r="C1362" s="8" t="s">
        <v>5647</v>
      </c>
      <c r="D1362">
        <v>1500</v>
      </c>
      <c r="E1362">
        <v>2598</v>
      </c>
      <c r="F1362" t="s">
        <v>51</v>
      </c>
      <c r="G1362" t="s">
        <v>55</v>
      </c>
      <c r="H1362" t="s">
        <v>82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5640</v>
      </c>
      <c r="O1362">
        <f>ROUNDUP(E1362/D1362,2)*100</f>
        <v>174</v>
      </c>
      <c r="P1362">
        <f>IF(L1362&gt;0,ROUNDUP((E1362/L1362),0))</f>
        <v>33</v>
      </c>
      <c r="Q1362" t="s">
        <v>30</v>
      </c>
      <c r="R1362" t="s">
        <v>5639</v>
      </c>
      <c r="S1362" s="10">
        <f>(J1362/86400)+25569+(-5/24)</f>
        <v>41095.692361111105</v>
      </c>
      <c r="T1362" s="9">
        <f>(I1362/86400)+25569+(-5/24)</f>
        <v>41123.692361111105</v>
      </c>
    </row>
    <row r="1363" spans="1:20" ht="43.5" x14ac:dyDescent="0.35">
      <c r="A1363">
        <v>1361</v>
      </c>
      <c r="B1363" s="8" t="s">
        <v>5646</v>
      </c>
      <c r="C1363" s="8" t="s">
        <v>5645</v>
      </c>
      <c r="D1363">
        <v>6000</v>
      </c>
      <c r="E1363">
        <v>7559</v>
      </c>
      <c r="F1363" t="s">
        <v>51</v>
      </c>
      <c r="G1363" t="s">
        <v>56</v>
      </c>
      <c r="H1363" t="s">
        <v>90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5640</v>
      </c>
      <c r="O1363">
        <f>ROUNDUP(E1363/D1363,2)*100</f>
        <v>126</v>
      </c>
      <c r="P1363">
        <f>IF(L1363&gt;0,ROUNDUP((E1363/L1363),0))</f>
        <v>29</v>
      </c>
      <c r="Q1363" t="s">
        <v>30</v>
      </c>
      <c r="R1363" t="s">
        <v>5639</v>
      </c>
      <c r="S1363" s="10">
        <f>(J1363/86400)+25569+(-5/24)</f>
        <v>41781.508935185186</v>
      </c>
      <c r="T1363" s="9">
        <f>(I1363/86400)+25569+(-5/24)</f>
        <v>41811.508935185186</v>
      </c>
    </row>
    <row r="1364" spans="1:20" ht="43.5" x14ac:dyDescent="0.35">
      <c r="A1364">
        <v>1362</v>
      </c>
      <c r="B1364" s="8" t="s">
        <v>5644</v>
      </c>
      <c r="C1364" s="8" t="s">
        <v>5643</v>
      </c>
      <c r="D1364">
        <v>1000</v>
      </c>
      <c r="E1364">
        <v>1091</v>
      </c>
      <c r="F1364" t="s">
        <v>51</v>
      </c>
      <c r="G1364" t="s">
        <v>55</v>
      </c>
      <c r="H1364" t="s">
        <v>82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5640</v>
      </c>
      <c r="O1364">
        <f>ROUNDUP(E1364/D1364,2)*100</f>
        <v>110.00000000000001</v>
      </c>
      <c r="P1364">
        <f>IF(L1364&gt;0,ROUNDUP((E1364/L1364),0))</f>
        <v>44</v>
      </c>
      <c r="Q1364" t="s">
        <v>30</v>
      </c>
      <c r="R1364" t="s">
        <v>5639</v>
      </c>
      <c r="S1364" s="10">
        <f>(J1364/86400)+25569+(-5/24)</f>
        <v>41464.726053240738</v>
      </c>
      <c r="T1364" s="9">
        <f>(I1364/86400)+25569+(-5/24)</f>
        <v>41524.726053240738</v>
      </c>
    </row>
    <row r="1365" spans="1:20" ht="43.5" x14ac:dyDescent="0.35">
      <c r="A1365">
        <v>1363</v>
      </c>
      <c r="B1365" s="8" t="s">
        <v>5642</v>
      </c>
      <c r="C1365" s="8" t="s">
        <v>5641</v>
      </c>
      <c r="D1365">
        <v>200</v>
      </c>
      <c r="E1365">
        <v>200</v>
      </c>
      <c r="F1365" t="s">
        <v>51</v>
      </c>
      <c r="G1365" t="s">
        <v>55</v>
      </c>
      <c r="H1365" t="s">
        <v>82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5640</v>
      </c>
      <c r="O1365">
        <f>ROUNDUP(E1365/D1365,2)*100</f>
        <v>100</v>
      </c>
      <c r="P1365">
        <f>IF(L1365&gt;0,ROUNDUP((E1365/L1365),0))</f>
        <v>40</v>
      </c>
      <c r="Q1365" t="s">
        <v>30</v>
      </c>
      <c r="R1365" t="s">
        <v>5639</v>
      </c>
      <c r="S1365" s="10">
        <f>(J1365/86400)+25569+(-5/24)</f>
        <v>42396.635729166665</v>
      </c>
      <c r="T1365" s="9">
        <f>(I1365/86400)+25569+(-5/24)</f>
        <v>42415.124305555553</v>
      </c>
    </row>
    <row r="1366" spans="1:20" ht="58" x14ac:dyDescent="0.35">
      <c r="A1366">
        <v>1364</v>
      </c>
      <c r="B1366" s="8" t="s">
        <v>5638</v>
      </c>
      <c r="C1366" s="8" t="s">
        <v>5637</v>
      </c>
      <c r="D1366">
        <v>42000</v>
      </c>
      <c r="E1366">
        <v>49830</v>
      </c>
      <c r="F1366" t="s">
        <v>51</v>
      </c>
      <c r="G1366" t="s">
        <v>66</v>
      </c>
      <c r="H1366" t="s">
        <v>480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3733</v>
      </c>
      <c r="O1366">
        <f>ROUNDUP(E1366/D1366,2)*100</f>
        <v>119</v>
      </c>
      <c r="P1366">
        <f>IF(L1366&gt;0,ROUNDUP((E1366/L1366),0))</f>
        <v>347</v>
      </c>
      <c r="Q1366" t="s">
        <v>33</v>
      </c>
      <c r="R1366" t="s">
        <v>3732</v>
      </c>
      <c r="S1366" s="10">
        <f>(J1366/86400)+25569+(-5/24)</f>
        <v>41951.487337962964</v>
      </c>
      <c r="T1366" s="9">
        <f>(I1366/86400)+25569+(-5/24)</f>
        <v>42011.487337962964</v>
      </c>
    </row>
    <row r="1367" spans="1:20" ht="43.5" x14ac:dyDescent="0.35">
      <c r="A1367">
        <v>1365</v>
      </c>
      <c r="B1367" s="8" t="s">
        <v>5636</v>
      </c>
      <c r="C1367" s="8" t="s">
        <v>5635</v>
      </c>
      <c r="D1367">
        <v>7500</v>
      </c>
      <c r="E1367">
        <v>7520</v>
      </c>
      <c r="F1367" t="s">
        <v>51</v>
      </c>
      <c r="G1367" t="s">
        <v>55</v>
      </c>
      <c r="H1367" t="s">
        <v>82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3733</v>
      </c>
      <c r="O1367">
        <f>ROUNDUP(E1367/D1367,2)*100</f>
        <v>101</v>
      </c>
      <c r="P1367">
        <f>IF(L1367&gt;0,ROUNDUP((E1367/L1367),0))</f>
        <v>82</v>
      </c>
      <c r="Q1367" t="s">
        <v>33</v>
      </c>
      <c r="R1367" t="s">
        <v>3732</v>
      </c>
      <c r="S1367" s="10">
        <f>(J1367/86400)+25569+(-5/24)</f>
        <v>42049.524907407402</v>
      </c>
      <c r="T1367" s="9">
        <f>(I1367/86400)+25569+(-5/24)</f>
        <v>42079.483240740738</v>
      </c>
    </row>
    <row r="1368" spans="1:20" x14ac:dyDescent="0.35">
      <c r="A1368">
        <v>1366</v>
      </c>
      <c r="B1368" s="8" t="s">
        <v>5634</v>
      </c>
      <c r="C1368" s="8" t="s">
        <v>5633</v>
      </c>
      <c r="D1368">
        <v>7500</v>
      </c>
      <c r="E1368">
        <v>9486.69</v>
      </c>
      <c r="F1368" t="s">
        <v>51</v>
      </c>
      <c r="G1368" t="s">
        <v>55</v>
      </c>
      <c r="H1368" t="s">
        <v>82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3733</v>
      </c>
      <c r="O1368">
        <f>ROUNDUP(E1368/D1368,2)*100</f>
        <v>127</v>
      </c>
      <c r="P1368">
        <f>IF(L1368&gt;0,ROUNDUP((E1368/L1368),0))</f>
        <v>65</v>
      </c>
      <c r="Q1368" t="s">
        <v>33</v>
      </c>
      <c r="R1368" t="s">
        <v>3732</v>
      </c>
      <c r="S1368" s="10">
        <f>(J1368/86400)+25569+(-5/24)</f>
        <v>41924.787766203699</v>
      </c>
      <c r="T1368" s="9">
        <f>(I1368/86400)+25569+(-5/24)</f>
        <v>41969.829432870371</v>
      </c>
    </row>
    <row r="1369" spans="1:20" ht="43.5" x14ac:dyDescent="0.35">
      <c r="A1369">
        <v>1367</v>
      </c>
      <c r="B1369" s="8" t="s">
        <v>5632</v>
      </c>
      <c r="C1369" s="8" t="s">
        <v>5631</v>
      </c>
      <c r="D1369">
        <v>5000</v>
      </c>
      <c r="E1369">
        <v>5713</v>
      </c>
      <c r="F1369" t="s">
        <v>51</v>
      </c>
      <c r="G1369" t="s">
        <v>55</v>
      </c>
      <c r="H1369" t="s">
        <v>82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3733</v>
      </c>
      <c r="O1369">
        <f>ROUNDUP(E1369/D1369,2)*100</f>
        <v>114.99999999999999</v>
      </c>
      <c r="P1369">
        <f>IF(L1369&gt;0,ROUNDUP((E1369/L1369),0))</f>
        <v>64</v>
      </c>
      <c r="Q1369" t="s">
        <v>33</v>
      </c>
      <c r="R1369" t="s">
        <v>3732</v>
      </c>
      <c r="S1369" s="10">
        <f>(J1369/86400)+25569+(-5/24)</f>
        <v>42291.794560185182</v>
      </c>
      <c r="T1369" s="9">
        <f>(I1369/86400)+25569+(-5/24)</f>
        <v>42321.836226851847</v>
      </c>
    </row>
    <row r="1370" spans="1:20" ht="43.5" x14ac:dyDescent="0.35">
      <c r="A1370">
        <v>1368</v>
      </c>
      <c r="B1370" s="8" t="s">
        <v>5630</v>
      </c>
      <c r="C1370" s="8" t="s">
        <v>5629</v>
      </c>
      <c r="D1370">
        <v>5000</v>
      </c>
      <c r="E1370">
        <v>5535</v>
      </c>
      <c r="F1370" t="s">
        <v>51</v>
      </c>
      <c r="G1370" t="s">
        <v>55</v>
      </c>
      <c r="H1370" t="s">
        <v>82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3733</v>
      </c>
      <c r="O1370">
        <f>ROUNDUP(E1370/D1370,2)*100</f>
        <v>111.00000000000001</v>
      </c>
      <c r="P1370">
        <f>IF(L1370&gt;0,ROUNDUP((E1370/L1370),0))</f>
        <v>64</v>
      </c>
      <c r="Q1370" t="s">
        <v>33</v>
      </c>
      <c r="R1370" t="s">
        <v>3732</v>
      </c>
      <c r="S1370" s="10">
        <f>(J1370/86400)+25569+(-5/24)</f>
        <v>42145.982569444437</v>
      </c>
      <c r="T1370" s="9">
        <f>(I1370/86400)+25569+(-5/24)</f>
        <v>42169.982569444437</v>
      </c>
    </row>
    <row r="1371" spans="1:20" ht="43.5" x14ac:dyDescent="0.35">
      <c r="A1371">
        <v>1369</v>
      </c>
      <c r="B1371" s="8" t="s">
        <v>5628</v>
      </c>
      <c r="C1371" s="8" t="s">
        <v>5627</v>
      </c>
      <c r="D1371">
        <v>32360</v>
      </c>
      <c r="E1371">
        <v>34090.629999999997</v>
      </c>
      <c r="F1371" t="s">
        <v>51</v>
      </c>
      <c r="G1371" t="s">
        <v>55</v>
      </c>
      <c r="H1371" t="s">
        <v>82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3733</v>
      </c>
      <c r="O1371">
        <f>ROUNDUP(E1371/D1371,2)*100</f>
        <v>106</v>
      </c>
      <c r="P1371">
        <f>IF(L1371&gt;0,ROUNDUP((E1371/L1371),0))</f>
        <v>84</v>
      </c>
      <c r="Q1371" t="s">
        <v>33</v>
      </c>
      <c r="R1371" t="s">
        <v>3732</v>
      </c>
      <c r="S1371" s="10">
        <f>(J1371/86400)+25569+(-5/24)</f>
        <v>41710.385949074072</v>
      </c>
      <c r="T1371" s="9">
        <f>(I1371/86400)+25569+(-5/24)</f>
        <v>41740.385949074072</v>
      </c>
    </row>
    <row r="1372" spans="1:20" ht="29" x14ac:dyDescent="0.35">
      <c r="A1372">
        <v>1370</v>
      </c>
      <c r="B1372" s="8" t="s">
        <v>5626</v>
      </c>
      <c r="C1372" s="8" t="s">
        <v>5625</v>
      </c>
      <c r="D1372">
        <v>1500</v>
      </c>
      <c r="E1372">
        <v>1555</v>
      </c>
      <c r="F1372" t="s">
        <v>51</v>
      </c>
      <c r="G1372" t="s">
        <v>55</v>
      </c>
      <c r="H1372" t="s">
        <v>82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3733</v>
      </c>
      <c r="O1372">
        <f>ROUNDUP(E1372/D1372,2)*100</f>
        <v>104</v>
      </c>
      <c r="P1372">
        <f>IF(L1372&gt;0,ROUNDUP((E1372/L1372),0))</f>
        <v>78</v>
      </c>
      <c r="Q1372" t="s">
        <v>33</v>
      </c>
      <c r="R1372" t="s">
        <v>3732</v>
      </c>
      <c r="S1372" s="10">
        <f>(J1372/86400)+25569+(-5/24)</f>
        <v>41547.795023148145</v>
      </c>
      <c r="T1372" s="9">
        <f>(I1372/86400)+25569+(-5/24)</f>
        <v>41562.795023148145</v>
      </c>
    </row>
    <row r="1373" spans="1:20" ht="58" x14ac:dyDescent="0.35">
      <c r="A1373">
        <v>1371</v>
      </c>
      <c r="B1373" s="8" t="s">
        <v>5624</v>
      </c>
      <c r="C1373" s="8" t="s">
        <v>5623</v>
      </c>
      <c r="D1373">
        <v>6999</v>
      </c>
      <c r="E1373">
        <v>7495</v>
      </c>
      <c r="F1373" t="s">
        <v>51</v>
      </c>
      <c r="G1373" t="s">
        <v>55</v>
      </c>
      <c r="H1373" t="s">
        <v>82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3733</v>
      </c>
      <c r="O1373">
        <f>ROUNDUP(E1373/D1373,2)*100</f>
        <v>108</v>
      </c>
      <c r="P1373">
        <f>IF(L1373&gt;0,ROUNDUP((E1373/L1373),0))</f>
        <v>108</v>
      </c>
      <c r="Q1373" t="s">
        <v>33</v>
      </c>
      <c r="R1373" t="s">
        <v>3732</v>
      </c>
      <c r="S1373" s="10">
        <f>(J1373/86400)+25569+(-5/24)</f>
        <v>42101.550254629627</v>
      </c>
      <c r="T1373" s="9">
        <f>(I1373/86400)+25569+(-5/24)</f>
        <v>42131.550254629627</v>
      </c>
    </row>
    <row r="1374" spans="1:20" ht="29" x14ac:dyDescent="0.35">
      <c r="A1374">
        <v>1372</v>
      </c>
      <c r="B1374" s="8" t="s">
        <v>5622</v>
      </c>
      <c r="C1374" s="8" t="s">
        <v>5621</v>
      </c>
      <c r="D1374">
        <v>500</v>
      </c>
      <c r="E1374">
        <v>620</v>
      </c>
      <c r="F1374" t="s">
        <v>51</v>
      </c>
      <c r="G1374" t="s">
        <v>55</v>
      </c>
      <c r="H1374" t="s">
        <v>82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3733</v>
      </c>
      <c r="O1374">
        <f>ROUNDUP(E1374/D1374,2)*100</f>
        <v>124</v>
      </c>
      <c r="P1374">
        <f>IF(L1374&gt;0,ROUNDUP((E1374/L1374),0))</f>
        <v>39</v>
      </c>
      <c r="Q1374" t="s">
        <v>33</v>
      </c>
      <c r="R1374" t="s">
        <v>3732</v>
      </c>
      <c r="S1374" s="10">
        <f>(J1374/86400)+25569+(-5/24)</f>
        <v>41072.53162037037</v>
      </c>
      <c r="T1374" s="9">
        <f>(I1374/86400)+25569+(-5/24)</f>
        <v>41102.53162037037</v>
      </c>
    </row>
    <row r="1375" spans="1:20" ht="29" x14ac:dyDescent="0.35">
      <c r="A1375">
        <v>1373</v>
      </c>
      <c r="B1375" s="8" t="s">
        <v>5620</v>
      </c>
      <c r="C1375" s="8" t="s">
        <v>5619</v>
      </c>
      <c r="D1375">
        <v>10000</v>
      </c>
      <c r="E1375">
        <v>10501</v>
      </c>
      <c r="F1375" t="s">
        <v>51</v>
      </c>
      <c r="G1375" t="s">
        <v>55</v>
      </c>
      <c r="H1375" t="s">
        <v>82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3733</v>
      </c>
      <c r="O1375">
        <f>ROUNDUP(E1375/D1375,2)*100</f>
        <v>106</v>
      </c>
      <c r="P1375">
        <f>IF(L1375&gt;0,ROUNDUP((E1375/L1375),0))</f>
        <v>202</v>
      </c>
      <c r="Q1375" t="s">
        <v>33</v>
      </c>
      <c r="R1375" t="s">
        <v>3732</v>
      </c>
      <c r="S1375" s="10">
        <f>(J1375/86400)+25569+(-5/24)</f>
        <v>42704.743437499994</v>
      </c>
      <c r="T1375" s="9">
        <f>(I1375/86400)+25569+(-5/24)</f>
        <v>42734.743437499994</v>
      </c>
    </row>
    <row r="1376" spans="1:20" ht="43.5" x14ac:dyDescent="0.35">
      <c r="A1376">
        <v>1374</v>
      </c>
      <c r="B1376" s="8" t="s">
        <v>5618</v>
      </c>
      <c r="C1376" s="8" t="s">
        <v>5617</v>
      </c>
      <c r="D1376">
        <v>1500</v>
      </c>
      <c r="E1376">
        <v>2842</v>
      </c>
      <c r="F1376" t="s">
        <v>51</v>
      </c>
      <c r="G1376" t="s">
        <v>55</v>
      </c>
      <c r="H1376" t="s">
        <v>82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3733</v>
      </c>
      <c r="O1376">
        <f>ROUNDUP(E1376/D1376,2)*100</f>
        <v>190</v>
      </c>
      <c r="P1376">
        <f>IF(L1376&gt;0,ROUNDUP((E1376/L1376),0))</f>
        <v>44</v>
      </c>
      <c r="Q1376" t="s">
        <v>33</v>
      </c>
      <c r="R1376" t="s">
        <v>3732</v>
      </c>
      <c r="S1376" s="10">
        <f>(J1376/86400)+25569+(-5/24)</f>
        <v>42423.953564814808</v>
      </c>
      <c r="T1376" s="9">
        <f>(I1376/86400)+25569+(-5/24)</f>
        <v>42453.911898148144</v>
      </c>
    </row>
    <row r="1377" spans="1:20" ht="58" x14ac:dyDescent="0.35">
      <c r="A1377">
        <v>1375</v>
      </c>
      <c r="B1377" s="8" t="s">
        <v>5616</v>
      </c>
      <c r="C1377" s="8" t="s">
        <v>5615</v>
      </c>
      <c r="D1377">
        <v>4000</v>
      </c>
      <c r="E1377">
        <v>6853</v>
      </c>
      <c r="F1377" t="s">
        <v>51</v>
      </c>
      <c r="G1377" t="s">
        <v>61</v>
      </c>
      <c r="H1377" t="s">
        <v>85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3733</v>
      </c>
      <c r="O1377">
        <f>ROUNDUP(E1377/D1377,2)*100</f>
        <v>172</v>
      </c>
      <c r="P1377">
        <f>IF(L1377&gt;0,ROUNDUP((E1377/L1377),0))</f>
        <v>63</v>
      </c>
      <c r="Q1377" t="s">
        <v>33</v>
      </c>
      <c r="R1377" t="s">
        <v>3732</v>
      </c>
      <c r="S1377" s="10">
        <f>(J1377/86400)+25569+(-5/24)</f>
        <v>42719.857858796291</v>
      </c>
      <c r="T1377" s="9">
        <f>(I1377/86400)+25569+(-5/24)</f>
        <v>42749.857858796291</v>
      </c>
    </row>
    <row r="1378" spans="1:20" ht="29" x14ac:dyDescent="0.35">
      <c r="A1378">
        <v>1376</v>
      </c>
      <c r="B1378" s="8" t="s">
        <v>5614</v>
      </c>
      <c r="C1378" s="8" t="s">
        <v>5613</v>
      </c>
      <c r="D1378">
        <v>3700</v>
      </c>
      <c r="E1378">
        <v>9342</v>
      </c>
      <c r="F1378" t="s">
        <v>51</v>
      </c>
      <c r="G1378" t="s">
        <v>56</v>
      </c>
      <c r="H1378" t="s">
        <v>90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3733</v>
      </c>
      <c r="O1378">
        <f>ROUNDUP(E1378/D1378,2)*100</f>
        <v>252.99999999999997</v>
      </c>
      <c r="P1378">
        <f>IF(L1378&gt;0,ROUNDUP((E1378/L1378),0))</f>
        <v>56</v>
      </c>
      <c r="Q1378" t="s">
        <v>33</v>
      </c>
      <c r="R1378" t="s">
        <v>3732</v>
      </c>
      <c r="S1378" s="10">
        <f>(J1378/86400)+25569+(-5/24)</f>
        <v>42677.460717592585</v>
      </c>
      <c r="T1378" s="9">
        <f>(I1378/86400)+25569+(-5/24)</f>
        <v>42707.502384259256</v>
      </c>
    </row>
    <row r="1379" spans="1:20" ht="43.5" x14ac:dyDescent="0.35">
      <c r="A1379">
        <v>1377</v>
      </c>
      <c r="B1379" s="8" t="s">
        <v>5612</v>
      </c>
      <c r="C1379" s="8" t="s">
        <v>5611</v>
      </c>
      <c r="D1379">
        <v>1300</v>
      </c>
      <c r="E1379">
        <v>1510</v>
      </c>
      <c r="F1379" t="s">
        <v>51</v>
      </c>
      <c r="G1379" t="s">
        <v>55</v>
      </c>
      <c r="H1379" t="s">
        <v>82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3733</v>
      </c>
      <c r="O1379">
        <f>ROUNDUP(E1379/D1379,2)*100</f>
        <v>117</v>
      </c>
      <c r="P1379">
        <f>IF(L1379&gt;0,ROUNDUP((E1379/L1379),0))</f>
        <v>49</v>
      </c>
      <c r="Q1379" t="s">
        <v>33</v>
      </c>
      <c r="R1379" t="s">
        <v>3732</v>
      </c>
      <c r="S1379" s="10">
        <f>(J1379/86400)+25569+(-5/24)</f>
        <v>42747.01122685185</v>
      </c>
      <c r="T1379" s="9">
        <f>(I1379/86400)+25569+(-5/24)</f>
        <v>42768.96597222222</v>
      </c>
    </row>
    <row r="1380" spans="1:20" x14ac:dyDescent="0.35">
      <c r="A1380">
        <v>1378</v>
      </c>
      <c r="B1380" s="8" t="s">
        <v>5610</v>
      </c>
      <c r="C1380" s="8" t="s">
        <v>5609</v>
      </c>
      <c r="D1380">
        <v>2000</v>
      </c>
      <c r="E1380">
        <v>4067</v>
      </c>
      <c r="F1380" t="s">
        <v>51</v>
      </c>
      <c r="G1380" t="s">
        <v>56</v>
      </c>
      <c r="H1380" t="s">
        <v>90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3733</v>
      </c>
      <c r="O1380">
        <f>ROUNDUP(E1380/D1380,2)*100</f>
        <v>203.99999999999997</v>
      </c>
      <c r="P1380">
        <f>IF(L1380&gt;0,ROUNDUP((E1380/L1380),0))</f>
        <v>31</v>
      </c>
      <c r="Q1380" t="s">
        <v>33</v>
      </c>
      <c r="R1380" t="s">
        <v>3732</v>
      </c>
      <c r="S1380" s="10">
        <f>(J1380/86400)+25569+(-5/24)</f>
        <v>42568.551041666666</v>
      </c>
      <c r="T1380" s="9">
        <f>(I1380/86400)+25569+(-5/24)</f>
        <v>42583.551041666666</v>
      </c>
    </row>
    <row r="1381" spans="1:20" ht="29" x14ac:dyDescent="0.35">
      <c r="A1381">
        <v>1379</v>
      </c>
      <c r="B1381" s="8" t="s">
        <v>5608</v>
      </c>
      <c r="C1381" s="8" t="s">
        <v>5607</v>
      </c>
      <c r="D1381">
        <v>10000</v>
      </c>
      <c r="E1381">
        <v>11160</v>
      </c>
      <c r="F1381" t="s">
        <v>51</v>
      </c>
      <c r="G1381" t="s">
        <v>55</v>
      </c>
      <c r="H1381" t="s">
        <v>82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3733</v>
      </c>
      <c r="O1381">
        <f>ROUNDUP(E1381/D1381,2)*100</f>
        <v>112.00000000000001</v>
      </c>
      <c r="P1381">
        <f>IF(L1381&gt;0,ROUNDUP((E1381/L1381),0))</f>
        <v>74</v>
      </c>
      <c r="Q1381" t="s">
        <v>33</v>
      </c>
      <c r="R1381" t="s">
        <v>3732</v>
      </c>
      <c r="S1381" s="10">
        <f>(J1381/86400)+25569+(-5/24)</f>
        <v>42130.283287037033</v>
      </c>
      <c r="T1381" s="9">
        <f>(I1381/86400)+25569+(-5/24)</f>
        <v>42160.283287037033</v>
      </c>
    </row>
    <row r="1382" spans="1:20" ht="43.5" x14ac:dyDescent="0.35">
      <c r="A1382">
        <v>1380</v>
      </c>
      <c r="B1382" s="8" t="s">
        <v>5606</v>
      </c>
      <c r="C1382" s="8" t="s">
        <v>5605</v>
      </c>
      <c r="D1382">
        <v>25</v>
      </c>
      <c r="E1382">
        <v>106</v>
      </c>
      <c r="F1382" t="s">
        <v>51</v>
      </c>
      <c r="G1382" t="s">
        <v>55</v>
      </c>
      <c r="H1382" t="s">
        <v>82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3733</v>
      </c>
      <c r="O1382">
        <f>ROUNDUP(E1382/D1382,2)*100</f>
        <v>424</v>
      </c>
      <c r="P1382">
        <f>IF(L1382&gt;0,ROUNDUP((E1382/L1382),0))</f>
        <v>22</v>
      </c>
      <c r="Q1382" t="s">
        <v>33</v>
      </c>
      <c r="R1382" t="s">
        <v>3732</v>
      </c>
      <c r="S1382" s="10">
        <f>(J1382/86400)+25569+(-5/24)</f>
        <v>42141.554467592585</v>
      </c>
      <c r="T1382" s="9">
        <f>(I1382/86400)+25569+(-5/24)</f>
        <v>42163.874999999993</v>
      </c>
    </row>
    <row r="1383" spans="1:20" ht="58" x14ac:dyDescent="0.35">
      <c r="A1383">
        <v>1381</v>
      </c>
      <c r="B1383" s="8" t="s">
        <v>5604</v>
      </c>
      <c r="C1383" s="8" t="s">
        <v>5603</v>
      </c>
      <c r="D1383">
        <v>5000</v>
      </c>
      <c r="E1383">
        <v>5355</v>
      </c>
      <c r="F1383" t="s">
        <v>51</v>
      </c>
      <c r="G1383" t="s">
        <v>55</v>
      </c>
      <c r="H1383" t="s">
        <v>82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3733</v>
      </c>
      <c r="O1383">
        <f>ROUNDUP(E1383/D1383,2)*100</f>
        <v>108</v>
      </c>
      <c r="P1383">
        <f>IF(L1383&gt;0,ROUNDUP((E1383/L1383),0))</f>
        <v>74</v>
      </c>
      <c r="Q1383" t="s">
        <v>33</v>
      </c>
      <c r="R1383" t="s">
        <v>3732</v>
      </c>
      <c r="S1383" s="10">
        <f>(J1383/86400)+25569+(-5/24)</f>
        <v>42703.006076388883</v>
      </c>
      <c r="T1383" s="9">
        <f>(I1383/86400)+25569+(-5/24)</f>
        <v>42733.006076388883</v>
      </c>
    </row>
    <row r="1384" spans="1:20" ht="43.5" x14ac:dyDescent="0.35">
      <c r="A1384">
        <v>1382</v>
      </c>
      <c r="B1384" s="8" t="s">
        <v>5602</v>
      </c>
      <c r="C1384" s="8" t="s">
        <v>5601</v>
      </c>
      <c r="D1384">
        <v>8000</v>
      </c>
      <c r="E1384">
        <v>8349</v>
      </c>
      <c r="F1384" t="s">
        <v>51</v>
      </c>
      <c r="G1384" t="s">
        <v>55</v>
      </c>
      <c r="H1384" t="s">
        <v>82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3733</v>
      </c>
      <c r="O1384">
        <f>ROUNDUP(E1384/D1384,2)*100</f>
        <v>105</v>
      </c>
      <c r="P1384">
        <f>IF(L1384&gt;0,ROUNDUP((E1384/L1384),0))</f>
        <v>57</v>
      </c>
      <c r="Q1384" t="s">
        <v>33</v>
      </c>
      <c r="R1384" t="s">
        <v>3732</v>
      </c>
      <c r="S1384" s="10">
        <f>(J1384/86400)+25569+(-5/24)</f>
        <v>41370.591851851852</v>
      </c>
      <c r="T1384" s="9">
        <f>(I1384/86400)+25569+(-5/24)</f>
        <v>41400.591851851852</v>
      </c>
    </row>
    <row r="1385" spans="1:20" ht="43.5" x14ac:dyDescent="0.35">
      <c r="A1385">
        <v>1383</v>
      </c>
      <c r="B1385" s="8" t="s">
        <v>5600</v>
      </c>
      <c r="C1385" s="8" t="s">
        <v>5599</v>
      </c>
      <c r="D1385">
        <v>2200</v>
      </c>
      <c r="E1385">
        <v>4673</v>
      </c>
      <c r="F1385" t="s">
        <v>51</v>
      </c>
      <c r="G1385" t="s">
        <v>57</v>
      </c>
      <c r="H1385" t="s">
        <v>193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3733</v>
      </c>
      <c r="O1385">
        <f>ROUNDUP(E1385/D1385,2)*100</f>
        <v>213</v>
      </c>
      <c r="P1385">
        <f>IF(L1385&gt;0,ROUNDUP((E1385/L1385),0))</f>
        <v>51</v>
      </c>
      <c r="Q1385" t="s">
        <v>33</v>
      </c>
      <c r="R1385" t="s">
        <v>3732</v>
      </c>
      <c r="S1385" s="10">
        <f>(J1385/86400)+25569+(-5/24)</f>
        <v>42706.866643518515</v>
      </c>
      <c r="T1385" s="9">
        <f>(I1385/86400)+25569+(-5/24)</f>
        <v>42726.866643518515</v>
      </c>
    </row>
    <row r="1386" spans="1:20" ht="43.5" x14ac:dyDescent="0.35">
      <c r="A1386">
        <v>1384</v>
      </c>
      <c r="B1386" s="8" t="s">
        <v>5598</v>
      </c>
      <c r="C1386" s="8" t="s">
        <v>5597</v>
      </c>
      <c r="D1386">
        <v>3500</v>
      </c>
      <c r="E1386">
        <v>4343</v>
      </c>
      <c r="F1386" t="s">
        <v>51</v>
      </c>
      <c r="G1386" t="s">
        <v>55</v>
      </c>
      <c r="H1386" t="s">
        <v>82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3733</v>
      </c>
      <c r="O1386">
        <f>ROUNDUP(E1386/D1386,2)*100</f>
        <v>125</v>
      </c>
      <c r="P1386">
        <f>IF(L1386&gt;0,ROUNDUP((E1386/L1386),0))</f>
        <v>69</v>
      </c>
      <c r="Q1386" t="s">
        <v>33</v>
      </c>
      <c r="R1386" t="s">
        <v>3732</v>
      </c>
      <c r="S1386" s="10">
        <f>(J1386/86400)+25569+(-5/24)</f>
        <v>42160.526874999996</v>
      </c>
      <c r="T1386" s="9">
        <f>(I1386/86400)+25569+(-5/24)</f>
        <v>42190.526874999996</v>
      </c>
    </row>
    <row r="1387" spans="1:20" ht="43.5" x14ac:dyDescent="0.35">
      <c r="A1387">
        <v>1385</v>
      </c>
      <c r="B1387" s="8" t="s">
        <v>5596</v>
      </c>
      <c r="C1387" s="8" t="s">
        <v>5595</v>
      </c>
      <c r="D1387">
        <v>8000</v>
      </c>
      <c r="E1387">
        <v>8832.49</v>
      </c>
      <c r="F1387" t="s">
        <v>51</v>
      </c>
      <c r="G1387" t="s">
        <v>59</v>
      </c>
      <c r="H1387" t="s">
        <v>85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3733</v>
      </c>
      <c r="O1387">
        <f>ROUNDUP(E1387/D1387,2)*100</f>
        <v>111.00000000000001</v>
      </c>
      <c r="P1387">
        <f>IF(L1387&gt;0,ROUNDUP((E1387/L1387),0))</f>
        <v>66</v>
      </c>
      <c r="Q1387" t="s">
        <v>33</v>
      </c>
      <c r="R1387" t="s">
        <v>3732</v>
      </c>
      <c r="S1387" s="10">
        <f>(J1387/86400)+25569+(-5/24)</f>
        <v>42433.480567129627</v>
      </c>
      <c r="T1387" s="9">
        <f>(I1387/86400)+25569+(-5/24)</f>
        <v>42489.299305555549</v>
      </c>
    </row>
    <row r="1388" spans="1:20" ht="29" x14ac:dyDescent="0.35">
      <c r="A1388">
        <v>1386</v>
      </c>
      <c r="B1388" s="8" t="s">
        <v>5594</v>
      </c>
      <c r="C1388" s="8" t="s">
        <v>5593</v>
      </c>
      <c r="D1388">
        <v>400</v>
      </c>
      <c r="E1388">
        <v>875</v>
      </c>
      <c r="F1388" t="s">
        <v>51</v>
      </c>
      <c r="G1388" t="s">
        <v>55</v>
      </c>
      <c r="H1388" t="s">
        <v>82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3733</v>
      </c>
      <c r="O1388">
        <f>ROUNDUP(E1388/D1388,2)*100</f>
        <v>219</v>
      </c>
      <c r="P1388">
        <f>IF(L1388&gt;0,ROUNDUP((E1388/L1388),0))</f>
        <v>63</v>
      </c>
      <c r="Q1388" t="s">
        <v>33</v>
      </c>
      <c r="R1388" t="s">
        <v>3732</v>
      </c>
      <c r="S1388" s="10">
        <f>(J1388/86400)+25569+(-5/24)</f>
        <v>42184.438530092586</v>
      </c>
      <c r="T1388" s="9">
        <f>(I1388/86400)+25569+(-5/24)</f>
        <v>42214.438530092586</v>
      </c>
    </row>
    <row r="1389" spans="1:20" ht="43.5" x14ac:dyDescent="0.35">
      <c r="A1389">
        <v>1387</v>
      </c>
      <c r="B1389" s="8" t="s">
        <v>5592</v>
      </c>
      <c r="C1389" s="8" t="s">
        <v>5591</v>
      </c>
      <c r="D1389">
        <v>4000</v>
      </c>
      <c r="E1389">
        <v>5465</v>
      </c>
      <c r="F1389" t="s">
        <v>51</v>
      </c>
      <c r="G1389" t="s">
        <v>55</v>
      </c>
      <c r="H1389" t="s">
        <v>82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3733</v>
      </c>
      <c r="O1389">
        <f>ROUNDUP(E1389/D1389,2)*100</f>
        <v>137</v>
      </c>
      <c r="P1389">
        <f>IF(L1389&gt;0,ROUNDUP((E1389/L1389),0))</f>
        <v>71</v>
      </c>
      <c r="Q1389" t="s">
        <v>33</v>
      </c>
      <c r="R1389" t="s">
        <v>3732</v>
      </c>
      <c r="S1389" s="10">
        <f>(J1389/86400)+25569+(-5/24)</f>
        <v>42126.712905092594</v>
      </c>
      <c r="T1389" s="9">
        <f>(I1389/86400)+25569+(-5/24)</f>
        <v>42157.979166666664</v>
      </c>
    </row>
    <row r="1390" spans="1:20" ht="43.5" x14ac:dyDescent="0.35">
      <c r="A1390">
        <v>1388</v>
      </c>
      <c r="B1390" s="8" t="s">
        <v>5590</v>
      </c>
      <c r="C1390" s="8" t="s">
        <v>5589</v>
      </c>
      <c r="D1390">
        <v>5000</v>
      </c>
      <c r="E1390">
        <v>6740.37</v>
      </c>
      <c r="F1390" t="s">
        <v>51</v>
      </c>
      <c r="G1390" t="s">
        <v>55</v>
      </c>
      <c r="H1390" t="s">
        <v>82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3733</v>
      </c>
      <c r="O1390">
        <f>ROUNDUP(E1390/D1390,2)*100</f>
        <v>135</v>
      </c>
      <c r="P1390">
        <f>IF(L1390&gt;0,ROUNDUP((E1390/L1390),0))</f>
        <v>61</v>
      </c>
      <c r="Q1390" t="s">
        <v>33</v>
      </c>
      <c r="R1390" t="s">
        <v>3732</v>
      </c>
      <c r="S1390" s="10">
        <f>(J1390/86400)+25569+(-5/24)</f>
        <v>42634.406446759262</v>
      </c>
      <c r="T1390" s="9">
        <f>(I1390/86400)+25569+(-5/24)</f>
        <v>42660.468055555553</v>
      </c>
    </row>
    <row r="1391" spans="1:20" ht="29" x14ac:dyDescent="0.35">
      <c r="A1391">
        <v>1389</v>
      </c>
      <c r="B1391" s="8" t="s">
        <v>5588</v>
      </c>
      <c r="C1391" s="8" t="s">
        <v>5587</v>
      </c>
      <c r="D1391">
        <v>500</v>
      </c>
      <c r="E1391">
        <v>727</v>
      </c>
      <c r="F1391" t="s">
        <v>51</v>
      </c>
      <c r="G1391" t="s">
        <v>56</v>
      </c>
      <c r="H1391" t="s">
        <v>90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3733</v>
      </c>
      <c r="O1391">
        <f>ROUNDUP(E1391/D1391,2)*100</f>
        <v>146</v>
      </c>
      <c r="P1391">
        <f>IF(L1391&gt;0,ROUNDUP((E1391/L1391),0))</f>
        <v>22</v>
      </c>
      <c r="Q1391" t="s">
        <v>33</v>
      </c>
      <c r="R1391" t="s">
        <v>3732</v>
      </c>
      <c r="S1391" s="10">
        <f>(J1391/86400)+25569+(-5/24)</f>
        <v>42565.272650462961</v>
      </c>
      <c r="T1391" s="9">
        <f>(I1391/86400)+25569+(-5/24)</f>
        <v>42595.272650462961</v>
      </c>
    </row>
    <row r="1392" spans="1:20" ht="43.5" x14ac:dyDescent="0.35">
      <c r="A1392">
        <v>1390</v>
      </c>
      <c r="B1392" s="8" t="s">
        <v>5586</v>
      </c>
      <c r="C1392" s="8" t="s">
        <v>5585</v>
      </c>
      <c r="D1392">
        <v>2800</v>
      </c>
      <c r="E1392">
        <v>3055</v>
      </c>
      <c r="F1392" t="s">
        <v>51</v>
      </c>
      <c r="G1392" t="s">
        <v>55</v>
      </c>
      <c r="H1392" t="s">
        <v>82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3733</v>
      </c>
      <c r="O1392">
        <f>ROUNDUP(E1392/D1392,2)*100</f>
        <v>110.00000000000001</v>
      </c>
      <c r="P1392">
        <f>IF(L1392&gt;0,ROUNDUP((E1392/L1392),0))</f>
        <v>161</v>
      </c>
      <c r="Q1392" t="s">
        <v>33</v>
      </c>
      <c r="R1392" t="s">
        <v>3732</v>
      </c>
      <c r="S1392" s="10">
        <f>(J1392/86400)+25569+(-5/24)</f>
        <v>42087.594976851855</v>
      </c>
      <c r="T1392" s="9">
        <f>(I1392/86400)+25569+(-5/24)</f>
        <v>42121.508333333331</v>
      </c>
    </row>
    <row r="1393" spans="1:20" ht="43.5" x14ac:dyDescent="0.35">
      <c r="A1393">
        <v>1391</v>
      </c>
      <c r="B1393" s="8" t="s">
        <v>5584</v>
      </c>
      <c r="C1393" s="8" t="s">
        <v>5583</v>
      </c>
      <c r="D1393">
        <v>500</v>
      </c>
      <c r="E1393">
        <v>551</v>
      </c>
      <c r="F1393" t="s">
        <v>51</v>
      </c>
      <c r="G1393" t="s">
        <v>55</v>
      </c>
      <c r="H1393" t="s">
        <v>82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3733</v>
      </c>
      <c r="O1393">
        <f>ROUNDUP(E1393/D1393,2)*100</f>
        <v>111.00000000000001</v>
      </c>
      <c r="P1393">
        <f>IF(L1393&gt;0,ROUNDUP((E1393/L1393),0))</f>
        <v>43</v>
      </c>
      <c r="Q1393" t="s">
        <v>33</v>
      </c>
      <c r="R1393" t="s">
        <v>3732</v>
      </c>
      <c r="S1393" s="10">
        <f>(J1393/86400)+25569+(-5/24)</f>
        <v>42193.442337962959</v>
      </c>
      <c r="T1393" s="9">
        <f>(I1393/86400)+25569+(-5/24)</f>
        <v>42237.999305555553</v>
      </c>
    </row>
    <row r="1394" spans="1:20" ht="43.5" x14ac:dyDescent="0.35">
      <c r="A1394">
        <v>1392</v>
      </c>
      <c r="B1394" s="8" t="s">
        <v>5582</v>
      </c>
      <c r="C1394" s="8" t="s">
        <v>5581</v>
      </c>
      <c r="D1394">
        <v>2500</v>
      </c>
      <c r="E1394">
        <v>2841</v>
      </c>
      <c r="F1394" t="s">
        <v>51</v>
      </c>
      <c r="G1394" t="s">
        <v>55</v>
      </c>
      <c r="H1394" t="s">
        <v>82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3733</v>
      </c>
      <c r="O1394">
        <f>ROUNDUP(E1394/D1394,2)*100</f>
        <v>113.99999999999999</v>
      </c>
      <c r="P1394">
        <f>IF(L1394&gt;0,ROUNDUP((E1394/L1394),0))</f>
        <v>28</v>
      </c>
      <c r="Q1394" t="s">
        <v>33</v>
      </c>
      <c r="R1394" t="s">
        <v>3732</v>
      </c>
      <c r="S1394" s="10">
        <f>(J1394/86400)+25569+(-5/24)</f>
        <v>42400.946597222217</v>
      </c>
      <c r="T1394" s="9">
        <f>(I1394/86400)+25569+(-5/24)</f>
        <v>42431.946597222217</v>
      </c>
    </row>
    <row r="1395" spans="1:20" x14ac:dyDescent="0.35">
      <c r="A1395">
        <v>1393</v>
      </c>
      <c r="B1395" s="8" t="s">
        <v>5580</v>
      </c>
      <c r="C1395" s="8" t="s">
        <v>5579</v>
      </c>
      <c r="D1395">
        <v>10000</v>
      </c>
      <c r="E1395">
        <v>10235</v>
      </c>
      <c r="F1395" t="s">
        <v>51</v>
      </c>
      <c r="G1395" t="s">
        <v>55</v>
      </c>
      <c r="H1395" t="s">
        <v>82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3733</v>
      </c>
      <c r="O1395">
        <f>ROUNDUP(E1395/D1395,2)*100</f>
        <v>103</v>
      </c>
      <c r="P1395">
        <f>IF(L1395&gt;0,ROUNDUP((E1395/L1395),0))</f>
        <v>197</v>
      </c>
      <c r="Q1395" t="s">
        <v>33</v>
      </c>
      <c r="R1395" t="s">
        <v>3732</v>
      </c>
      <c r="S1395" s="10">
        <f>(J1395/86400)+25569+(-5/24)</f>
        <v>42553.473645833328</v>
      </c>
      <c r="T1395" s="9">
        <f>(I1395/86400)+25569+(-5/24)</f>
        <v>42583.473645833328</v>
      </c>
    </row>
    <row r="1396" spans="1:20" ht="43.5" x14ac:dyDescent="0.35">
      <c r="A1396">
        <v>1394</v>
      </c>
      <c r="B1396" s="8" t="s">
        <v>5578</v>
      </c>
      <c r="C1396" s="8" t="s">
        <v>5577</v>
      </c>
      <c r="D1396">
        <v>750</v>
      </c>
      <c r="E1396">
        <v>916</v>
      </c>
      <c r="F1396" t="s">
        <v>51</v>
      </c>
      <c r="G1396" t="s">
        <v>55</v>
      </c>
      <c r="H1396" t="s">
        <v>82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3733</v>
      </c>
      <c r="O1396">
        <f>ROUNDUP(E1396/D1396,2)*100</f>
        <v>123</v>
      </c>
      <c r="P1396">
        <f>IF(L1396&gt;0,ROUNDUP((E1396/L1396),0))</f>
        <v>54</v>
      </c>
      <c r="Q1396" t="s">
        <v>33</v>
      </c>
      <c r="R1396" t="s">
        <v>3732</v>
      </c>
      <c r="S1396" s="10">
        <f>(J1396/86400)+25569+(-5/24)</f>
        <v>42751.936643518515</v>
      </c>
      <c r="T1396" s="9">
        <f>(I1396/86400)+25569+(-5/24)</f>
        <v>42794.916666666664</v>
      </c>
    </row>
    <row r="1397" spans="1:20" x14ac:dyDescent="0.35">
      <c r="A1397">
        <v>1395</v>
      </c>
      <c r="B1397" s="8" t="s">
        <v>5576</v>
      </c>
      <c r="C1397" s="8" t="s">
        <v>5575</v>
      </c>
      <c r="D1397">
        <v>3500</v>
      </c>
      <c r="E1397">
        <v>3916</v>
      </c>
      <c r="F1397" t="s">
        <v>51</v>
      </c>
      <c r="G1397" t="s">
        <v>55</v>
      </c>
      <c r="H1397" t="s">
        <v>82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3733</v>
      </c>
      <c r="O1397">
        <f>ROUNDUP(E1397/D1397,2)*100</f>
        <v>112.00000000000001</v>
      </c>
      <c r="P1397">
        <f>IF(L1397&gt;0,ROUNDUP((E1397/L1397),0))</f>
        <v>48</v>
      </c>
      <c r="Q1397" t="s">
        <v>33</v>
      </c>
      <c r="R1397" t="s">
        <v>3732</v>
      </c>
      <c r="S1397" s="10">
        <f>(J1397/86400)+25569+(-5/24)</f>
        <v>42719.700011574074</v>
      </c>
      <c r="T1397" s="9">
        <f>(I1397/86400)+25569+(-5/24)</f>
        <v>42749.700011574074</v>
      </c>
    </row>
    <row r="1398" spans="1:20" ht="58" x14ac:dyDescent="0.35">
      <c r="A1398">
        <v>1396</v>
      </c>
      <c r="B1398" s="8" t="s">
        <v>5574</v>
      </c>
      <c r="C1398" s="8" t="s">
        <v>5573</v>
      </c>
      <c r="D1398">
        <v>6000</v>
      </c>
      <c r="E1398">
        <v>6438</v>
      </c>
      <c r="F1398" t="s">
        <v>51</v>
      </c>
      <c r="G1398" t="s">
        <v>55</v>
      </c>
      <c r="H1398" t="s">
        <v>82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3733</v>
      </c>
      <c r="O1398">
        <f>ROUNDUP(E1398/D1398,2)*100</f>
        <v>108</v>
      </c>
      <c r="P1398">
        <f>IF(L1398&gt;0,ROUNDUP((E1398/L1398),0))</f>
        <v>89</v>
      </c>
      <c r="Q1398" t="s">
        <v>33</v>
      </c>
      <c r="R1398" t="s">
        <v>3732</v>
      </c>
      <c r="S1398" s="10">
        <f>(J1398/86400)+25569+(-5/24)</f>
        <v>42018.790300925924</v>
      </c>
      <c r="T1398" s="9">
        <f>(I1398/86400)+25569+(-5/24)</f>
        <v>42048.790300925924</v>
      </c>
    </row>
    <row r="1399" spans="1:20" ht="43.5" x14ac:dyDescent="0.35">
      <c r="A1399">
        <v>1397</v>
      </c>
      <c r="B1399" s="8" t="s">
        <v>5572</v>
      </c>
      <c r="C1399" s="8" t="s">
        <v>5571</v>
      </c>
      <c r="D1399">
        <v>10000</v>
      </c>
      <c r="E1399">
        <v>11385</v>
      </c>
      <c r="F1399" t="s">
        <v>51</v>
      </c>
      <c r="G1399" t="s">
        <v>55</v>
      </c>
      <c r="H1399" t="s">
        <v>82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3733</v>
      </c>
      <c r="O1399">
        <f>ROUNDUP(E1399/D1399,2)*100</f>
        <v>113.99999999999999</v>
      </c>
      <c r="P1399">
        <f>IF(L1399&gt;0,ROUNDUP((E1399/L1399),0))</f>
        <v>73</v>
      </c>
      <c r="Q1399" t="s">
        <v>33</v>
      </c>
      <c r="R1399" t="s">
        <v>3732</v>
      </c>
      <c r="S1399" s="10">
        <f>(J1399/86400)+25569+(-5/24)</f>
        <v>42640.709606481476</v>
      </c>
      <c r="T1399" s="9">
        <f>(I1399/86400)+25569+(-5/24)</f>
        <v>42670.679861111108</v>
      </c>
    </row>
    <row r="1400" spans="1:20" ht="43.5" x14ac:dyDescent="0.35">
      <c r="A1400">
        <v>1398</v>
      </c>
      <c r="B1400" s="8" t="s">
        <v>5570</v>
      </c>
      <c r="C1400" s="8" t="s">
        <v>5569</v>
      </c>
      <c r="D1400">
        <v>4400</v>
      </c>
      <c r="E1400">
        <v>4826</v>
      </c>
      <c r="F1400" t="s">
        <v>51</v>
      </c>
      <c r="G1400" t="s">
        <v>55</v>
      </c>
      <c r="H1400" t="s">
        <v>82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3733</v>
      </c>
      <c r="O1400">
        <f>ROUNDUP(E1400/D1400,2)*100</f>
        <v>110.00000000000001</v>
      </c>
      <c r="P1400">
        <f>IF(L1400&gt;0,ROUNDUP((E1400/L1400),0))</f>
        <v>75</v>
      </c>
      <c r="Q1400" t="s">
        <v>33</v>
      </c>
      <c r="R1400" t="s">
        <v>3732</v>
      </c>
      <c r="S1400" s="10">
        <f>(J1400/86400)+25569+(-5/24)</f>
        <v>42526.665902777771</v>
      </c>
      <c r="T1400" s="9">
        <f>(I1400/86400)+25569+(-5/24)</f>
        <v>42556.665902777771</v>
      </c>
    </row>
    <row r="1401" spans="1:20" ht="43.5" x14ac:dyDescent="0.35">
      <c r="A1401">
        <v>1399</v>
      </c>
      <c r="B1401" s="8" t="s">
        <v>5568</v>
      </c>
      <c r="C1401" s="8" t="s">
        <v>5567</v>
      </c>
      <c r="D1401">
        <v>9000</v>
      </c>
      <c r="E1401">
        <v>11353</v>
      </c>
      <c r="F1401" t="s">
        <v>51</v>
      </c>
      <c r="G1401" t="s">
        <v>55</v>
      </c>
      <c r="H1401" t="s">
        <v>82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3733</v>
      </c>
      <c r="O1401">
        <f>ROUNDUP(E1401/D1401,2)*100</f>
        <v>127</v>
      </c>
      <c r="P1401">
        <f>IF(L1401&gt;0,ROUNDUP((E1401/L1401),0))</f>
        <v>62</v>
      </c>
      <c r="Q1401" t="s">
        <v>33</v>
      </c>
      <c r="R1401" t="s">
        <v>3732</v>
      </c>
      <c r="S1401" s="10">
        <f>(J1401/86400)+25569+(-5/24)</f>
        <v>41888.795983796292</v>
      </c>
      <c r="T1401" s="9">
        <f>(I1401/86400)+25569+(-5/24)</f>
        <v>41918.795983796292</v>
      </c>
    </row>
    <row r="1402" spans="1:20" ht="43.5" x14ac:dyDescent="0.35">
      <c r="A1402">
        <v>1400</v>
      </c>
      <c r="B1402" s="8" t="s">
        <v>5566</v>
      </c>
      <c r="C1402" s="8" t="s">
        <v>5565</v>
      </c>
      <c r="D1402">
        <v>350</v>
      </c>
      <c r="E1402">
        <v>586</v>
      </c>
      <c r="F1402" t="s">
        <v>51</v>
      </c>
      <c r="G1402" t="s">
        <v>56</v>
      </c>
      <c r="H1402" t="s">
        <v>90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3733</v>
      </c>
      <c r="O1402">
        <f>ROUNDUP(E1402/D1402,2)*100</f>
        <v>168</v>
      </c>
      <c r="P1402">
        <f>IF(L1402&gt;0,ROUNDUP((E1402/L1402),0))</f>
        <v>18</v>
      </c>
      <c r="Q1402" t="s">
        <v>33</v>
      </c>
      <c r="R1402" t="s">
        <v>3732</v>
      </c>
      <c r="S1402" s="10">
        <f>(J1402/86400)+25569+(-5/24)</f>
        <v>42498.132789351854</v>
      </c>
      <c r="T1402" s="9">
        <f>(I1402/86400)+25569+(-5/24)</f>
        <v>42533.020833333336</v>
      </c>
    </row>
    <row r="1403" spans="1:20" ht="58" x14ac:dyDescent="0.35">
      <c r="A1403">
        <v>1401</v>
      </c>
      <c r="B1403" s="8" t="s">
        <v>5564</v>
      </c>
      <c r="C1403" s="8" t="s">
        <v>5563</v>
      </c>
      <c r="D1403">
        <v>2500</v>
      </c>
      <c r="E1403">
        <v>12413</v>
      </c>
      <c r="F1403" t="s">
        <v>51</v>
      </c>
      <c r="G1403" t="s">
        <v>55</v>
      </c>
      <c r="H1403" t="s">
        <v>82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3733</v>
      </c>
      <c r="O1403">
        <f>ROUNDUP(E1403/D1403,2)*100</f>
        <v>497</v>
      </c>
      <c r="P1403">
        <f>IF(L1403&gt;0,ROUNDUP((E1403/L1403),0))</f>
        <v>52</v>
      </c>
      <c r="Q1403" t="s">
        <v>33</v>
      </c>
      <c r="R1403" t="s">
        <v>3732</v>
      </c>
      <c r="S1403" s="10">
        <f>(J1403/86400)+25569+(-5/24)</f>
        <v>41399.787893518514</v>
      </c>
      <c r="T1403" s="9">
        <f>(I1403/86400)+25569+(-5/24)</f>
        <v>41420.787893518514</v>
      </c>
    </row>
    <row r="1404" spans="1:20" ht="43.5" x14ac:dyDescent="0.35">
      <c r="A1404">
        <v>1402</v>
      </c>
      <c r="B1404" s="8" t="s">
        <v>5562</v>
      </c>
      <c r="C1404" s="8" t="s">
        <v>5561</v>
      </c>
      <c r="D1404">
        <v>2500</v>
      </c>
      <c r="E1404">
        <v>2729</v>
      </c>
      <c r="F1404" t="s">
        <v>51</v>
      </c>
      <c r="G1404" t="s">
        <v>56</v>
      </c>
      <c r="H1404" t="s">
        <v>90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3733</v>
      </c>
      <c r="O1404">
        <f>ROUNDUP(E1404/D1404,2)*100</f>
        <v>110.00000000000001</v>
      </c>
      <c r="P1404">
        <f>IF(L1404&gt;0,ROUNDUP((E1404/L1404),0))</f>
        <v>25</v>
      </c>
      <c r="Q1404" t="s">
        <v>33</v>
      </c>
      <c r="R1404" t="s">
        <v>3732</v>
      </c>
      <c r="S1404" s="10">
        <f>(J1404/86400)+25569+(-5/24)</f>
        <v>42064.845034722217</v>
      </c>
      <c r="T1404" s="9">
        <f>(I1404/86400)+25569+(-5/24)</f>
        <v>42124.803368055553</v>
      </c>
    </row>
    <row r="1405" spans="1:20" ht="43.5" x14ac:dyDescent="0.35">
      <c r="A1405">
        <v>1403</v>
      </c>
      <c r="B1405" s="8" t="s">
        <v>5560</v>
      </c>
      <c r="C1405" s="8" t="s">
        <v>5559</v>
      </c>
      <c r="D1405">
        <v>4000</v>
      </c>
      <c r="E1405">
        <v>4103</v>
      </c>
      <c r="F1405" t="s">
        <v>51</v>
      </c>
      <c r="G1405" t="s">
        <v>55</v>
      </c>
      <c r="H1405" t="s">
        <v>82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3733</v>
      </c>
      <c r="O1405">
        <f>ROUNDUP(E1405/D1405,2)*100</f>
        <v>103</v>
      </c>
      <c r="P1405">
        <f>IF(L1405&gt;0,ROUNDUP((E1405/L1405),0))</f>
        <v>63</v>
      </c>
      <c r="Q1405" t="s">
        <v>33</v>
      </c>
      <c r="R1405" t="s">
        <v>3732</v>
      </c>
      <c r="S1405" s="10">
        <f>(J1405/86400)+25569+(-5/24)</f>
        <v>41450.854571759257</v>
      </c>
      <c r="T1405" s="9">
        <f>(I1405/86400)+25569+(-5/24)</f>
        <v>41480.854571759257</v>
      </c>
    </row>
    <row r="1406" spans="1:20" ht="43.5" x14ac:dyDescent="0.35">
      <c r="A1406">
        <v>1404</v>
      </c>
      <c r="B1406" s="8" t="s">
        <v>5558</v>
      </c>
      <c r="C1406" s="8" t="s">
        <v>5557</v>
      </c>
      <c r="D1406">
        <v>14500</v>
      </c>
      <c r="E1406">
        <v>241</v>
      </c>
      <c r="F1406" t="s">
        <v>49</v>
      </c>
      <c r="G1406" t="s">
        <v>56</v>
      </c>
      <c r="H1406" t="s">
        <v>90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5444</v>
      </c>
      <c r="O1406">
        <f>ROUNDUP(E1406/D1406,2)*100</f>
        <v>2</v>
      </c>
      <c r="P1406">
        <f>IF(L1406&gt;0,ROUNDUP((E1406/L1406),0))</f>
        <v>49</v>
      </c>
      <c r="Q1406" t="s">
        <v>30</v>
      </c>
      <c r="R1406" t="s">
        <v>5443</v>
      </c>
      <c r="S1406" s="10">
        <f>(J1406/86400)+25569+(-5/24)</f>
        <v>42032.30190972222</v>
      </c>
      <c r="T1406" s="9">
        <f>(I1406/86400)+25569+(-5/24)</f>
        <v>42057.30190972222</v>
      </c>
    </row>
    <row r="1407" spans="1:20" ht="29" x14ac:dyDescent="0.35">
      <c r="A1407">
        <v>1405</v>
      </c>
      <c r="B1407" s="8" t="s">
        <v>5556</v>
      </c>
      <c r="C1407" s="8" t="s">
        <v>5555</v>
      </c>
      <c r="D1407">
        <v>25000</v>
      </c>
      <c r="E1407">
        <v>105</v>
      </c>
      <c r="F1407" t="s">
        <v>49</v>
      </c>
      <c r="G1407" t="s">
        <v>55</v>
      </c>
      <c r="H1407" t="s">
        <v>82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5444</v>
      </c>
      <c r="O1407">
        <f>ROUNDUP(E1407/D1407,2)*100</f>
        <v>1</v>
      </c>
      <c r="P1407">
        <f>IF(L1407&gt;0,ROUNDUP((E1407/L1407),0))</f>
        <v>7</v>
      </c>
      <c r="Q1407" t="s">
        <v>30</v>
      </c>
      <c r="R1407" t="s">
        <v>5443</v>
      </c>
      <c r="S1407" s="10">
        <f>(J1407/86400)+25569+(-5/24)</f>
        <v>41941.472233796296</v>
      </c>
      <c r="T1407" s="9">
        <f>(I1407/86400)+25569+(-5/24)</f>
        <v>41971.51390046296</v>
      </c>
    </row>
    <row r="1408" spans="1:20" x14ac:dyDescent="0.35">
      <c r="A1408">
        <v>1406</v>
      </c>
      <c r="B1408" s="8" t="s">
        <v>5554</v>
      </c>
      <c r="C1408" s="8" t="s">
        <v>5553</v>
      </c>
      <c r="D1408">
        <v>12000</v>
      </c>
      <c r="E1408">
        <v>15</v>
      </c>
      <c r="F1408" t="s">
        <v>49</v>
      </c>
      <c r="G1408" t="s">
        <v>60</v>
      </c>
      <c r="H1408" t="s">
        <v>85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5444</v>
      </c>
      <c r="O1408">
        <f>ROUNDUP(E1408/D1408,2)*100</f>
        <v>1</v>
      </c>
      <c r="P1408">
        <f>IF(L1408&gt;0,ROUNDUP((E1408/L1408),0))</f>
        <v>5</v>
      </c>
      <c r="Q1408" t="s">
        <v>30</v>
      </c>
      <c r="R1408" t="s">
        <v>5443</v>
      </c>
      <c r="S1408" s="10">
        <f>(J1408/86400)+25569+(-5/24)</f>
        <v>42297.224618055552</v>
      </c>
      <c r="T1408" s="9">
        <f>(I1408/86400)+25569+(-5/24)</f>
        <v>42350.208333333336</v>
      </c>
    </row>
    <row r="1409" spans="1:20" ht="43.5" x14ac:dyDescent="0.35">
      <c r="A1409">
        <v>1407</v>
      </c>
      <c r="B1409" s="8" t="s">
        <v>5552</v>
      </c>
      <c r="C1409" s="8" t="s">
        <v>5551</v>
      </c>
      <c r="D1409">
        <v>3000</v>
      </c>
      <c r="E1409">
        <v>15</v>
      </c>
      <c r="F1409" t="s">
        <v>49</v>
      </c>
      <c r="G1409" t="s">
        <v>55</v>
      </c>
      <c r="H1409" t="s">
        <v>82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5444</v>
      </c>
      <c r="O1409">
        <f>ROUNDUP(E1409/D1409,2)*100</f>
        <v>1</v>
      </c>
      <c r="P1409">
        <f>IF(L1409&gt;0,ROUNDUP((E1409/L1409),0))</f>
        <v>8</v>
      </c>
      <c r="Q1409" t="s">
        <v>30</v>
      </c>
      <c r="R1409" t="s">
        <v>5443</v>
      </c>
      <c r="S1409" s="10">
        <f>(J1409/86400)+25569+(-5/24)</f>
        <v>41838.32844907407</v>
      </c>
      <c r="T1409" s="9">
        <f>(I1409/86400)+25569+(-5/24)</f>
        <v>41863.32844907407</v>
      </c>
    </row>
    <row r="1410" spans="1:20" ht="43.5" x14ac:dyDescent="0.35">
      <c r="A1410">
        <v>1408</v>
      </c>
      <c r="B1410" s="8" t="s">
        <v>5550</v>
      </c>
      <c r="C1410" s="8" t="s">
        <v>5549</v>
      </c>
      <c r="D1410">
        <v>1000</v>
      </c>
      <c r="E1410">
        <v>72</v>
      </c>
      <c r="F1410" t="s">
        <v>49</v>
      </c>
      <c r="G1410" t="s">
        <v>56</v>
      </c>
      <c r="H1410" t="s">
        <v>90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5444</v>
      </c>
      <c r="O1410">
        <f>ROUNDUP(E1410/D1410,2)*100</f>
        <v>8</v>
      </c>
      <c r="P1410">
        <f>IF(L1410&gt;0,ROUNDUP((E1410/L1410),0))</f>
        <v>12</v>
      </c>
      <c r="Q1410" t="s">
        <v>30</v>
      </c>
      <c r="R1410" t="s">
        <v>5443</v>
      </c>
      <c r="S1410" s="10">
        <f>(J1410/86400)+25569+(-5/24)</f>
        <v>42291.663842592585</v>
      </c>
      <c r="T1410" s="9">
        <f>(I1410/86400)+25569+(-5/24)</f>
        <v>42321.705509259256</v>
      </c>
    </row>
    <row r="1411" spans="1:20" ht="43.5" x14ac:dyDescent="0.35">
      <c r="A1411">
        <v>1409</v>
      </c>
      <c r="B1411" s="8" t="s">
        <v>5548</v>
      </c>
      <c r="C1411" s="8" t="s">
        <v>5547</v>
      </c>
      <c r="D1411">
        <v>4000</v>
      </c>
      <c r="E1411">
        <v>0</v>
      </c>
      <c r="F1411" t="s">
        <v>49</v>
      </c>
      <c r="G1411" t="s">
        <v>55</v>
      </c>
      <c r="H1411" t="s">
        <v>82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5444</v>
      </c>
      <c r="O1411">
        <f>ROUNDUP(E1411/D1411,2)*100</f>
        <v>0</v>
      </c>
      <c r="P1411" t="b">
        <f>IF(L1411&gt;0,ROUNDUP((E1411/L1411),0))</f>
        <v>0</v>
      </c>
      <c r="Q1411" t="s">
        <v>30</v>
      </c>
      <c r="R1411" t="s">
        <v>5443</v>
      </c>
      <c r="S1411" s="10">
        <f>(J1411/86400)+25569+(-5/24)</f>
        <v>41944.925173611111</v>
      </c>
      <c r="T1411" s="9">
        <f>(I1411/86400)+25569+(-5/24)</f>
        <v>42004.966840277775</v>
      </c>
    </row>
    <row r="1412" spans="1:20" ht="43.5" x14ac:dyDescent="0.35">
      <c r="A1412">
        <v>1410</v>
      </c>
      <c r="B1412" s="8" t="s">
        <v>5546</v>
      </c>
      <c r="C1412" s="8" t="s">
        <v>5545</v>
      </c>
      <c r="D1412">
        <v>6000</v>
      </c>
      <c r="E1412">
        <v>1</v>
      </c>
      <c r="F1412" t="s">
        <v>49</v>
      </c>
      <c r="G1412" t="s">
        <v>60</v>
      </c>
      <c r="H1412" t="s">
        <v>85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5444</v>
      </c>
      <c r="O1412">
        <f>ROUNDUP(E1412/D1412,2)*100</f>
        <v>1</v>
      </c>
      <c r="P1412">
        <f>IF(L1412&gt;0,ROUNDUP((E1412/L1412),0))</f>
        <v>1</v>
      </c>
      <c r="Q1412" t="s">
        <v>30</v>
      </c>
      <c r="R1412" t="s">
        <v>5443</v>
      </c>
      <c r="S1412" s="10">
        <f>(J1412/86400)+25569+(-5/24)</f>
        <v>42479.110185185178</v>
      </c>
      <c r="T1412" s="9">
        <f>(I1412/86400)+25569+(-5/24)</f>
        <v>42524.110185185178</v>
      </c>
    </row>
    <row r="1413" spans="1:20" ht="58" x14ac:dyDescent="0.35">
      <c r="A1413">
        <v>1411</v>
      </c>
      <c r="B1413" s="8" t="s">
        <v>5544</v>
      </c>
      <c r="C1413" s="8" t="s">
        <v>5543</v>
      </c>
      <c r="D1413">
        <v>3000</v>
      </c>
      <c r="E1413">
        <v>7</v>
      </c>
      <c r="F1413" t="s">
        <v>49</v>
      </c>
      <c r="G1413" t="s">
        <v>56</v>
      </c>
      <c r="H1413" t="s">
        <v>90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5444</v>
      </c>
      <c r="O1413">
        <f>ROUNDUP(E1413/D1413,2)*100</f>
        <v>1</v>
      </c>
      <c r="P1413">
        <f>IF(L1413&gt;0,ROUNDUP((E1413/L1413),0))</f>
        <v>3</v>
      </c>
      <c r="Q1413" t="s">
        <v>30</v>
      </c>
      <c r="R1413" t="s">
        <v>5443</v>
      </c>
      <c r="S1413" s="10">
        <f>(J1413/86400)+25569+(-5/24)</f>
        <v>42012.850694444445</v>
      </c>
      <c r="T1413" s="9">
        <f>(I1413/86400)+25569+(-5/24)</f>
        <v>42040.850694444445</v>
      </c>
    </row>
    <row r="1414" spans="1:20" ht="29" x14ac:dyDescent="0.35">
      <c r="A1414">
        <v>1412</v>
      </c>
      <c r="B1414" s="8" t="s">
        <v>5542</v>
      </c>
      <c r="C1414" s="8" t="s">
        <v>5541</v>
      </c>
      <c r="D1414">
        <v>7000</v>
      </c>
      <c r="E1414">
        <v>320</v>
      </c>
      <c r="F1414" t="s">
        <v>49</v>
      </c>
      <c r="G1414" t="s">
        <v>55</v>
      </c>
      <c r="H1414" t="s">
        <v>82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5444</v>
      </c>
      <c r="O1414">
        <f>ROUNDUP(E1414/D1414,2)*100</f>
        <v>5</v>
      </c>
      <c r="P1414">
        <f>IF(L1414&gt;0,ROUNDUP((E1414/L1414),0))</f>
        <v>25</v>
      </c>
      <c r="Q1414" t="s">
        <v>30</v>
      </c>
      <c r="R1414" t="s">
        <v>5443</v>
      </c>
      <c r="S1414" s="10">
        <f>(J1414/86400)+25569+(-5/24)</f>
        <v>41946.855312499996</v>
      </c>
      <c r="T1414" s="9">
        <f>(I1414/86400)+25569+(-5/24)</f>
        <v>41976.855312499996</v>
      </c>
    </row>
    <row r="1415" spans="1:20" ht="58" x14ac:dyDescent="0.35">
      <c r="A1415">
        <v>1413</v>
      </c>
      <c r="B1415" s="8" t="s">
        <v>5540</v>
      </c>
      <c r="C1415" s="8" t="s">
        <v>5539</v>
      </c>
      <c r="D1415">
        <v>2000</v>
      </c>
      <c r="E1415">
        <v>100</v>
      </c>
      <c r="F1415" t="s">
        <v>49</v>
      </c>
      <c r="G1415" t="s">
        <v>60</v>
      </c>
      <c r="H1415" t="s">
        <v>85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5444</v>
      </c>
      <c r="O1415">
        <f>ROUNDUP(E1415/D1415,2)*100</f>
        <v>5</v>
      </c>
      <c r="P1415">
        <f>IF(L1415&gt;0,ROUNDUP((E1415/L1415),0))</f>
        <v>100</v>
      </c>
      <c r="Q1415" t="s">
        <v>30</v>
      </c>
      <c r="R1415" t="s">
        <v>5443</v>
      </c>
      <c r="S1415" s="10">
        <f>(J1415/86400)+25569+(-5/24)</f>
        <v>42360.228819444441</v>
      </c>
      <c r="T1415" s="9">
        <f>(I1415/86400)+25569+(-5/24)</f>
        <v>42420.228819444441</v>
      </c>
    </row>
    <row r="1416" spans="1:20" ht="43.5" x14ac:dyDescent="0.35">
      <c r="A1416">
        <v>1414</v>
      </c>
      <c r="B1416" s="8" t="s">
        <v>5538</v>
      </c>
      <c r="C1416" s="8" t="s">
        <v>5537</v>
      </c>
      <c r="D1416">
        <v>500</v>
      </c>
      <c r="E1416">
        <v>1</v>
      </c>
      <c r="F1416" t="s">
        <v>49</v>
      </c>
      <c r="G1416" t="s">
        <v>55</v>
      </c>
      <c r="H1416" t="s">
        <v>82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5444</v>
      </c>
      <c r="O1416">
        <f>ROUNDUP(E1416/D1416,2)*100</f>
        <v>1</v>
      </c>
      <c r="P1416">
        <f>IF(L1416&gt;0,ROUNDUP((E1416/L1416),0))</f>
        <v>1</v>
      </c>
      <c r="Q1416" t="s">
        <v>30</v>
      </c>
      <c r="R1416" t="s">
        <v>5443</v>
      </c>
      <c r="S1416" s="10">
        <f>(J1416/86400)+25569+(-5/24)</f>
        <v>42708.044756944444</v>
      </c>
      <c r="T1416" s="9">
        <f>(I1416/86400)+25569+(-5/24)</f>
        <v>42738.044756944444</v>
      </c>
    </row>
    <row r="1417" spans="1:20" ht="43.5" x14ac:dyDescent="0.35">
      <c r="A1417">
        <v>1415</v>
      </c>
      <c r="B1417" s="8" t="s">
        <v>5536</v>
      </c>
      <c r="C1417" s="8" t="s">
        <v>5535</v>
      </c>
      <c r="D1417">
        <v>4400</v>
      </c>
      <c r="E1417">
        <v>800</v>
      </c>
      <c r="F1417" t="s">
        <v>49</v>
      </c>
      <c r="G1417" t="s">
        <v>55</v>
      </c>
      <c r="H1417" t="s">
        <v>82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5444</v>
      </c>
      <c r="O1417">
        <f>ROUNDUP(E1417/D1417,2)*100</f>
        <v>19</v>
      </c>
      <c r="P1417">
        <f>IF(L1417&gt;0,ROUNDUP((E1417/L1417),0))</f>
        <v>89</v>
      </c>
      <c r="Q1417" t="s">
        <v>30</v>
      </c>
      <c r="R1417" t="s">
        <v>5443</v>
      </c>
      <c r="S1417" s="10">
        <f>(J1417/86400)+25569+(-5/24)</f>
        <v>42192.467488425922</v>
      </c>
      <c r="T1417" s="9">
        <f>(I1417/86400)+25569+(-5/24)</f>
        <v>42232.467488425922</v>
      </c>
    </row>
    <row r="1418" spans="1:20" ht="43.5" x14ac:dyDescent="0.35">
      <c r="A1418">
        <v>1416</v>
      </c>
      <c r="B1418" s="8" t="s">
        <v>5534</v>
      </c>
      <c r="C1418" s="8" t="s">
        <v>5533</v>
      </c>
      <c r="D1418">
        <v>50000</v>
      </c>
      <c r="E1418">
        <v>0</v>
      </c>
      <c r="F1418" t="s">
        <v>49</v>
      </c>
      <c r="G1418" t="s">
        <v>55</v>
      </c>
      <c r="H1418" t="s">
        <v>82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5444</v>
      </c>
      <c r="O1418">
        <f>ROUNDUP(E1418/D1418,2)*100</f>
        <v>0</v>
      </c>
      <c r="P1418" t="b">
        <f>IF(L1418&gt;0,ROUNDUP((E1418/L1418),0))</f>
        <v>0</v>
      </c>
      <c r="Q1418" t="s">
        <v>30</v>
      </c>
      <c r="R1418" t="s">
        <v>5443</v>
      </c>
      <c r="S1418" s="10">
        <f>(J1418/86400)+25569+(-5/24)</f>
        <v>42299.717812499999</v>
      </c>
      <c r="T1418" s="9">
        <f>(I1418/86400)+25569+(-5/24)</f>
        <v>42329.759479166663</v>
      </c>
    </row>
    <row r="1419" spans="1:20" ht="43.5" x14ac:dyDescent="0.35">
      <c r="A1419">
        <v>1417</v>
      </c>
      <c r="B1419" s="8" t="s">
        <v>5532</v>
      </c>
      <c r="C1419" s="8" t="s">
        <v>5531</v>
      </c>
      <c r="D1419">
        <v>4500</v>
      </c>
      <c r="E1419">
        <v>55</v>
      </c>
      <c r="F1419" t="s">
        <v>49</v>
      </c>
      <c r="G1419" t="s">
        <v>55</v>
      </c>
      <c r="H1419" t="s">
        <v>82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5444</v>
      </c>
      <c r="O1419">
        <f>ROUNDUP(E1419/D1419,2)*100</f>
        <v>2</v>
      </c>
      <c r="P1419">
        <f>IF(L1419&gt;0,ROUNDUP((E1419/L1419),0))</f>
        <v>28</v>
      </c>
      <c r="Q1419" t="s">
        <v>30</v>
      </c>
      <c r="R1419" t="s">
        <v>5443</v>
      </c>
      <c r="S1419" s="10">
        <f>(J1419/86400)+25569+(-5/24)</f>
        <v>42231.941828703704</v>
      </c>
      <c r="T1419" s="9">
        <f>(I1419/86400)+25569+(-5/24)</f>
        <v>42262.257638888885</v>
      </c>
    </row>
    <row r="1420" spans="1:20" ht="58" x14ac:dyDescent="0.35">
      <c r="A1420">
        <v>1418</v>
      </c>
      <c r="B1420" s="8" t="s">
        <v>5530</v>
      </c>
      <c r="C1420" s="8" t="s">
        <v>5529</v>
      </c>
      <c r="D1420">
        <v>3000</v>
      </c>
      <c r="E1420">
        <v>6</v>
      </c>
      <c r="F1420" t="s">
        <v>49</v>
      </c>
      <c r="G1420" t="s">
        <v>63</v>
      </c>
      <c r="H1420" t="s">
        <v>85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5444</v>
      </c>
      <c r="O1420">
        <f>ROUNDUP(E1420/D1420,2)*100</f>
        <v>1</v>
      </c>
      <c r="P1420">
        <f>IF(L1420&gt;0,ROUNDUP((E1420/L1420),0))</f>
        <v>6</v>
      </c>
      <c r="Q1420" t="s">
        <v>30</v>
      </c>
      <c r="R1420" t="s">
        <v>5443</v>
      </c>
      <c r="S1420" s="10">
        <f>(J1420/86400)+25569+(-5/24)</f>
        <v>42395.248078703698</v>
      </c>
      <c r="T1420" s="9">
        <f>(I1420/86400)+25569+(-5/24)</f>
        <v>42425.248078703698</v>
      </c>
    </row>
    <row r="1421" spans="1:20" ht="58" x14ac:dyDescent="0.35">
      <c r="A1421">
        <v>1419</v>
      </c>
      <c r="B1421" s="8" t="s">
        <v>5528</v>
      </c>
      <c r="C1421" s="8" t="s">
        <v>5527</v>
      </c>
      <c r="D1421">
        <v>6300</v>
      </c>
      <c r="E1421">
        <v>445</v>
      </c>
      <c r="F1421" t="s">
        <v>49</v>
      </c>
      <c r="G1421" t="s">
        <v>55</v>
      </c>
      <c r="H1421" t="s">
        <v>82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5444</v>
      </c>
      <c r="O1421">
        <f>ROUNDUP(E1421/D1421,2)*100</f>
        <v>8</v>
      </c>
      <c r="P1421">
        <f>IF(L1421&gt;0,ROUNDUP((E1421/L1421),0))</f>
        <v>45</v>
      </c>
      <c r="Q1421" t="s">
        <v>30</v>
      </c>
      <c r="R1421" t="s">
        <v>5443</v>
      </c>
      <c r="S1421" s="10">
        <f>(J1421/86400)+25569+(-5/24)</f>
        <v>42622.24790509259</v>
      </c>
      <c r="T1421" s="9">
        <f>(I1421/86400)+25569+(-5/24)</f>
        <v>42652.24790509259</v>
      </c>
    </row>
    <row r="1422" spans="1:20" ht="29" x14ac:dyDescent="0.35">
      <c r="A1422">
        <v>1420</v>
      </c>
      <c r="B1422" s="8" t="s">
        <v>5526</v>
      </c>
      <c r="C1422" s="8" t="s">
        <v>5525</v>
      </c>
      <c r="D1422">
        <v>110</v>
      </c>
      <c r="E1422">
        <v>3</v>
      </c>
      <c r="F1422" t="s">
        <v>49</v>
      </c>
      <c r="G1422" t="s">
        <v>55</v>
      </c>
      <c r="H1422" t="s">
        <v>82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5444</v>
      </c>
      <c r="O1422">
        <f>ROUNDUP(E1422/D1422,2)*100</f>
        <v>3</v>
      </c>
      <c r="P1422">
        <f>IF(L1422&gt;0,ROUNDUP((E1422/L1422),0))</f>
        <v>1</v>
      </c>
      <c r="Q1422" t="s">
        <v>30</v>
      </c>
      <c r="R1422" t="s">
        <v>5443</v>
      </c>
      <c r="S1422" s="10">
        <f>(J1422/86400)+25569+(-5/24)</f>
        <v>42524.459328703706</v>
      </c>
      <c r="T1422" s="9">
        <f>(I1422/86400)+25569+(-5/24)</f>
        <v>42549.459328703706</v>
      </c>
    </row>
    <row r="1423" spans="1:20" ht="58" x14ac:dyDescent="0.35">
      <c r="A1423">
        <v>1421</v>
      </c>
      <c r="B1423" s="8" t="s">
        <v>5524</v>
      </c>
      <c r="C1423" s="8" t="s">
        <v>5523</v>
      </c>
      <c r="D1423">
        <v>200000</v>
      </c>
      <c r="E1423">
        <v>200</v>
      </c>
      <c r="F1423" t="s">
        <v>49</v>
      </c>
      <c r="G1423" t="s">
        <v>64</v>
      </c>
      <c r="H1423" t="s">
        <v>638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5444</v>
      </c>
      <c r="O1423">
        <f>ROUNDUP(E1423/D1423,2)*100</f>
        <v>1</v>
      </c>
      <c r="P1423">
        <f>IF(L1423&gt;0,ROUNDUP((E1423/L1423),0))</f>
        <v>100</v>
      </c>
      <c r="Q1423" t="s">
        <v>30</v>
      </c>
      <c r="R1423" t="s">
        <v>5443</v>
      </c>
      <c r="S1423" s="10">
        <f>(J1423/86400)+25569+(-5/24)</f>
        <v>42013.707280092589</v>
      </c>
      <c r="T1423" s="9">
        <f>(I1423/86400)+25569+(-5/24)</f>
        <v>42043.707280092589</v>
      </c>
    </row>
    <row r="1424" spans="1:20" ht="43.5" x14ac:dyDescent="0.35">
      <c r="A1424">
        <v>1422</v>
      </c>
      <c r="B1424" s="8" t="s">
        <v>5522</v>
      </c>
      <c r="C1424" s="8" t="s">
        <v>5521</v>
      </c>
      <c r="D1424">
        <v>25000</v>
      </c>
      <c r="E1424">
        <v>26</v>
      </c>
      <c r="F1424" t="s">
        <v>49</v>
      </c>
      <c r="G1424" t="s">
        <v>68</v>
      </c>
      <c r="H1424" t="s">
        <v>519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5444</v>
      </c>
      <c r="O1424">
        <f>ROUNDUP(E1424/D1424,2)*100</f>
        <v>1</v>
      </c>
      <c r="P1424">
        <f>IF(L1424&gt;0,ROUNDUP((E1424/L1424),0))</f>
        <v>13</v>
      </c>
      <c r="Q1424" t="s">
        <v>30</v>
      </c>
      <c r="R1424" t="s">
        <v>5443</v>
      </c>
      <c r="S1424" s="10">
        <f>(J1424/86400)+25569+(-5/24)</f>
        <v>42604.031296296293</v>
      </c>
      <c r="T1424" s="9">
        <f>(I1424/86400)+25569+(-5/24)</f>
        <v>42634.031296296293</v>
      </c>
    </row>
    <row r="1425" spans="1:20" ht="43.5" x14ac:dyDescent="0.35">
      <c r="A1425">
        <v>1423</v>
      </c>
      <c r="B1425" s="8" t="s">
        <v>5520</v>
      </c>
      <c r="C1425" s="8" t="s">
        <v>5519</v>
      </c>
      <c r="D1425">
        <v>30000</v>
      </c>
      <c r="E1425">
        <v>100</v>
      </c>
      <c r="F1425" t="s">
        <v>49</v>
      </c>
      <c r="G1425" t="s">
        <v>58</v>
      </c>
      <c r="H1425" t="s">
        <v>104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5444</v>
      </c>
      <c r="O1425">
        <f>ROUNDUP(E1425/D1425,2)*100</f>
        <v>1</v>
      </c>
      <c r="P1425">
        <f>IF(L1425&gt;0,ROUNDUP((E1425/L1425),0))</f>
        <v>100</v>
      </c>
      <c r="Q1425" t="s">
        <v>30</v>
      </c>
      <c r="R1425" t="s">
        <v>5443</v>
      </c>
      <c r="S1425" s="10">
        <f>(J1425/86400)+25569+(-5/24)</f>
        <v>42340.151979166665</v>
      </c>
      <c r="T1425" s="9">
        <f>(I1425/86400)+25569+(-5/24)</f>
        <v>42370.151979166665</v>
      </c>
    </row>
    <row r="1426" spans="1:20" ht="43.5" x14ac:dyDescent="0.35">
      <c r="A1426">
        <v>1424</v>
      </c>
      <c r="B1426" s="8" t="s">
        <v>5518</v>
      </c>
      <c r="C1426" s="8" t="s">
        <v>5517</v>
      </c>
      <c r="D1426">
        <v>7500</v>
      </c>
      <c r="E1426">
        <v>1527</v>
      </c>
      <c r="F1426" t="s">
        <v>49</v>
      </c>
      <c r="G1426" t="s">
        <v>55</v>
      </c>
      <c r="H1426" t="s">
        <v>82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5444</v>
      </c>
      <c r="O1426">
        <f>ROUNDUP(E1426/D1426,2)*100</f>
        <v>21.000000000000004</v>
      </c>
      <c r="P1426">
        <f>IF(L1426&gt;0,ROUNDUP((E1426/L1426),0))</f>
        <v>110</v>
      </c>
      <c r="Q1426" t="s">
        <v>30</v>
      </c>
      <c r="R1426" t="s">
        <v>5443</v>
      </c>
      <c r="S1426" s="10">
        <f>(J1426/86400)+25569+(-5/24)</f>
        <v>42676.509282407402</v>
      </c>
      <c r="T1426" s="9">
        <f>(I1426/86400)+25569+(-5/24)</f>
        <v>42689.550949074073</v>
      </c>
    </row>
    <row r="1427" spans="1:20" ht="43.5" x14ac:dyDescent="0.35">
      <c r="A1427">
        <v>1425</v>
      </c>
      <c r="B1427" s="8" t="s">
        <v>5516</v>
      </c>
      <c r="C1427" s="8" t="s">
        <v>5515</v>
      </c>
      <c r="D1427">
        <v>13000</v>
      </c>
      <c r="E1427">
        <v>0</v>
      </c>
      <c r="F1427" t="s">
        <v>49</v>
      </c>
      <c r="G1427" t="s">
        <v>55</v>
      </c>
      <c r="H1427" t="s">
        <v>82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5444</v>
      </c>
      <c r="O1427">
        <f>ROUNDUP(E1427/D1427,2)*100</f>
        <v>0</v>
      </c>
      <c r="P1427" t="b">
        <f>IF(L1427&gt;0,ROUNDUP((E1427/L1427),0))</f>
        <v>0</v>
      </c>
      <c r="Q1427" t="s">
        <v>30</v>
      </c>
      <c r="R1427" t="s">
        <v>5443</v>
      </c>
      <c r="S1427" s="10">
        <f>(J1427/86400)+25569+(-5/24)</f>
        <v>42092.923136574071</v>
      </c>
      <c r="T1427" s="9">
        <f>(I1427/86400)+25569+(-5/24)</f>
        <v>42122.923136574071</v>
      </c>
    </row>
    <row r="1428" spans="1:20" ht="43.5" x14ac:dyDescent="0.35">
      <c r="A1428">
        <v>1426</v>
      </c>
      <c r="B1428" s="8" t="s">
        <v>5514</v>
      </c>
      <c r="C1428" s="8" t="s">
        <v>5513</v>
      </c>
      <c r="D1428">
        <v>1000</v>
      </c>
      <c r="E1428">
        <v>0</v>
      </c>
      <c r="F1428" t="s">
        <v>49</v>
      </c>
      <c r="G1428" t="s">
        <v>59</v>
      </c>
      <c r="H1428" t="s">
        <v>85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5444</v>
      </c>
      <c r="O1428">
        <f>ROUNDUP(E1428/D1428,2)*100</f>
        <v>0</v>
      </c>
      <c r="P1428" t="b">
        <f>IF(L1428&gt;0,ROUNDUP((E1428/L1428),0))</f>
        <v>0</v>
      </c>
      <c r="Q1428" t="s">
        <v>30</v>
      </c>
      <c r="R1428" t="s">
        <v>5443</v>
      </c>
      <c r="S1428" s="10">
        <f>(J1428/86400)+25569+(-5/24)</f>
        <v>42180.181944444441</v>
      </c>
      <c r="T1428" s="9">
        <f>(I1428/86400)+25569+(-5/24)</f>
        <v>42240.181944444441</v>
      </c>
    </row>
    <row r="1429" spans="1:20" ht="58" x14ac:dyDescent="0.35">
      <c r="A1429">
        <v>1427</v>
      </c>
      <c r="B1429" s="8" t="s">
        <v>5512</v>
      </c>
      <c r="C1429" s="8" t="s">
        <v>5511</v>
      </c>
      <c r="D1429">
        <v>5000</v>
      </c>
      <c r="E1429">
        <v>419</v>
      </c>
      <c r="F1429" t="s">
        <v>49</v>
      </c>
      <c r="G1429" t="s">
        <v>59</v>
      </c>
      <c r="H1429" t="s">
        <v>85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5444</v>
      </c>
      <c r="O1429">
        <f>ROUNDUP(E1429/D1429,2)*100</f>
        <v>9</v>
      </c>
      <c r="P1429">
        <f>IF(L1429&gt;0,ROUNDUP((E1429/L1429),0))</f>
        <v>105</v>
      </c>
      <c r="Q1429" t="s">
        <v>30</v>
      </c>
      <c r="R1429" t="s">
        <v>5443</v>
      </c>
      <c r="S1429" s="10">
        <f>(J1429/86400)+25569+(-5/24)</f>
        <v>42601.643344907403</v>
      </c>
      <c r="T1429" s="9">
        <f>(I1429/86400)+25569+(-5/24)</f>
        <v>42631.643344907403</v>
      </c>
    </row>
    <row r="1430" spans="1:20" ht="43.5" x14ac:dyDescent="0.35">
      <c r="A1430">
        <v>1428</v>
      </c>
      <c r="B1430" s="8" t="s">
        <v>5510</v>
      </c>
      <c r="C1430" s="8" t="s">
        <v>5509</v>
      </c>
      <c r="D1430">
        <v>1000</v>
      </c>
      <c r="E1430">
        <v>45</v>
      </c>
      <c r="F1430" t="s">
        <v>49</v>
      </c>
      <c r="G1430" t="s">
        <v>63</v>
      </c>
      <c r="H1430" t="s">
        <v>85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5444</v>
      </c>
      <c r="O1430">
        <f>ROUNDUP(E1430/D1430,2)*100</f>
        <v>5</v>
      </c>
      <c r="P1430">
        <f>IF(L1430&gt;0,ROUNDUP((E1430/L1430),0))</f>
        <v>15</v>
      </c>
      <c r="Q1430" t="s">
        <v>30</v>
      </c>
      <c r="R1430" t="s">
        <v>5443</v>
      </c>
      <c r="S1430" s="10">
        <f>(J1430/86400)+25569+(-5/24)</f>
        <v>42432.171493055554</v>
      </c>
      <c r="T1430" s="9">
        <f>(I1430/86400)+25569+(-5/24)</f>
        <v>42462.129826388882</v>
      </c>
    </row>
    <row r="1431" spans="1:20" ht="43.5" x14ac:dyDescent="0.35">
      <c r="A1431">
        <v>1429</v>
      </c>
      <c r="B1431" s="8" t="s">
        <v>5508</v>
      </c>
      <c r="C1431" s="8" t="s">
        <v>5507</v>
      </c>
      <c r="D1431">
        <v>10000</v>
      </c>
      <c r="E1431">
        <v>0</v>
      </c>
      <c r="F1431" t="s">
        <v>49</v>
      </c>
      <c r="G1431" t="s">
        <v>55</v>
      </c>
      <c r="H1431" t="s">
        <v>82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5444</v>
      </c>
      <c r="O1431">
        <f>ROUNDUP(E1431/D1431,2)*100</f>
        <v>0</v>
      </c>
      <c r="P1431" t="b">
        <f>IF(L1431&gt;0,ROUNDUP((E1431/L1431),0))</f>
        <v>0</v>
      </c>
      <c r="Q1431" t="s">
        <v>30</v>
      </c>
      <c r="R1431" t="s">
        <v>5443</v>
      </c>
      <c r="S1431" s="10">
        <f>(J1431/86400)+25569+(-5/24)</f>
        <v>42073.852337962962</v>
      </c>
      <c r="T1431" s="9">
        <f>(I1431/86400)+25569+(-5/24)</f>
        <v>42103.852337962962</v>
      </c>
    </row>
    <row r="1432" spans="1:20" ht="43.5" x14ac:dyDescent="0.35">
      <c r="A1432">
        <v>1430</v>
      </c>
      <c r="B1432" s="8" t="s">
        <v>5506</v>
      </c>
      <c r="C1432" s="8" t="s">
        <v>5505</v>
      </c>
      <c r="D1432">
        <v>5000</v>
      </c>
      <c r="E1432">
        <v>403</v>
      </c>
      <c r="F1432" t="s">
        <v>49</v>
      </c>
      <c r="G1432" t="s">
        <v>55</v>
      </c>
      <c r="H1432" t="s">
        <v>82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5444</v>
      </c>
      <c r="O1432">
        <f>ROUNDUP(E1432/D1432,2)*100</f>
        <v>9</v>
      </c>
      <c r="P1432">
        <f>IF(L1432&gt;0,ROUNDUP((E1432/L1432),0))</f>
        <v>81</v>
      </c>
      <c r="Q1432" t="s">
        <v>30</v>
      </c>
      <c r="R1432" t="s">
        <v>5443</v>
      </c>
      <c r="S1432" s="10">
        <f>(J1432/86400)+25569+(-5/24)</f>
        <v>41961.605185185188</v>
      </c>
      <c r="T1432" s="9">
        <f>(I1432/86400)+25569+(-5/24)</f>
        <v>41992.605185185188</v>
      </c>
    </row>
    <row r="1433" spans="1:20" ht="58" x14ac:dyDescent="0.35">
      <c r="A1433">
        <v>1431</v>
      </c>
      <c r="B1433" s="8" t="s">
        <v>5504</v>
      </c>
      <c r="C1433" s="8" t="s">
        <v>5503</v>
      </c>
      <c r="D1433">
        <v>17000</v>
      </c>
      <c r="E1433">
        <v>5431</v>
      </c>
      <c r="F1433" t="s">
        <v>49</v>
      </c>
      <c r="G1433" t="s">
        <v>55</v>
      </c>
      <c r="H1433" t="s">
        <v>82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5444</v>
      </c>
      <c r="O1433">
        <f>ROUNDUP(E1433/D1433,2)*100</f>
        <v>32</v>
      </c>
      <c r="P1433">
        <f>IF(L1433&gt;0,ROUNDUP((E1433/L1433),0))</f>
        <v>116</v>
      </c>
      <c r="Q1433" t="s">
        <v>30</v>
      </c>
      <c r="R1433" t="s">
        <v>5443</v>
      </c>
      <c r="S1433" s="10">
        <f>(J1433/86400)+25569+(-5/24)</f>
        <v>42304.002499999995</v>
      </c>
      <c r="T1433" s="9">
        <f>(I1433/86400)+25569+(-5/24)</f>
        <v>42334.044166666667</v>
      </c>
    </row>
    <row r="1434" spans="1:20" ht="58" x14ac:dyDescent="0.35">
      <c r="A1434">
        <v>1432</v>
      </c>
      <c r="B1434" s="8" t="s">
        <v>5502</v>
      </c>
      <c r="C1434" s="8" t="s">
        <v>5501</v>
      </c>
      <c r="D1434">
        <v>40000</v>
      </c>
      <c r="E1434">
        <v>0</v>
      </c>
      <c r="F1434" t="s">
        <v>49</v>
      </c>
      <c r="G1434" t="s">
        <v>55</v>
      </c>
      <c r="H1434" t="s">
        <v>82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5444</v>
      </c>
      <c r="O1434">
        <f>ROUNDUP(E1434/D1434,2)*100</f>
        <v>0</v>
      </c>
      <c r="P1434" t="b">
        <f>IF(L1434&gt;0,ROUNDUP((E1434/L1434),0))</f>
        <v>0</v>
      </c>
      <c r="Q1434" t="s">
        <v>30</v>
      </c>
      <c r="R1434" t="s">
        <v>5443</v>
      </c>
      <c r="S1434" s="10">
        <f>(J1434/86400)+25569+(-5/24)</f>
        <v>42175.572083333333</v>
      </c>
      <c r="T1434" s="9">
        <f>(I1434/86400)+25569+(-5/24)</f>
        <v>42205.572083333333</v>
      </c>
    </row>
    <row r="1435" spans="1:20" ht="43.5" x14ac:dyDescent="0.35">
      <c r="A1435">
        <v>1433</v>
      </c>
      <c r="B1435" s="8" t="s">
        <v>5500</v>
      </c>
      <c r="C1435" s="8" t="s">
        <v>5499</v>
      </c>
      <c r="D1435">
        <v>12000</v>
      </c>
      <c r="E1435">
        <v>805</v>
      </c>
      <c r="F1435" t="s">
        <v>49</v>
      </c>
      <c r="G1435" t="s">
        <v>60</v>
      </c>
      <c r="H1435" t="s">
        <v>85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5444</v>
      </c>
      <c r="O1435">
        <f>ROUNDUP(E1435/D1435,2)*100</f>
        <v>6.9999999999999991</v>
      </c>
      <c r="P1435">
        <f>IF(L1435&gt;0,ROUNDUP((E1435/L1435),0))</f>
        <v>81</v>
      </c>
      <c r="Q1435" t="s">
        <v>30</v>
      </c>
      <c r="R1435" t="s">
        <v>5443</v>
      </c>
      <c r="S1435" s="10">
        <f>(J1435/86400)+25569+(-5/24)</f>
        <v>42673.417534722219</v>
      </c>
      <c r="T1435" s="9">
        <f>(I1435/86400)+25569+(-5/24)</f>
        <v>42714.249999999993</v>
      </c>
    </row>
    <row r="1436" spans="1:20" ht="43.5" x14ac:dyDescent="0.35">
      <c r="A1436">
        <v>1434</v>
      </c>
      <c r="B1436" s="8" t="s">
        <v>5498</v>
      </c>
      <c r="C1436" s="8" t="s">
        <v>5497</v>
      </c>
      <c r="D1436">
        <v>82000</v>
      </c>
      <c r="E1436">
        <v>8190</v>
      </c>
      <c r="F1436" t="s">
        <v>49</v>
      </c>
      <c r="G1436" t="s">
        <v>66</v>
      </c>
      <c r="H1436" t="s">
        <v>480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5444</v>
      </c>
      <c r="O1436">
        <f>ROUNDUP(E1436/D1436,2)*100</f>
        <v>10</v>
      </c>
      <c r="P1436">
        <f>IF(L1436&gt;0,ROUNDUP((E1436/L1436),0))</f>
        <v>745</v>
      </c>
      <c r="Q1436" t="s">
        <v>30</v>
      </c>
      <c r="R1436" t="s">
        <v>5443</v>
      </c>
      <c r="S1436" s="10">
        <f>(J1436/86400)+25569+(-5/24)</f>
        <v>42142.558773148143</v>
      </c>
      <c r="T1436" s="9">
        <f>(I1436/86400)+25569+(-5/24)</f>
        <v>42163.416666666664</v>
      </c>
    </row>
    <row r="1437" spans="1:20" ht="43.5" x14ac:dyDescent="0.35">
      <c r="A1437">
        <v>1435</v>
      </c>
      <c r="B1437" s="8" t="s">
        <v>5496</v>
      </c>
      <c r="C1437" s="8" t="s">
        <v>5495</v>
      </c>
      <c r="D1437">
        <v>15000</v>
      </c>
      <c r="E1437">
        <v>15</v>
      </c>
      <c r="F1437" t="s">
        <v>49</v>
      </c>
      <c r="G1437" t="s">
        <v>60</v>
      </c>
      <c r="H1437" t="s">
        <v>85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5444</v>
      </c>
      <c r="O1437">
        <f>ROUNDUP(E1437/D1437,2)*100</f>
        <v>1</v>
      </c>
      <c r="P1437">
        <f>IF(L1437&gt;0,ROUNDUP((E1437/L1437),0))</f>
        <v>8</v>
      </c>
      <c r="Q1437" t="s">
        <v>30</v>
      </c>
      <c r="R1437" t="s">
        <v>5443</v>
      </c>
      <c r="S1437" s="10">
        <f>(J1437/86400)+25569+(-5/24)</f>
        <v>42258.57199074074</v>
      </c>
      <c r="T1437" s="9">
        <f>(I1437/86400)+25569+(-5/24)</f>
        <v>42288.57199074074</v>
      </c>
    </row>
    <row r="1438" spans="1:20" ht="58" x14ac:dyDescent="0.35">
      <c r="A1438">
        <v>1436</v>
      </c>
      <c r="B1438" s="8" t="s">
        <v>5494</v>
      </c>
      <c r="C1438" s="8" t="s">
        <v>5493</v>
      </c>
      <c r="D1438">
        <v>10000</v>
      </c>
      <c r="E1438">
        <v>77</v>
      </c>
      <c r="F1438" t="s">
        <v>49</v>
      </c>
      <c r="G1438" t="s">
        <v>59</v>
      </c>
      <c r="H1438" t="s">
        <v>85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5444</v>
      </c>
      <c r="O1438">
        <f>ROUNDUP(E1438/D1438,2)*100</f>
        <v>1</v>
      </c>
      <c r="P1438">
        <f>IF(L1438&gt;0,ROUNDUP((E1438/L1438),0))</f>
        <v>39</v>
      </c>
      <c r="Q1438" t="s">
        <v>30</v>
      </c>
      <c r="R1438" t="s">
        <v>5443</v>
      </c>
      <c r="S1438" s="10">
        <f>(J1438/86400)+25569+(-5/24)</f>
        <v>42391.141863425924</v>
      </c>
      <c r="T1438" s="9">
        <f>(I1438/86400)+25569+(-5/24)</f>
        <v>42421.141863425924</v>
      </c>
    </row>
    <row r="1439" spans="1:20" ht="58" x14ac:dyDescent="0.35">
      <c r="A1439">
        <v>1437</v>
      </c>
      <c r="B1439" s="8" t="s">
        <v>5492</v>
      </c>
      <c r="C1439" s="8" t="s">
        <v>5491</v>
      </c>
      <c r="D1439">
        <v>3000</v>
      </c>
      <c r="E1439">
        <v>807</v>
      </c>
      <c r="F1439" t="s">
        <v>49</v>
      </c>
      <c r="G1439" t="s">
        <v>55</v>
      </c>
      <c r="H1439" t="s">
        <v>82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5444</v>
      </c>
      <c r="O1439">
        <f>ROUNDUP(E1439/D1439,2)*100</f>
        <v>27</v>
      </c>
      <c r="P1439">
        <f>IF(L1439&gt;0,ROUNDUP((E1439/L1439),0))</f>
        <v>37</v>
      </c>
      <c r="Q1439" t="s">
        <v>30</v>
      </c>
      <c r="R1439" t="s">
        <v>5443</v>
      </c>
      <c r="S1439" s="10">
        <f>(J1439/86400)+25569+(-5/24)</f>
        <v>41796.32336805555</v>
      </c>
      <c r="T1439" s="9">
        <f>(I1439/86400)+25569+(-5/24)</f>
        <v>41832.999305555553</v>
      </c>
    </row>
    <row r="1440" spans="1:20" ht="43.5" x14ac:dyDescent="0.35">
      <c r="A1440">
        <v>1438</v>
      </c>
      <c r="B1440" s="8" t="s">
        <v>5490</v>
      </c>
      <c r="C1440" s="8" t="s">
        <v>5489</v>
      </c>
      <c r="D1440">
        <v>20000</v>
      </c>
      <c r="E1440">
        <v>600</v>
      </c>
      <c r="F1440" t="s">
        <v>49</v>
      </c>
      <c r="G1440" t="s">
        <v>66</v>
      </c>
      <c r="H1440" t="s">
        <v>480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5444</v>
      </c>
      <c r="O1440">
        <f>ROUNDUP(E1440/D1440,2)*100</f>
        <v>3</v>
      </c>
      <c r="P1440">
        <f>IF(L1440&gt;0,ROUNDUP((E1440/L1440),0))</f>
        <v>75</v>
      </c>
      <c r="Q1440" t="s">
        <v>30</v>
      </c>
      <c r="R1440" t="s">
        <v>5443</v>
      </c>
      <c r="S1440" s="10">
        <f>(J1440/86400)+25569+(-5/24)</f>
        <v>42457.663182870368</v>
      </c>
      <c r="T1440" s="9">
        <f>(I1440/86400)+25569+(-5/24)</f>
        <v>42487.371527777774</v>
      </c>
    </row>
    <row r="1441" spans="1:20" ht="43.5" x14ac:dyDescent="0.35">
      <c r="A1441">
        <v>1439</v>
      </c>
      <c r="B1441" s="8" t="s">
        <v>5488</v>
      </c>
      <c r="C1441" s="8" t="s">
        <v>5487</v>
      </c>
      <c r="D1441">
        <v>2725</v>
      </c>
      <c r="E1441">
        <v>180</v>
      </c>
      <c r="F1441" t="s">
        <v>49</v>
      </c>
      <c r="G1441" t="s">
        <v>57</v>
      </c>
      <c r="H1441" t="s">
        <v>193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5444</v>
      </c>
      <c r="O1441">
        <f>ROUNDUP(E1441/D1441,2)*100</f>
        <v>6.9999999999999991</v>
      </c>
      <c r="P1441">
        <f>IF(L1441&gt;0,ROUNDUP((E1441/L1441),0))</f>
        <v>30</v>
      </c>
      <c r="Q1441" t="s">
        <v>30</v>
      </c>
      <c r="R1441" t="s">
        <v>5443</v>
      </c>
      <c r="S1441" s="10">
        <f>(J1441/86400)+25569+(-5/24)</f>
        <v>42040.621539351851</v>
      </c>
      <c r="T1441" s="9">
        <f>(I1441/86400)+25569+(-5/24)</f>
        <v>42070.621539351851</v>
      </c>
    </row>
    <row r="1442" spans="1:20" ht="43.5" x14ac:dyDescent="0.35">
      <c r="A1442">
        <v>1440</v>
      </c>
      <c r="B1442" s="8" t="s">
        <v>5486</v>
      </c>
      <c r="C1442" s="8" t="s">
        <v>5485</v>
      </c>
      <c r="D1442">
        <v>13000</v>
      </c>
      <c r="E1442">
        <v>1</v>
      </c>
      <c r="F1442" t="s">
        <v>49</v>
      </c>
      <c r="G1442" t="s">
        <v>60</v>
      </c>
      <c r="H1442" t="s">
        <v>85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5444</v>
      </c>
      <c r="O1442">
        <f>ROUNDUP(E1442/D1442,2)*100</f>
        <v>1</v>
      </c>
      <c r="P1442">
        <f>IF(L1442&gt;0,ROUNDUP((E1442/L1442),0))</f>
        <v>1</v>
      </c>
      <c r="Q1442" t="s">
        <v>30</v>
      </c>
      <c r="R1442" t="s">
        <v>5443</v>
      </c>
      <c r="S1442" s="10">
        <f>(J1442/86400)+25569+(-5/24)</f>
        <v>42486.540081018517</v>
      </c>
      <c r="T1442" s="9">
        <f>(I1442/86400)+25569+(-5/24)</f>
        <v>42516.540081018517</v>
      </c>
    </row>
    <row r="1443" spans="1:20" ht="58" x14ac:dyDescent="0.35">
      <c r="A1443">
        <v>1441</v>
      </c>
      <c r="B1443" s="8" t="s">
        <v>5484</v>
      </c>
      <c r="C1443" s="8" t="s">
        <v>5483</v>
      </c>
      <c r="D1443">
        <v>180000</v>
      </c>
      <c r="E1443">
        <v>2020</v>
      </c>
      <c r="F1443" t="s">
        <v>49</v>
      </c>
      <c r="G1443" t="s">
        <v>56</v>
      </c>
      <c r="H1443" t="s">
        <v>90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5444</v>
      </c>
      <c r="O1443">
        <f>ROUNDUP(E1443/D1443,2)*100</f>
        <v>2</v>
      </c>
      <c r="P1443">
        <f>IF(L1443&gt;0,ROUNDUP((E1443/L1443),0))</f>
        <v>674</v>
      </c>
      <c r="Q1443" t="s">
        <v>30</v>
      </c>
      <c r="R1443" t="s">
        <v>5443</v>
      </c>
      <c r="S1443" s="10">
        <f>(J1443/86400)+25569+(-5/24)</f>
        <v>42198.557511574072</v>
      </c>
      <c r="T1443" s="9">
        <f>(I1443/86400)+25569+(-5/24)</f>
        <v>42258.557511574072</v>
      </c>
    </row>
    <row r="1444" spans="1:20" ht="43.5" x14ac:dyDescent="0.35">
      <c r="A1444">
        <v>1442</v>
      </c>
      <c r="B1444" s="8" t="s">
        <v>5482</v>
      </c>
      <c r="C1444" s="8" t="s">
        <v>5481</v>
      </c>
      <c r="D1444">
        <v>1500</v>
      </c>
      <c r="E1444">
        <v>0</v>
      </c>
      <c r="F1444" t="s">
        <v>49</v>
      </c>
      <c r="G1444" t="s">
        <v>55</v>
      </c>
      <c r="H1444" t="s">
        <v>82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5444</v>
      </c>
      <c r="O1444">
        <f>ROUNDUP(E1444/D1444,2)*100</f>
        <v>0</v>
      </c>
      <c r="P1444" t="b">
        <f>IF(L1444&gt;0,ROUNDUP((E1444/L1444),0))</f>
        <v>0</v>
      </c>
      <c r="Q1444" t="s">
        <v>30</v>
      </c>
      <c r="R1444" t="s">
        <v>5443</v>
      </c>
      <c r="S1444" s="10">
        <f>(J1444/86400)+25569+(-5/24)</f>
        <v>42485.437013888884</v>
      </c>
      <c r="T1444" s="9">
        <f>(I1444/86400)+25569+(-5/24)</f>
        <v>42515.437013888884</v>
      </c>
    </row>
    <row r="1445" spans="1:20" ht="43.5" x14ac:dyDescent="0.35">
      <c r="A1445">
        <v>1443</v>
      </c>
      <c r="B1445" s="8" t="s">
        <v>5480</v>
      </c>
      <c r="C1445" s="8" t="s">
        <v>5479</v>
      </c>
      <c r="D1445">
        <v>13000</v>
      </c>
      <c r="E1445">
        <v>0</v>
      </c>
      <c r="F1445" t="s">
        <v>49</v>
      </c>
      <c r="G1445" t="s">
        <v>61</v>
      </c>
      <c r="H1445" t="s">
        <v>85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5444</v>
      </c>
      <c r="O1445">
        <f>ROUNDUP(E1445/D1445,2)*100</f>
        <v>0</v>
      </c>
      <c r="P1445" t="b">
        <f>IF(L1445&gt;0,ROUNDUP((E1445/L1445),0))</f>
        <v>0</v>
      </c>
      <c r="Q1445" t="s">
        <v>30</v>
      </c>
      <c r="R1445" t="s">
        <v>5443</v>
      </c>
      <c r="S1445" s="10">
        <f>(J1445/86400)+25569+(-5/24)</f>
        <v>42707.71769675926</v>
      </c>
      <c r="T1445" s="9">
        <f>(I1445/86400)+25569+(-5/24)</f>
        <v>42737.71769675926</v>
      </c>
    </row>
    <row r="1446" spans="1:20" ht="43.5" x14ac:dyDescent="0.35">
      <c r="A1446">
        <v>1444</v>
      </c>
      <c r="B1446" s="8" t="s">
        <v>5478</v>
      </c>
      <c r="C1446" s="8" t="s">
        <v>5477</v>
      </c>
      <c r="D1446">
        <v>4950</v>
      </c>
      <c r="E1446">
        <v>0</v>
      </c>
      <c r="F1446" t="s">
        <v>49</v>
      </c>
      <c r="G1446" t="s">
        <v>59</v>
      </c>
      <c r="H1446" t="s">
        <v>85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5444</v>
      </c>
      <c r="O1446">
        <f>ROUNDUP(E1446/D1446,2)*100</f>
        <v>0</v>
      </c>
      <c r="P1446" t="b">
        <f>IF(L1446&gt;0,ROUNDUP((E1446/L1446),0))</f>
        <v>0</v>
      </c>
      <c r="Q1446" t="s">
        <v>30</v>
      </c>
      <c r="R1446" t="s">
        <v>5443</v>
      </c>
      <c r="S1446" s="10">
        <f>(J1446/86400)+25569+(-5/24)</f>
        <v>42199.665069444447</v>
      </c>
      <c r="T1446" s="9">
        <f>(I1446/86400)+25569+(-5/24)</f>
        <v>42259.665069444447</v>
      </c>
    </row>
    <row r="1447" spans="1:20" ht="43.5" x14ac:dyDescent="0.35">
      <c r="A1447">
        <v>1445</v>
      </c>
      <c r="B1447" s="8" t="s">
        <v>5476</v>
      </c>
      <c r="C1447" s="8" t="s">
        <v>5475</v>
      </c>
      <c r="D1447">
        <v>130000</v>
      </c>
      <c r="E1447">
        <v>0</v>
      </c>
      <c r="F1447" t="s">
        <v>49</v>
      </c>
      <c r="G1447" t="s">
        <v>59</v>
      </c>
      <c r="H1447" t="s">
        <v>85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5444</v>
      </c>
      <c r="O1447">
        <f>ROUNDUP(E1447/D1447,2)*100</f>
        <v>0</v>
      </c>
      <c r="P1447" t="b">
        <f>IF(L1447&gt;0,ROUNDUP((E1447/L1447),0))</f>
        <v>0</v>
      </c>
      <c r="Q1447" t="s">
        <v>30</v>
      </c>
      <c r="R1447" t="s">
        <v>5443</v>
      </c>
      <c r="S1447" s="10">
        <f>(J1447/86400)+25569+(-5/24)</f>
        <v>42139.333969907406</v>
      </c>
      <c r="T1447" s="9">
        <f>(I1447/86400)+25569+(-5/24)</f>
        <v>42169.333969907406</v>
      </c>
    </row>
    <row r="1448" spans="1:20" ht="43.5" x14ac:dyDescent="0.35">
      <c r="A1448">
        <v>1446</v>
      </c>
      <c r="B1448" s="8" t="s">
        <v>5474</v>
      </c>
      <c r="C1448" s="8" t="s">
        <v>5473</v>
      </c>
      <c r="D1448">
        <v>900</v>
      </c>
      <c r="E1448">
        <v>0</v>
      </c>
      <c r="F1448" t="s">
        <v>49</v>
      </c>
      <c r="G1448" t="s">
        <v>60</v>
      </c>
      <c r="H1448" t="s">
        <v>85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5444</v>
      </c>
      <c r="O1448">
        <f>ROUNDUP(E1448/D1448,2)*100</f>
        <v>0</v>
      </c>
      <c r="P1448" t="b">
        <f>IF(L1448&gt;0,ROUNDUP((E1448/L1448),0))</f>
        <v>0</v>
      </c>
      <c r="Q1448" t="s">
        <v>30</v>
      </c>
      <c r="R1448" t="s">
        <v>5443</v>
      </c>
      <c r="S1448" s="10">
        <f>(J1448/86400)+25569+(-5/24)</f>
        <v>42461.239328703705</v>
      </c>
      <c r="T1448" s="9">
        <f>(I1448/86400)+25569+(-5/24)</f>
        <v>42481.239328703705</v>
      </c>
    </row>
    <row r="1449" spans="1:20" ht="29" x14ac:dyDescent="0.35">
      <c r="A1449">
        <v>1447</v>
      </c>
      <c r="B1449" s="8" t="s">
        <v>5472</v>
      </c>
      <c r="C1449" s="8" t="s">
        <v>5471</v>
      </c>
      <c r="D1449">
        <v>500000</v>
      </c>
      <c r="E1449">
        <v>75</v>
      </c>
      <c r="F1449" t="s">
        <v>49</v>
      </c>
      <c r="G1449" t="s">
        <v>55</v>
      </c>
      <c r="H1449" t="s">
        <v>82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5444</v>
      </c>
      <c r="O1449">
        <f>ROUNDUP(E1449/D1449,2)*100</f>
        <v>1</v>
      </c>
      <c r="P1449">
        <f>IF(L1449&gt;0,ROUNDUP((E1449/L1449),0))</f>
        <v>25</v>
      </c>
      <c r="Q1449" t="s">
        <v>30</v>
      </c>
      <c r="R1449" t="s">
        <v>5443</v>
      </c>
      <c r="S1449" s="10">
        <f>(J1449/86400)+25569+(-5/24)</f>
        <v>42529.52238425926</v>
      </c>
      <c r="T1449" s="9">
        <f>(I1449/86400)+25569+(-5/24)</f>
        <v>42559.52238425926</v>
      </c>
    </row>
    <row r="1450" spans="1:20" ht="58" x14ac:dyDescent="0.35">
      <c r="A1450">
        <v>1448</v>
      </c>
      <c r="B1450" s="8" t="s">
        <v>5470</v>
      </c>
      <c r="C1450" s="8" t="s">
        <v>5469</v>
      </c>
      <c r="D1450">
        <v>200000</v>
      </c>
      <c r="E1450">
        <v>0</v>
      </c>
      <c r="F1450" t="s">
        <v>49</v>
      </c>
      <c r="G1450" t="s">
        <v>58</v>
      </c>
      <c r="H1450" t="s">
        <v>104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5444</v>
      </c>
      <c r="O1450">
        <f>ROUNDUP(E1450/D1450,2)*100</f>
        <v>0</v>
      </c>
      <c r="P1450" t="b">
        <f>IF(L1450&gt;0,ROUNDUP((E1450/L1450),0))</f>
        <v>0</v>
      </c>
      <c r="Q1450" t="s">
        <v>30</v>
      </c>
      <c r="R1450" t="s">
        <v>5443</v>
      </c>
      <c r="S1450" s="10">
        <f>(J1450/86400)+25569+(-5/24)</f>
        <v>42115.728217592587</v>
      </c>
      <c r="T1450" s="9">
        <f>(I1450/86400)+25569+(-5/24)</f>
        <v>42146.017361111109</v>
      </c>
    </row>
    <row r="1451" spans="1:20" ht="58" x14ac:dyDescent="0.35">
      <c r="A1451">
        <v>1449</v>
      </c>
      <c r="B1451" s="8" t="s">
        <v>5468</v>
      </c>
      <c r="C1451" s="8" t="s">
        <v>5467</v>
      </c>
      <c r="D1451">
        <v>8888</v>
      </c>
      <c r="E1451">
        <v>0</v>
      </c>
      <c r="F1451" t="s">
        <v>49</v>
      </c>
      <c r="G1451" t="s">
        <v>55</v>
      </c>
      <c r="H1451" t="s">
        <v>82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5444</v>
      </c>
      <c r="O1451">
        <f>ROUNDUP(E1451/D1451,2)*100</f>
        <v>0</v>
      </c>
      <c r="P1451" t="b">
        <f>IF(L1451&gt;0,ROUNDUP((E1451/L1451),0))</f>
        <v>0</v>
      </c>
      <c r="Q1451" t="s">
        <v>30</v>
      </c>
      <c r="R1451" t="s">
        <v>5443</v>
      </c>
      <c r="S1451" s="10">
        <f>(J1451/86400)+25569+(-5/24)</f>
        <v>42086.603067129625</v>
      </c>
      <c r="T1451" s="9">
        <f>(I1451/86400)+25569+(-5/24)</f>
        <v>42134.603067129625</v>
      </c>
    </row>
    <row r="1452" spans="1:20" ht="58" x14ac:dyDescent="0.35">
      <c r="A1452">
        <v>1450</v>
      </c>
      <c r="B1452" s="8" t="s">
        <v>5466</v>
      </c>
      <c r="C1452" s="8" t="s">
        <v>5465</v>
      </c>
      <c r="D1452">
        <v>100000</v>
      </c>
      <c r="E1452">
        <v>1</v>
      </c>
      <c r="F1452" t="s">
        <v>49</v>
      </c>
      <c r="G1452" t="s">
        <v>55</v>
      </c>
      <c r="H1452" t="s">
        <v>82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5444</v>
      </c>
      <c r="O1452">
        <f>ROUNDUP(E1452/D1452,2)*100</f>
        <v>1</v>
      </c>
      <c r="P1452">
        <f>IF(L1452&gt;0,ROUNDUP((E1452/L1452),0))</f>
        <v>1</v>
      </c>
      <c r="Q1452" t="s">
        <v>30</v>
      </c>
      <c r="R1452" t="s">
        <v>5443</v>
      </c>
      <c r="S1452" s="10">
        <f>(J1452/86400)+25569+(-5/24)</f>
        <v>42389.962928240733</v>
      </c>
      <c r="T1452" s="9">
        <f>(I1452/86400)+25569+(-5/24)</f>
        <v>42419.962928240733</v>
      </c>
    </row>
    <row r="1453" spans="1:20" ht="43.5" x14ac:dyDescent="0.35">
      <c r="A1453">
        <v>1451</v>
      </c>
      <c r="B1453" s="8" t="s">
        <v>5464</v>
      </c>
      <c r="C1453" s="8" t="s">
        <v>5463</v>
      </c>
      <c r="D1453">
        <v>18950</v>
      </c>
      <c r="E1453">
        <v>2</v>
      </c>
      <c r="F1453" t="s">
        <v>48</v>
      </c>
      <c r="G1453" t="s">
        <v>55</v>
      </c>
      <c r="H1453" t="s">
        <v>82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5444</v>
      </c>
      <c r="O1453">
        <f>ROUNDUP(E1453/D1453,2)*100</f>
        <v>1</v>
      </c>
      <c r="P1453">
        <f>IF(L1453&gt;0,ROUNDUP((E1453/L1453),0))</f>
        <v>1</v>
      </c>
      <c r="Q1453" t="s">
        <v>30</v>
      </c>
      <c r="R1453" t="s">
        <v>5443</v>
      </c>
      <c r="S1453" s="10">
        <f>(J1453/86400)+25569+(-5/24)</f>
        <v>41931.75068287037</v>
      </c>
      <c r="T1453" s="9">
        <f>(I1453/86400)+25569+(-5/24)</f>
        <v>41961.792349537034</v>
      </c>
    </row>
    <row r="1454" spans="1:20" ht="29" x14ac:dyDescent="0.35">
      <c r="A1454">
        <v>1452</v>
      </c>
      <c r="B1454" s="8" t="s">
        <v>5462</v>
      </c>
      <c r="C1454" s="8" t="s">
        <v>5461</v>
      </c>
      <c r="D1454">
        <v>14000</v>
      </c>
      <c r="E1454">
        <v>0</v>
      </c>
      <c r="F1454" t="s">
        <v>48</v>
      </c>
      <c r="G1454" t="s">
        <v>55</v>
      </c>
      <c r="H1454" t="s">
        <v>82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5444</v>
      </c>
      <c r="O1454">
        <f>ROUNDUP(E1454/D1454,2)*100</f>
        <v>0</v>
      </c>
      <c r="P1454" t="b">
        <f>IF(L1454&gt;0,ROUNDUP((E1454/L1454),0))</f>
        <v>0</v>
      </c>
      <c r="Q1454" t="s">
        <v>30</v>
      </c>
      <c r="R1454" t="s">
        <v>5443</v>
      </c>
      <c r="S1454" s="10">
        <f>(J1454/86400)+25569+(-5/24)</f>
        <v>41818.494942129626</v>
      </c>
      <c r="T1454" s="9">
        <f>(I1454/86400)+25569+(-5/24)</f>
        <v>41848.494942129626</v>
      </c>
    </row>
    <row r="1455" spans="1:20" ht="43.5" x14ac:dyDescent="0.35">
      <c r="A1455">
        <v>1453</v>
      </c>
      <c r="B1455" s="8" t="s">
        <v>5460</v>
      </c>
      <c r="C1455" s="8" t="s">
        <v>5459</v>
      </c>
      <c r="D1455">
        <v>25000</v>
      </c>
      <c r="E1455">
        <v>0</v>
      </c>
      <c r="F1455" t="s">
        <v>48</v>
      </c>
      <c r="G1455" t="s">
        <v>61</v>
      </c>
      <c r="H1455" t="s">
        <v>85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5444</v>
      </c>
      <c r="O1455">
        <f>ROUNDUP(E1455/D1455,2)*100</f>
        <v>0</v>
      </c>
      <c r="P1455" t="b">
        <f>IF(L1455&gt;0,ROUNDUP((E1455/L1455),0))</f>
        <v>0</v>
      </c>
      <c r="Q1455" t="s">
        <v>30</v>
      </c>
      <c r="R1455" t="s">
        <v>5443</v>
      </c>
      <c r="S1455" s="10">
        <f>(J1455/86400)+25569+(-5/24)</f>
        <v>42795.487812499996</v>
      </c>
      <c r="T1455" s="9">
        <f>(I1455/86400)+25569+(-5/24)</f>
        <v>42840.446145833332</v>
      </c>
    </row>
    <row r="1456" spans="1:20" ht="43.5" x14ac:dyDescent="0.35">
      <c r="A1456">
        <v>1454</v>
      </c>
      <c r="B1456" s="8" t="s">
        <v>5458</v>
      </c>
      <c r="C1456" s="8" t="s">
        <v>5457</v>
      </c>
      <c r="D1456">
        <v>1750</v>
      </c>
      <c r="E1456">
        <v>15</v>
      </c>
      <c r="F1456" t="s">
        <v>48</v>
      </c>
      <c r="G1456" t="s">
        <v>63</v>
      </c>
      <c r="H1456" t="s">
        <v>85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5444</v>
      </c>
      <c r="O1456">
        <f>ROUNDUP(E1456/D1456,2)*100</f>
        <v>1</v>
      </c>
      <c r="P1456">
        <f>IF(L1456&gt;0,ROUNDUP((E1456/L1456),0))</f>
        <v>15</v>
      </c>
      <c r="Q1456" t="s">
        <v>30</v>
      </c>
      <c r="R1456" t="s">
        <v>5443</v>
      </c>
      <c r="S1456" s="10">
        <f>(J1456/86400)+25569+(-5/24)</f>
        <v>42463.658333333333</v>
      </c>
      <c r="T1456" s="9">
        <f>(I1456/86400)+25569+(-5/24)</f>
        <v>42484.707638888889</v>
      </c>
    </row>
    <row r="1457" spans="1:20" ht="58" x14ac:dyDescent="0.35">
      <c r="A1457">
        <v>1455</v>
      </c>
      <c r="B1457" s="8" t="s">
        <v>5456</v>
      </c>
      <c r="C1457" s="8" t="s">
        <v>5455</v>
      </c>
      <c r="D1457">
        <v>15000</v>
      </c>
      <c r="E1457">
        <v>1575</v>
      </c>
      <c r="F1457" t="s">
        <v>48</v>
      </c>
      <c r="G1457" t="s">
        <v>55</v>
      </c>
      <c r="H1457" t="s">
        <v>82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5444</v>
      </c>
      <c r="O1457">
        <f>ROUNDUP(E1457/D1457,2)*100</f>
        <v>11</v>
      </c>
      <c r="P1457">
        <f>IF(L1457&gt;0,ROUNDUP((E1457/L1457),0))</f>
        <v>225</v>
      </c>
      <c r="Q1457" t="s">
        <v>30</v>
      </c>
      <c r="R1457" t="s">
        <v>5443</v>
      </c>
      <c r="S1457" s="10">
        <f>(J1457/86400)+25569+(-5/24)</f>
        <v>41832.46435185185</v>
      </c>
      <c r="T1457" s="9">
        <f>(I1457/86400)+25569+(-5/24)</f>
        <v>41887.360416666663</v>
      </c>
    </row>
    <row r="1458" spans="1:20" x14ac:dyDescent="0.35">
      <c r="A1458">
        <v>1456</v>
      </c>
      <c r="B1458" s="8" t="s">
        <v>5454</v>
      </c>
      <c r="C1458" s="8" t="s">
        <v>5453</v>
      </c>
      <c r="D1458">
        <v>5000</v>
      </c>
      <c r="E1458">
        <v>145</v>
      </c>
      <c r="F1458" t="s">
        <v>48</v>
      </c>
      <c r="G1458" t="s">
        <v>60</v>
      </c>
      <c r="H1458" t="s">
        <v>85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5444</v>
      </c>
      <c r="O1458">
        <f>ROUNDUP(E1458/D1458,2)*100</f>
        <v>3</v>
      </c>
      <c r="P1458">
        <f>IF(L1458&gt;0,ROUNDUP((E1458/L1458),0))</f>
        <v>49</v>
      </c>
      <c r="Q1458" t="s">
        <v>30</v>
      </c>
      <c r="R1458" t="s">
        <v>5443</v>
      </c>
      <c r="S1458" s="10">
        <f>(J1458/86400)+25569+(-5/24)</f>
        <v>42708.460243055553</v>
      </c>
      <c r="T1458" s="9">
        <f>(I1458/86400)+25569+(-5/24)</f>
        <v>42738.460243055553</v>
      </c>
    </row>
    <row r="1459" spans="1:20" ht="29" x14ac:dyDescent="0.35">
      <c r="A1459">
        <v>1457</v>
      </c>
      <c r="B1459" s="8" t="s">
        <v>5452</v>
      </c>
      <c r="C1459" s="8" t="s">
        <v>5451</v>
      </c>
      <c r="D1459">
        <v>6000</v>
      </c>
      <c r="E1459">
        <v>0</v>
      </c>
      <c r="F1459" t="s">
        <v>48</v>
      </c>
      <c r="G1459" t="s">
        <v>55</v>
      </c>
      <c r="H1459" t="s">
        <v>82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5444</v>
      </c>
      <c r="O1459">
        <f>ROUNDUP(E1459/D1459,2)*100</f>
        <v>0</v>
      </c>
      <c r="P1459" t="b">
        <f>IF(L1459&gt;0,ROUNDUP((E1459/L1459),0))</f>
        <v>0</v>
      </c>
      <c r="Q1459" t="s">
        <v>30</v>
      </c>
      <c r="R1459" t="s">
        <v>5443</v>
      </c>
      <c r="S1459" s="10">
        <f>(J1459/86400)+25569+(-5/24)</f>
        <v>42289.688009259255</v>
      </c>
      <c r="T1459" s="9">
        <f>(I1459/86400)+25569+(-5/24)</f>
        <v>42319.729675925926</v>
      </c>
    </row>
    <row r="1460" spans="1:20" ht="58" x14ac:dyDescent="0.35">
      <c r="A1460">
        <v>1458</v>
      </c>
      <c r="B1460" s="8" t="s">
        <v>5450</v>
      </c>
      <c r="C1460" s="8" t="s">
        <v>5449</v>
      </c>
      <c r="D1460">
        <v>5000</v>
      </c>
      <c r="E1460">
        <v>0</v>
      </c>
      <c r="F1460" t="s">
        <v>48</v>
      </c>
      <c r="G1460" t="s">
        <v>55</v>
      </c>
      <c r="H1460" t="s">
        <v>82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5444</v>
      </c>
      <c r="O1460">
        <f>ROUNDUP(E1460/D1460,2)*100</f>
        <v>0</v>
      </c>
      <c r="P1460" t="b">
        <f>IF(L1460&gt;0,ROUNDUP((E1460/L1460),0))</f>
        <v>0</v>
      </c>
      <c r="Q1460" t="s">
        <v>30</v>
      </c>
      <c r="R1460" t="s">
        <v>5443</v>
      </c>
      <c r="S1460" s="10">
        <f>(J1460/86400)+25569+(-5/24)</f>
        <v>41831.49722222222</v>
      </c>
      <c r="T1460" s="9">
        <f>(I1460/86400)+25569+(-5/24)</f>
        <v>41861.958333333328</v>
      </c>
    </row>
    <row r="1461" spans="1:20" ht="43.5" x14ac:dyDescent="0.35">
      <c r="A1461">
        <v>1459</v>
      </c>
      <c r="B1461" s="8" t="s">
        <v>5448</v>
      </c>
      <c r="C1461" s="8" t="s">
        <v>5447</v>
      </c>
      <c r="D1461">
        <v>37000</v>
      </c>
      <c r="E1461">
        <v>0</v>
      </c>
      <c r="F1461" t="s">
        <v>48</v>
      </c>
      <c r="G1461" t="s">
        <v>66</v>
      </c>
      <c r="H1461" t="s">
        <v>480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5444</v>
      </c>
      <c r="O1461">
        <f>ROUNDUP(E1461/D1461,2)*100</f>
        <v>0</v>
      </c>
      <c r="P1461" t="b">
        <f>IF(L1461&gt;0,ROUNDUP((E1461/L1461),0))</f>
        <v>0</v>
      </c>
      <c r="Q1461" t="s">
        <v>30</v>
      </c>
      <c r="R1461" t="s">
        <v>5443</v>
      </c>
      <c r="S1461" s="10">
        <f>(J1461/86400)+25569+(-5/24)</f>
        <v>42311.996481481481</v>
      </c>
      <c r="T1461" s="9">
        <f>(I1461/86400)+25569+(-5/24)</f>
        <v>42340.517361111109</v>
      </c>
    </row>
    <row r="1462" spans="1:20" ht="43.5" x14ac:dyDescent="0.35">
      <c r="A1462">
        <v>1460</v>
      </c>
      <c r="B1462" s="8" t="s">
        <v>5446</v>
      </c>
      <c r="C1462" s="8" t="s">
        <v>5445</v>
      </c>
      <c r="D1462">
        <v>25000000</v>
      </c>
      <c r="E1462">
        <v>0</v>
      </c>
      <c r="F1462" t="s">
        <v>48</v>
      </c>
      <c r="G1462" t="s">
        <v>55</v>
      </c>
      <c r="H1462" t="s">
        <v>82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5444</v>
      </c>
      <c r="O1462">
        <f>ROUNDUP(E1462/D1462,2)*100</f>
        <v>0</v>
      </c>
      <c r="P1462" t="b">
        <f>IF(L1462&gt;0,ROUNDUP((E1462/L1462),0))</f>
        <v>0</v>
      </c>
      <c r="Q1462" t="s">
        <v>30</v>
      </c>
      <c r="R1462" t="s">
        <v>5443</v>
      </c>
      <c r="S1462" s="10">
        <f>(J1462/86400)+25569+(-5/24)</f>
        <v>41915.688634259255</v>
      </c>
      <c r="T1462" s="9">
        <f>(I1462/86400)+25569+(-5/24)</f>
        <v>41973.781249999993</v>
      </c>
    </row>
    <row r="1463" spans="1:20" ht="29" x14ac:dyDescent="0.35">
      <c r="A1463">
        <v>1461</v>
      </c>
      <c r="B1463" s="8" t="s">
        <v>5442</v>
      </c>
      <c r="C1463" s="8" t="s">
        <v>5441</v>
      </c>
      <c r="D1463">
        <v>15000</v>
      </c>
      <c r="E1463">
        <v>15186.69</v>
      </c>
      <c r="F1463" t="s">
        <v>51</v>
      </c>
      <c r="G1463" t="s">
        <v>55</v>
      </c>
      <c r="H1463" t="s">
        <v>82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5402</v>
      </c>
      <c r="O1463">
        <f>ROUNDUP(E1463/D1463,2)*100</f>
        <v>102</v>
      </c>
      <c r="P1463">
        <f>IF(L1463&gt;0,ROUNDUP((E1463/L1463),0))</f>
        <v>45</v>
      </c>
      <c r="Q1463" t="s">
        <v>30</v>
      </c>
      <c r="R1463" t="s">
        <v>5401</v>
      </c>
      <c r="S1463" s="10">
        <f>(J1463/86400)+25569+(-5/24)</f>
        <v>41899.436967592592</v>
      </c>
      <c r="T1463" s="9">
        <f>(I1463/86400)+25569+(-5/24)</f>
        <v>41932.791666666664</v>
      </c>
    </row>
    <row r="1464" spans="1:20" ht="29" x14ac:dyDescent="0.35">
      <c r="A1464">
        <v>1462</v>
      </c>
      <c r="B1464" s="8" t="s">
        <v>5440</v>
      </c>
      <c r="C1464" s="8" t="s">
        <v>5439</v>
      </c>
      <c r="D1464">
        <v>4000</v>
      </c>
      <c r="E1464">
        <v>4340.7</v>
      </c>
      <c r="F1464" t="s">
        <v>51</v>
      </c>
      <c r="G1464" t="s">
        <v>55</v>
      </c>
      <c r="H1464" t="s">
        <v>82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5402</v>
      </c>
      <c r="O1464">
        <f>ROUNDUP(E1464/D1464,2)*100</f>
        <v>109.00000000000001</v>
      </c>
      <c r="P1464">
        <f>IF(L1464&gt;0,ROUNDUP((E1464/L1464),0))</f>
        <v>29</v>
      </c>
      <c r="Q1464" t="s">
        <v>30</v>
      </c>
      <c r="R1464" t="s">
        <v>5401</v>
      </c>
      <c r="S1464" s="10">
        <f>(J1464/86400)+25569+(-5/24)</f>
        <v>41344.454525462963</v>
      </c>
      <c r="T1464" s="9">
        <f>(I1464/86400)+25569+(-5/24)</f>
        <v>41374.454525462963</v>
      </c>
    </row>
    <row r="1465" spans="1:20" ht="43.5" x14ac:dyDescent="0.35">
      <c r="A1465">
        <v>1463</v>
      </c>
      <c r="B1465" s="8" t="s">
        <v>5438</v>
      </c>
      <c r="C1465" s="8" t="s">
        <v>5437</v>
      </c>
      <c r="D1465">
        <v>600</v>
      </c>
      <c r="E1465">
        <v>886</v>
      </c>
      <c r="F1465" t="s">
        <v>51</v>
      </c>
      <c r="G1465" t="s">
        <v>55</v>
      </c>
      <c r="H1465" t="s">
        <v>82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5402</v>
      </c>
      <c r="O1465">
        <f>ROUNDUP(E1465/D1465,2)*100</f>
        <v>148</v>
      </c>
      <c r="P1465">
        <f>IF(L1465&gt;0,ROUNDUP((E1465/L1465),0))</f>
        <v>36</v>
      </c>
      <c r="Q1465" t="s">
        <v>30</v>
      </c>
      <c r="R1465" t="s">
        <v>5401</v>
      </c>
      <c r="S1465" s="10">
        <f>(J1465/86400)+25569+(-5/24)</f>
        <v>41326.702986111108</v>
      </c>
      <c r="T1465" s="9">
        <f>(I1465/86400)+25569+(-5/24)</f>
        <v>41371.661319444444</v>
      </c>
    </row>
    <row r="1466" spans="1:20" x14ac:dyDescent="0.35">
      <c r="A1466">
        <v>1464</v>
      </c>
      <c r="B1466" s="8" t="s">
        <v>5436</v>
      </c>
      <c r="C1466" s="8" t="s">
        <v>5435</v>
      </c>
      <c r="D1466">
        <v>5000</v>
      </c>
      <c r="E1466">
        <v>8160</v>
      </c>
      <c r="F1466" t="s">
        <v>51</v>
      </c>
      <c r="G1466" t="s">
        <v>55</v>
      </c>
      <c r="H1466" t="s">
        <v>82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5402</v>
      </c>
      <c r="O1466">
        <f>ROUNDUP(E1466/D1466,2)*100</f>
        <v>164</v>
      </c>
      <c r="P1466">
        <f>IF(L1466&gt;0,ROUNDUP((E1466/L1466),0))</f>
        <v>35</v>
      </c>
      <c r="Q1466" t="s">
        <v>30</v>
      </c>
      <c r="R1466" t="s">
        <v>5401</v>
      </c>
      <c r="S1466" s="10">
        <f>(J1466/86400)+25569+(-5/24)</f>
        <v>41291.453217592592</v>
      </c>
      <c r="T1466" s="9">
        <f>(I1466/86400)+25569+(-5/24)</f>
        <v>41321.453217592592</v>
      </c>
    </row>
    <row r="1467" spans="1:20" ht="43.5" x14ac:dyDescent="0.35">
      <c r="A1467">
        <v>1465</v>
      </c>
      <c r="B1467" s="8" t="s">
        <v>5434</v>
      </c>
      <c r="C1467" s="8" t="s">
        <v>5433</v>
      </c>
      <c r="D1467">
        <v>30000</v>
      </c>
      <c r="E1467">
        <v>136924.35</v>
      </c>
      <c r="F1467" t="s">
        <v>51</v>
      </c>
      <c r="G1467" t="s">
        <v>55</v>
      </c>
      <c r="H1467" t="s">
        <v>82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5402</v>
      </c>
      <c r="O1467">
        <f>ROUNDUP(E1467/D1467,2)*100</f>
        <v>456.99999999999994</v>
      </c>
      <c r="P1467">
        <f>IF(L1467&gt;0,ROUNDUP((E1467/L1467),0))</f>
        <v>53</v>
      </c>
      <c r="Q1467" t="s">
        <v>30</v>
      </c>
      <c r="R1467" t="s">
        <v>5401</v>
      </c>
      <c r="S1467" s="10">
        <f>(J1467/86400)+25569+(-5/24)</f>
        <v>40959.526064814811</v>
      </c>
      <c r="T1467" s="9">
        <f>(I1467/86400)+25569+(-5/24)</f>
        <v>40989.916666666664</v>
      </c>
    </row>
    <row r="1468" spans="1:20" ht="43.5" x14ac:dyDescent="0.35">
      <c r="A1468">
        <v>1466</v>
      </c>
      <c r="B1468" s="8" t="s">
        <v>5432</v>
      </c>
      <c r="C1468" s="8" t="s">
        <v>5431</v>
      </c>
      <c r="D1468">
        <v>16000</v>
      </c>
      <c r="E1468">
        <v>17260.37</v>
      </c>
      <c r="F1468" t="s">
        <v>51</v>
      </c>
      <c r="G1468" t="s">
        <v>55</v>
      </c>
      <c r="H1468" t="s">
        <v>82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5402</v>
      </c>
      <c r="O1468">
        <f>ROUNDUP(E1468/D1468,2)*100</f>
        <v>108</v>
      </c>
      <c r="P1468">
        <f>IF(L1468&gt;0,ROUNDUP((E1468/L1468),0))</f>
        <v>70</v>
      </c>
      <c r="Q1468" t="s">
        <v>30</v>
      </c>
      <c r="R1468" t="s">
        <v>5401</v>
      </c>
      <c r="S1468" s="10">
        <f>(J1468/86400)+25569+(-5/24)</f>
        <v>42339.963726851849</v>
      </c>
      <c r="T1468" s="9">
        <f>(I1468/86400)+25569+(-5/24)</f>
        <v>42380.999999999993</v>
      </c>
    </row>
    <row r="1469" spans="1:20" ht="29" x14ac:dyDescent="0.35">
      <c r="A1469">
        <v>1467</v>
      </c>
      <c r="B1469" s="8" t="s">
        <v>5430</v>
      </c>
      <c r="C1469" s="8" t="s">
        <v>5429</v>
      </c>
      <c r="D1469">
        <v>40000</v>
      </c>
      <c r="E1469">
        <v>46032</v>
      </c>
      <c r="F1469" t="s">
        <v>51</v>
      </c>
      <c r="G1469" t="s">
        <v>55</v>
      </c>
      <c r="H1469" t="s">
        <v>82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5402</v>
      </c>
      <c r="O1469">
        <f>ROUNDUP(E1469/D1469,2)*100</f>
        <v>115.99999999999999</v>
      </c>
      <c r="P1469">
        <f>IF(L1469&gt;0,ROUNDUP((E1469/L1469),0))</f>
        <v>77</v>
      </c>
      <c r="Q1469" t="s">
        <v>30</v>
      </c>
      <c r="R1469" t="s">
        <v>5401</v>
      </c>
      <c r="S1469" s="10">
        <f>(J1469/86400)+25569+(-5/24)</f>
        <v>40933.593576388885</v>
      </c>
      <c r="T1469" s="9">
        <f>(I1469/86400)+25569+(-5/24)</f>
        <v>40993.55190972222</v>
      </c>
    </row>
    <row r="1470" spans="1:20" ht="43.5" x14ac:dyDescent="0.35">
      <c r="A1470">
        <v>1468</v>
      </c>
      <c r="B1470" s="8" t="s">
        <v>5428</v>
      </c>
      <c r="C1470" s="8" t="s">
        <v>5427</v>
      </c>
      <c r="D1470">
        <v>9500</v>
      </c>
      <c r="E1470">
        <v>9725</v>
      </c>
      <c r="F1470" t="s">
        <v>51</v>
      </c>
      <c r="G1470" t="s">
        <v>55</v>
      </c>
      <c r="H1470" t="s">
        <v>82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5402</v>
      </c>
      <c r="O1470">
        <f>ROUNDUP(E1470/D1470,2)*100</f>
        <v>103</v>
      </c>
      <c r="P1470">
        <f>IF(L1470&gt;0,ROUNDUP((E1470/L1470),0))</f>
        <v>34</v>
      </c>
      <c r="Q1470" t="s">
        <v>30</v>
      </c>
      <c r="R1470" t="s">
        <v>5401</v>
      </c>
      <c r="S1470" s="10">
        <f>(J1470/86400)+25569+(-5/24)</f>
        <v>40645.806122685179</v>
      </c>
      <c r="T1470" s="9">
        <f>(I1470/86400)+25569+(-5/24)</f>
        <v>40705.806122685179</v>
      </c>
    </row>
    <row r="1471" spans="1:20" ht="43.5" x14ac:dyDescent="0.35">
      <c r="A1471">
        <v>1469</v>
      </c>
      <c r="B1471" s="8" t="s">
        <v>5426</v>
      </c>
      <c r="C1471" s="8" t="s">
        <v>5425</v>
      </c>
      <c r="D1471">
        <v>44250</v>
      </c>
      <c r="E1471">
        <v>47978</v>
      </c>
      <c r="F1471" t="s">
        <v>51</v>
      </c>
      <c r="G1471" t="s">
        <v>55</v>
      </c>
      <c r="H1471" t="s">
        <v>82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5402</v>
      </c>
      <c r="O1471">
        <f>ROUNDUP(E1471/D1471,2)*100</f>
        <v>109.00000000000001</v>
      </c>
      <c r="P1471">
        <f>IF(L1471&gt;0,ROUNDUP((E1471/L1471),0))</f>
        <v>150</v>
      </c>
      <c r="Q1471" t="s">
        <v>30</v>
      </c>
      <c r="R1471" t="s">
        <v>5401</v>
      </c>
      <c r="S1471" s="10">
        <f>(J1471/86400)+25569+(-5/24)</f>
        <v>41290.390150462961</v>
      </c>
      <c r="T1471" s="9">
        <f>(I1471/86400)+25569+(-5/24)</f>
        <v>41320.390150462961</v>
      </c>
    </row>
    <row r="1472" spans="1:20" ht="58" x14ac:dyDescent="0.35">
      <c r="A1472">
        <v>1470</v>
      </c>
      <c r="B1472" s="8" t="s">
        <v>5424</v>
      </c>
      <c r="C1472" s="8" t="s">
        <v>5423</v>
      </c>
      <c r="D1472">
        <v>1500</v>
      </c>
      <c r="E1472">
        <v>1877</v>
      </c>
      <c r="F1472" t="s">
        <v>51</v>
      </c>
      <c r="G1472" t="s">
        <v>55</v>
      </c>
      <c r="H1472" t="s">
        <v>82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5402</v>
      </c>
      <c r="O1472">
        <f>ROUNDUP(E1472/D1472,2)*100</f>
        <v>126</v>
      </c>
      <c r="P1472">
        <f>IF(L1472&gt;0,ROUNDUP((E1472/L1472),0))</f>
        <v>24</v>
      </c>
      <c r="Q1472" t="s">
        <v>30</v>
      </c>
      <c r="R1472" t="s">
        <v>5401</v>
      </c>
      <c r="S1472" s="10">
        <f>(J1472/86400)+25569+(-5/24)</f>
        <v>41250.618784722217</v>
      </c>
      <c r="T1472" s="9">
        <f>(I1472/86400)+25569+(-5/24)</f>
        <v>41271.618784722217</v>
      </c>
    </row>
    <row r="1473" spans="1:20" ht="43.5" x14ac:dyDescent="0.35">
      <c r="A1473">
        <v>1471</v>
      </c>
      <c r="B1473" s="8" t="s">
        <v>5422</v>
      </c>
      <c r="C1473" s="8" t="s">
        <v>5421</v>
      </c>
      <c r="D1473">
        <v>32000</v>
      </c>
      <c r="E1473">
        <v>33229</v>
      </c>
      <c r="F1473" t="s">
        <v>51</v>
      </c>
      <c r="G1473" t="s">
        <v>55</v>
      </c>
      <c r="H1473" t="s">
        <v>82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5402</v>
      </c>
      <c r="O1473">
        <f>ROUNDUP(E1473/D1473,2)*100</f>
        <v>104</v>
      </c>
      <c r="P1473">
        <f>IF(L1473&gt;0,ROUNDUP((E1473/L1473),0))</f>
        <v>97</v>
      </c>
      <c r="Q1473" t="s">
        <v>30</v>
      </c>
      <c r="R1473" t="s">
        <v>5401</v>
      </c>
      <c r="S1473" s="10">
        <f>(J1473/86400)+25569+(-5/24)</f>
        <v>42073.749236111107</v>
      </c>
      <c r="T1473" s="9">
        <f>(I1473/86400)+25569+(-5/24)</f>
        <v>42103.749236111107</v>
      </c>
    </row>
    <row r="1474" spans="1:20" ht="58" x14ac:dyDescent="0.35">
      <c r="A1474">
        <v>1472</v>
      </c>
      <c r="B1474" s="8" t="s">
        <v>5420</v>
      </c>
      <c r="C1474" s="8" t="s">
        <v>5419</v>
      </c>
      <c r="D1474">
        <v>25000</v>
      </c>
      <c r="E1474">
        <v>34676</v>
      </c>
      <c r="F1474" t="s">
        <v>51</v>
      </c>
      <c r="G1474" t="s">
        <v>55</v>
      </c>
      <c r="H1474" t="s">
        <v>82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5402</v>
      </c>
      <c r="O1474">
        <f>ROUNDUP(E1474/D1474,2)*100</f>
        <v>139</v>
      </c>
      <c r="P1474">
        <f>IF(L1474&gt;0,ROUNDUP((E1474/L1474),0))</f>
        <v>104</v>
      </c>
      <c r="Q1474" t="s">
        <v>30</v>
      </c>
      <c r="R1474" t="s">
        <v>5401</v>
      </c>
      <c r="S1474" s="10">
        <f>(J1474/86400)+25569+(-5/24)</f>
        <v>41533.33452546296</v>
      </c>
      <c r="T1474" s="9">
        <f>(I1474/86400)+25569+(-5/24)</f>
        <v>41563.33452546296</v>
      </c>
    </row>
    <row r="1475" spans="1:20" x14ac:dyDescent="0.35">
      <c r="A1475">
        <v>1473</v>
      </c>
      <c r="B1475" s="8" t="s">
        <v>5418</v>
      </c>
      <c r="C1475" s="8" t="s">
        <v>5417</v>
      </c>
      <c r="D1475">
        <v>1500</v>
      </c>
      <c r="E1475">
        <v>1807.74</v>
      </c>
      <c r="F1475" t="s">
        <v>51</v>
      </c>
      <c r="G1475" t="s">
        <v>55</v>
      </c>
      <c r="H1475" t="s">
        <v>82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5402</v>
      </c>
      <c r="O1475">
        <f>ROUNDUP(E1475/D1475,2)*100</f>
        <v>121</v>
      </c>
      <c r="P1475">
        <f>IF(L1475&gt;0,ROUNDUP((E1475/L1475),0))</f>
        <v>39</v>
      </c>
      <c r="Q1475" t="s">
        <v>30</v>
      </c>
      <c r="R1475" t="s">
        <v>5401</v>
      </c>
      <c r="S1475" s="10">
        <f>(J1475/86400)+25569+(-5/24)</f>
        <v>40939.771284722221</v>
      </c>
      <c r="T1475" s="9">
        <f>(I1475/86400)+25569+(-5/24)</f>
        <v>40969.771284722221</v>
      </c>
    </row>
    <row r="1476" spans="1:20" ht="43.5" x14ac:dyDescent="0.35">
      <c r="A1476">
        <v>1474</v>
      </c>
      <c r="B1476" s="8" t="s">
        <v>5416</v>
      </c>
      <c r="C1476" s="8" t="s">
        <v>5415</v>
      </c>
      <c r="D1476">
        <v>3000</v>
      </c>
      <c r="E1476">
        <v>3368</v>
      </c>
      <c r="F1476" t="s">
        <v>51</v>
      </c>
      <c r="G1476" t="s">
        <v>55</v>
      </c>
      <c r="H1476" t="s">
        <v>82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5402</v>
      </c>
      <c r="O1476">
        <f>ROUNDUP(E1476/D1476,2)*100</f>
        <v>113.00000000000001</v>
      </c>
      <c r="P1476">
        <f>IF(L1476&gt;0,ROUNDUP((E1476/L1476),0))</f>
        <v>45</v>
      </c>
      <c r="Q1476" t="s">
        <v>30</v>
      </c>
      <c r="R1476" t="s">
        <v>5401</v>
      </c>
      <c r="S1476" s="10">
        <f>(J1476/86400)+25569+(-5/24)</f>
        <v>41500.519583333335</v>
      </c>
      <c r="T1476" s="9">
        <f>(I1476/86400)+25569+(-5/24)</f>
        <v>41530.519583333335</v>
      </c>
    </row>
    <row r="1477" spans="1:20" ht="43.5" x14ac:dyDescent="0.35">
      <c r="A1477">
        <v>1475</v>
      </c>
      <c r="B1477" s="8" t="s">
        <v>5414</v>
      </c>
      <c r="C1477" s="8" t="s">
        <v>5413</v>
      </c>
      <c r="D1477">
        <v>15000</v>
      </c>
      <c r="E1477">
        <v>28300.45</v>
      </c>
      <c r="F1477" t="s">
        <v>51</v>
      </c>
      <c r="G1477" t="s">
        <v>55</v>
      </c>
      <c r="H1477" t="s">
        <v>82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5402</v>
      </c>
      <c r="O1477">
        <f>ROUNDUP(E1477/D1477,2)*100</f>
        <v>189</v>
      </c>
      <c r="P1477">
        <f>IF(L1477&gt;0,ROUNDUP((E1477/L1477),0))</f>
        <v>65</v>
      </c>
      <c r="Q1477" t="s">
        <v>30</v>
      </c>
      <c r="R1477" t="s">
        <v>5401</v>
      </c>
      <c r="S1477" s="10">
        <f>(J1477/86400)+25569+(-5/24)</f>
        <v>41960.514618055553</v>
      </c>
      <c r="T1477" s="9">
        <f>(I1477/86400)+25569+(-5/24)</f>
        <v>41992.999305555553</v>
      </c>
    </row>
    <row r="1478" spans="1:20" ht="29" x14ac:dyDescent="0.35">
      <c r="A1478">
        <v>1476</v>
      </c>
      <c r="B1478" s="8" t="s">
        <v>5412</v>
      </c>
      <c r="C1478" s="8" t="s">
        <v>5411</v>
      </c>
      <c r="D1478">
        <v>6000</v>
      </c>
      <c r="E1478">
        <v>39693.279999999999</v>
      </c>
      <c r="F1478" t="s">
        <v>51</v>
      </c>
      <c r="G1478" t="s">
        <v>55</v>
      </c>
      <c r="H1478" t="s">
        <v>82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5402</v>
      </c>
      <c r="O1478">
        <f>ROUNDUP(E1478/D1478,2)*100</f>
        <v>662</v>
      </c>
      <c r="P1478">
        <f>IF(L1478&gt;0,ROUNDUP((E1478/L1478),0))</f>
        <v>44</v>
      </c>
      <c r="Q1478" t="s">
        <v>30</v>
      </c>
      <c r="R1478" t="s">
        <v>5401</v>
      </c>
      <c r="S1478" s="10">
        <f>(J1478/86400)+25569+(-5/24)</f>
        <v>40765.833587962959</v>
      </c>
      <c r="T1478" s="9">
        <f>(I1478/86400)+25569+(-5/24)</f>
        <v>40795.833587962959</v>
      </c>
    </row>
    <row r="1479" spans="1:20" ht="43.5" x14ac:dyDescent="0.35">
      <c r="A1479">
        <v>1477</v>
      </c>
      <c r="B1479" s="8" t="s">
        <v>5410</v>
      </c>
      <c r="C1479" s="8" t="s">
        <v>5409</v>
      </c>
      <c r="D1479">
        <v>30000</v>
      </c>
      <c r="E1479">
        <v>33393</v>
      </c>
      <c r="F1479" t="s">
        <v>51</v>
      </c>
      <c r="G1479" t="s">
        <v>55</v>
      </c>
      <c r="H1479" t="s">
        <v>82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5402</v>
      </c>
      <c r="O1479">
        <f>ROUNDUP(E1479/D1479,2)*100</f>
        <v>112.00000000000001</v>
      </c>
      <c r="P1479">
        <f>IF(L1479&gt;0,ROUNDUP((E1479/L1479),0))</f>
        <v>91</v>
      </c>
      <c r="Q1479" t="s">
        <v>30</v>
      </c>
      <c r="R1479" t="s">
        <v>5401</v>
      </c>
      <c r="S1479" s="10">
        <f>(J1479/86400)+25569+(-5/24)</f>
        <v>40840.407453703701</v>
      </c>
      <c r="T1479" s="9">
        <f>(I1479/86400)+25569+(-5/24)</f>
        <v>40899.916666666664</v>
      </c>
    </row>
    <row r="1480" spans="1:20" ht="43.5" x14ac:dyDescent="0.35">
      <c r="A1480">
        <v>1478</v>
      </c>
      <c r="B1480" s="8" t="s">
        <v>5408</v>
      </c>
      <c r="C1480" s="8" t="s">
        <v>5407</v>
      </c>
      <c r="D1480">
        <v>50000</v>
      </c>
      <c r="E1480">
        <v>590807.11</v>
      </c>
      <c r="F1480" t="s">
        <v>51</v>
      </c>
      <c r="G1480" t="s">
        <v>55</v>
      </c>
      <c r="H1480" t="s">
        <v>82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5402</v>
      </c>
      <c r="O1480">
        <f>ROUNDUP(E1480/D1480,2)*100</f>
        <v>1182</v>
      </c>
      <c r="P1480">
        <f>IF(L1480&gt;0,ROUNDUP((E1480/L1480),0))</f>
        <v>30</v>
      </c>
      <c r="Q1480" t="s">
        <v>30</v>
      </c>
      <c r="R1480" t="s">
        <v>5401</v>
      </c>
      <c r="S1480" s="10">
        <f>(J1480/86400)+25569+(-5/24)</f>
        <v>41394.663344907407</v>
      </c>
      <c r="T1480" s="9">
        <f>(I1480/86400)+25569+(-5/24)</f>
        <v>41408.663344907407</v>
      </c>
    </row>
    <row r="1481" spans="1:20" ht="43.5" x14ac:dyDescent="0.35">
      <c r="A1481">
        <v>1479</v>
      </c>
      <c r="B1481" s="8" t="s">
        <v>5406</v>
      </c>
      <c r="C1481" s="8" t="s">
        <v>5405</v>
      </c>
      <c r="D1481">
        <v>1600</v>
      </c>
      <c r="E1481">
        <v>2198</v>
      </c>
      <c r="F1481" t="s">
        <v>51</v>
      </c>
      <c r="G1481" t="s">
        <v>55</v>
      </c>
      <c r="H1481" t="s">
        <v>82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5402</v>
      </c>
      <c r="O1481">
        <f>ROUNDUP(E1481/D1481,2)*100</f>
        <v>138</v>
      </c>
      <c r="P1481">
        <f>IF(L1481&gt;0,ROUNDUP((E1481/L1481),0))</f>
        <v>31</v>
      </c>
      <c r="Q1481" t="s">
        <v>30</v>
      </c>
      <c r="R1481" t="s">
        <v>5401</v>
      </c>
      <c r="S1481" s="10">
        <f>(J1481/86400)+25569+(-5/24)</f>
        <v>41754.536909722221</v>
      </c>
      <c r="T1481" s="9">
        <f>(I1481/86400)+25569+(-5/24)</f>
        <v>41768.957638888889</v>
      </c>
    </row>
    <row r="1482" spans="1:20" ht="43.5" x14ac:dyDescent="0.35">
      <c r="A1482">
        <v>1480</v>
      </c>
      <c r="B1482" s="8" t="s">
        <v>5404</v>
      </c>
      <c r="C1482" s="8" t="s">
        <v>5403</v>
      </c>
      <c r="D1482">
        <v>50000</v>
      </c>
      <c r="E1482">
        <v>58520.2</v>
      </c>
      <c r="F1482" t="s">
        <v>51</v>
      </c>
      <c r="G1482" t="s">
        <v>55</v>
      </c>
      <c r="H1482" t="s">
        <v>82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5402</v>
      </c>
      <c r="O1482">
        <f>ROUNDUP(E1482/D1482,2)*100</f>
        <v>118</v>
      </c>
      <c r="P1482">
        <f>IF(L1482&gt;0,ROUNDUP((E1482/L1482),0))</f>
        <v>93</v>
      </c>
      <c r="Q1482" t="s">
        <v>30</v>
      </c>
      <c r="R1482" t="s">
        <v>5401</v>
      </c>
      <c r="S1482" s="10">
        <f>(J1482/86400)+25569+(-5/24)</f>
        <v>41464.725682870368</v>
      </c>
      <c r="T1482" s="9">
        <f>(I1482/86400)+25569+(-5/24)</f>
        <v>41481.5</v>
      </c>
    </row>
    <row r="1483" spans="1:20" ht="43.5" x14ac:dyDescent="0.35">
      <c r="A1483">
        <v>1481</v>
      </c>
      <c r="B1483" s="8" t="s">
        <v>5400</v>
      </c>
      <c r="C1483" s="8" t="s">
        <v>5399</v>
      </c>
      <c r="D1483">
        <v>5000</v>
      </c>
      <c r="E1483">
        <v>105</v>
      </c>
      <c r="F1483" t="s">
        <v>49</v>
      </c>
      <c r="G1483" t="s">
        <v>57</v>
      </c>
      <c r="H1483" t="s">
        <v>193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5360</v>
      </c>
      <c r="O1483">
        <f>ROUNDUP(E1483/D1483,2)*100</f>
        <v>3</v>
      </c>
      <c r="P1483">
        <f>IF(L1483&gt;0,ROUNDUP((E1483/L1483),0))</f>
        <v>18</v>
      </c>
      <c r="Q1483" t="s">
        <v>30</v>
      </c>
      <c r="R1483" t="s">
        <v>5359</v>
      </c>
      <c r="S1483" s="10">
        <f>(J1483/86400)+25569+(-5/24)</f>
        <v>41550.714641203704</v>
      </c>
      <c r="T1483" s="9">
        <f>(I1483/86400)+25569+(-5/24)</f>
        <v>41580.714641203704</v>
      </c>
    </row>
    <row r="1484" spans="1:20" ht="43.5" x14ac:dyDescent="0.35">
      <c r="A1484">
        <v>1482</v>
      </c>
      <c r="B1484" s="8" t="s">
        <v>5398</v>
      </c>
      <c r="C1484" s="8" t="s">
        <v>5397</v>
      </c>
      <c r="D1484">
        <v>5000</v>
      </c>
      <c r="E1484">
        <v>5</v>
      </c>
      <c r="F1484" t="s">
        <v>49</v>
      </c>
      <c r="G1484" t="s">
        <v>55</v>
      </c>
      <c r="H1484" t="s">
        <v>82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5360</v>
      </c>
      <c r="O1484">
        <f>ROUNDUP(E1484/D1484,2)*100</f>
        <v>1</v>
      </c>
      <c r="P1484">
        <f>IF(L1484&gt;0,ROUNDUP((E1484/L1484),0))</f>
        <v>5</v>
      </c>
      <c r="Q1484" t="s">
        <v>30</v>
      </c>
      <c r="R1484" t="s">
        <v>5359</v>
      </c>
      <c r="S1484" s="10">
        <f>(J1484/86400)+25569+(-5/24)</f>
        <v>41136.649722222217</v>
      </c>
      <c r="T1484" s="9">
        <f>(I1484/86400)+25569+(-5/24)</f>
        <v>41159.118750000001</v>
      </c>
    </row>
    <row r="1485" spans="1:20" ht="43.5" x14ac:dyDescent="0.35">
      <c r="A1485">
        <v>1483</v>
      </c>
      <c r="B1485" s="8" t="s">
        <v>5396</v>
      </c>
      <c r="C1485" s="8" t="s">
        <v>5395</v>
      </c>
      <c r="D1485">
        <v>7000</v>
      </c>
      <c r="E1485">
        <v>50</v>
      </c>
      <c r="F1485" t="s">
        <v>49</v>
      </c>
      <c r="G1485" t="s">
        <v>55</v>
      </c>
      <c r="H1485" t="s">
        <v>82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5360</v>
      </c>
      <c r="O1485">
        <f>ROUNDUP(E1485/D1485,2)*100</f>
        <v>1</v>
      </c>
      <c r="P1485">
        <f>IF(L1485&gt;0,ROUNDUP((E1485/L1485),0))</f>
        <v>25</v>
      </c>
      <c r="Q1485" t="s">
        <v>30</v>
      </c>
      <c r="R1485" t="s">
        <v>5359</v>
      </c>
      <c r="S1485" s="10">
        <f>(J1485/86400)+25569+(-5/24)</f>
        <v>42547.984664351847</v>
      </c>
      <c r="T1485" s="9">
        <f>(I1485/86400)+25569+(-5/24)</f>
        <v>42572.984664351847</v>
      </c>
    </row>
    <row r="1486" spans="1:20" x14ac:dyDescent="0.35">
      <c r="A1486">
        <v>1484</v>
      </c>
      <c r="B1486" s="8" t="s">
        <v>5394</v>
      </c>
      <c r="C1486" s="8" t="s">
        <v>5393</v>
      </c>
      <c r="D1486">
        <v>2000</v>
      </c>
      <c r="E1486">
        <v>0</v>
      </c>
      <c r="F1486" t="s">
        <v>49</v>
      </c>
      <c r="G1486" t="s">
        <v>55</v>
      </c>
      <c r="H1486" t="s">
        <v>82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5360</v>
      </c>
      <c r="O1486">
        <f>ROUNDUP(E1486/D1486,2)*100</f>
        <v>0</v>
      </c>
      <c r="P1486" t="b">
        <f>IF(L1486&gt;0,ROUNDUP((E1486/L1486),0))</f>
        <v>0</v>
      </c>
      <c r="Q1486" t="s">
        <v>30</v>
      </c>
      <c r="R1486" t="s">
        <v>5359</v>
      </c>
      <c r="S1486" s="10">
        <f>(J1486/86400)+25569+(-5/24)</f>
        <v>41052.992627314808</v>
      </c>
      <c r="T1486" s="9">
        <f>(I1486/86400)+25569+(-5/24)</f>
        <v>41111.410416666666</v>
      </c>
    </row>
    <row r="1487" spans="1:20" ht="43.5" x14ac:dyDescent="0.35">
      <c r="A1487">
        <v>1485</v>
      </c>
      <c r="B1487" s="8" t="s">
        <v>5392</v>
      </c>
      <c r="C1487" s="8" t="s">
        <v>5391</v>
      </c>
      <c r="D1487">
        <v>6700</v>
      </c>
      <c r="E1487">
        <v>150</v>
      </c>
      <c r="F1487" t="s">
        <v>49</v>
      </c>
      <c r="G1487" t="s">
        <v>55</v>
      </c>
      <c r="H1487" t="s">
        <v>82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5360</v>
      </c>
      <c r="O1487">
        <f>ROUNDUP(E1487/D1487,2)*100</f>
        <v>3</v>
      </c>
      <c r="P1487">
        <f>IF(L1487&gt;0,ROUNDUP((E1487/L1487),0))</f>
        <v>50</v>
      </c>
      <c r="Q1487" t="s">
        <v>30</v>
      </c>
      <c r="R1487" t="s">
        <v>5359</v>
      </c>
      <c r="S1487" s="10">
        <f>(J1487/86400)+25569+(-5/24)</f>
        <v>42130.587650462963</v>
      </c>
      <c r="T1487" s="9">
        <f>(I1487/86400)+25569+(-5/24)</f>
        <v>42175.587650462963</v>
      </c>
    </row>
    <row r="1488" spans="1:20" ht="58" x14ac:dyDescent="0.35">
      <c r="A1488">
        <v>1486</v>
      </c>
      <c r="B1488" s="8" t="s">
        <v>5390</v>
      </c>
      <c r="C1488" s="8" t="s">
        <v>5389</v>
      </c>
      <c r="D1488">
        <v>20000</v>
      </c>
      <c r="E1488">
        <v>48</v>
      </c>
      <c r="F1488" t="s">
        <v>49</v>
      </c>
      <c r="G1488" t="s">
        <v>55</v>
      </c>
      <c r="H1488" t="s">
        <v>82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5360</v>
      </c>
      <c r="O1488">
        <f>ROUNDUP(E1488/D1488,2)*100</f>
        <v>1</v>
      </c>
      <c r="P1488">
        <f>IF(L1488&gt;0,ROUNDUP((E1488/L1488),0))</f>
        <v>16</v>
      </c>
      <c r="Q1488" t="s">
        <v>30</v>
      </c>
      <c r="R1488" t="s">
        <v>5359</v>
      </c>
      <c r="S1488" s="10">
        <f>(J1488/86400)+25569+(-5/24)</f>
        <v>42031.960196759253</v>
      </c>
      <c r="T1488" s="9">
        <f>(I1488/86400)+25569+(-5/24)</f>
        <v>42061.960196759253</v>
      </c>
    </row>
    <row r="1489" spans="1:20" ht="43.5" x14ac:dyDescent="0.35">
      <c r="A1489">
        <v>1487</v>
      </c>
      <c r="B1489" s="8" t="s">
        <v>5388</v>
      </c>
      <c r="C1489" s="8" t="s">
        <v>5387</v>
      </c>
      <c r="D1489">
        <v>10000</v>
      </c>
      <c r="E1489">
        <v>0</v>
      </c>
      <c r="F1489" t="s">
        <v>49</v>
      </c>
      <c r="G1489" t="s">
        <v>55</v>
      </c>
      <c r="H1489" t="s">
        <v>82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5360</v>
      </c>
      <c r="O1489">
        <f>ROUNDUP(E1489/D1489,2)*100</f>
        <v>0</v>
      </c>
      <c r="P1489" t="b">
        <f>IF(L1489&gt;0,ROUNDUP((E1489/L1489),0))</f>
        <v>0</v>
      </c>
      <c r="Q1489" t="s">
        <v>30</v>
      </c>
      <c r="R1489" t="s">
        <v>5359</v>
      </c>
      <c r="S1489" s="10">
        <f>(J1489/86400)+25569+(-5/24)</f>
        <v>42554.709155092591</v>
      </c>
      <c r="T1489" s="9">
        <f>(I1489/86400)+25569+(-5/24)</f>
        <v>42584.709155092591</v>
      </c>
    </row>
    <row r="1490" spans="1:20" ht="43.5" x14ac:dyDescent="0.35">
      <c r="A1490">
        <v>1488</v>
      </c>
      <c r="B1490" s="8" t="s">
        <v>5386</v>
      </c>
      <c r="C1490" s="8" t="s">
        <v>5385</v>
      </c>
      <c r="D1490">
        <v>15000</v>
      </c>
      <c r="E1490">
        <v>360</v>
      </c>
      <c r="F1490" t="s">
        <v>49</v>
      </c>
      <c r="G1490" t="s">
        <v>58</v>
      </c>
      <c r="H1490" t="s">
        <v>104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5360</v>
      </c>
      <c r="O1490">
        <f>ROUNDUP(E1490/D1490,2)*100</f>
        <v>3</v>
      </c>
      <c r="P1490">
        <f>IF(L1490&gt;0,ROUNDUP((E1490/L1490),0))</f>
        <v>60</v>
      </c>
      <c r="Q1490" t="s">
        <v>30</v>
      </c>
      <c r="R1490" t="s">
        <v>5359</v>
      </c>
      <c r="S1490" s="10">
        <f>(J1490/86400)+25569+(-5/24)</f>
        <v>41614.354861111111</v>
      </c>
      <c r="T1490" s="9">
        <f>(I1490/86400)+25569+(-5/24)</f>
        <v>41644.354861111111</v>
      </c>
    </row>
    <row r="1491" spans="1:20" ht="43.5" x14ac:dyDescent="0.35">
      <c r="A1491">
        <v>1489</v>
      </c>
      <c r="B1491" s="8" t="s">
        <v>5384</v>
      </c>
      <c r="C1491" s="8" t="s">
        <v>5383</v>
      </c>
      <c r="D1491">
        <v>5000</v>
      </c>
      <c r="E1491">
        <v>0</v>
      </c>
      <c r="F1491" t="s">
        <v>49</v>
      </c>
      <c r="G1491" t="s">
        <v>55</v>
      </c>
      <c r="H1491" t="s">
        <v>82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5360</v>
      </c>
      <c r="O1491">
        <f>ROUNDUP(E1491/D1491,2)*100</f>
        <v>0</v>
      </c>
      <c r="P1491" t="b">
        <f>IF(L1491&gt;0,ROUNDUP((E1491/L1491),0))</f>
        <v>0</v>
      </c>
      <c r="Q1491" t="s">
        <v>30</v>
      </c>
      <c r="R1491" t="s">
        <v>5359</v>
      </c>
      <c r="S1491" s="10">
        <f>(J1491/86400)+25569+(-5/24)</f>
        <v>41198.403379629628</v>
      </c>
      <c r="T1491" s="9">
        <f>(I1491/86400)+25569+(-5/24)</f>
        <v>41228.445046296292</v>
      </c>
    </row>
    <row r="1492" spans="1:20" ht="43.5" x14ac:dyDescent="0.35">
      <c r="A1492">
        <v>1490</v>
      </c>
      <c r="B1492" s="8" t="s">
        <v>5382</v>
      </c>
      <c r="C1492" s="8" t="s">
        <v>5381</v>
      </c>
      <c r="D1492">
        <v>2900</v>
      </c>
      <c r="E1492">
        <v>895</v>
      </c>
      <c r="F1492" t="s">
        <v>49</v>
      </c>
      <c r="G1492" t="s">
        <v>55</v>
      </c>
      <c r="H1492" t="s">
        <v>82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5360</v>
      </c>
      <c r="O1492">
        <f>ROUNDUP(E1492/D1492,2)*100</f>
        <v>31</v>
      </c>
      <c r="P1492">
        <f>IF(L1492&gt;0,ROUNDUP((E1492/L1492),0))</f>
        <v>48</v>
      </c>
      <c r="Q1492" t="s">
        <v>30</v>
      </c>
      <c r="R1492" t="s">
        <v>5359</v>
      </c>
      <c r="S1492" s="10">
        <f>(J1492/86400)+25569+(-5/24)</f>
        <v>41520.352708333332</v>
      </c>
      <c r="T1492" s="9">
        <f>(I1492/86400)+25569+(-5/24)</f>
        <v>41549.352708333332</v>
      </c>
    </row>
    <row r="1493" spans="1:20" ht="43.5" x14ac:dyDescent="0.35">
      <c r="A1493">
        <v>1491</v>
      </c>
      <c r="B1493" s="8" t="s">
        <v>5380</v>
      </c>
      <c r="C1493" s="8" t="s">
        <v>5379</v>
      </c>
      <c r="D1493">
        <v>1200</v>
      </c>
      <c r="E1493">
        <v>100</v>
      </c>
      <c r="F1493" t="s">
        <v>49</v>
      </c>
      <c r="G1493" t="s">
        <v>55</v>
      </c>
      <c r="H1493" t="s">
        <v>82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5360</v>
      </c>
      <c r="O1493">
        <f>ROUNDUP(E1493/D1493,2)*100</f>
        <v>9</v>
      </c>
      <c r="P1493">
        <f>IF(L1493&gt;0,ROUNDUP((E1493/L1493),0))</f>
        <v>100</v>
      </c>
      <c r="Q1493" t="s">
        <v>30</v>
      </c>
      <c r="R1493" t="s">
        <v>5359</v>
      </c>
      <c r="S1493" s="10">
        <f>(J1493/86400)+25569+(-5/24)</f>
        <v>41991.505127314813</v>
      </c>
      <c r="T1493" s="9">
        <f>(I1493/86400)+25569+(-5/24)</f>
        <v>42050.443055555552</v>
      </c>
    </row>
    <row r="1494" spans="1:20" ht="58" x14ac:dyDescent="0.35">
      <c r="A1494">
        <v>1492</v>
      </c>
      <c r="B1494" s="8" t="s">
        <v>5378</v>
      </c>
      <c r="C1494" s="8" t="s">
        <v>5377</v>
      </c>
      <c r="D1494">
        <v>4000</v>
      </c>
      <c r="E1494">
        <v>30</v>
      </c>
      <c r="F1494" t="s">
        <v>49</v>
      </c>
      <c r="G1494" t="s">
        <v>55</v>
      </c>
      <c r="H1494" t="s">
        <v>82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5360</v>
      </c>
      <c r="O1494">
        <f>ROUNDUP(E1494/D1494,2)*100</f>
        <v>1</v>
      </c>
      <c r="P1494">
        <f>IF(L1494&gt;0,ROUNDUP((E1494/L1494),0))</f>
        <v>15</v>
      </c>
      <c r="Q1494" t="s">
        <v>30</v>
      </c>
      <c r="R1494" t="s">
        <v>5359</v>
      </c>
      <c r="S1494" s="10">
        <f>(J1494/86400)+25569+(-5/24)</f>
        <v>40682.676458333335</v>
      </c>
      <c r="T1494" s="9">
        <f>(I1494/86400)+25569+(-5/24)</f>
        <v>40712.676458333335</v>
      </c>
    </row>
    <row r="1495" spans="1:20" ht="29" x14ac:dyDescent="0.35">
      <c r="A1495">
        <v>1493</v>
      </c>
      <c r="B1495" s="8" t="s">
        <v>5376</v>
      </c>
      <c r="C1495" s="8" t="s">
        <v>5375</v>
      </c>
      <c r="D1495">
        <v>2400</v>
      </c>
      <c r="E1495">
        <v>0</v>
      </c>
      <c r="F1495" t="s">
        <v>49</v>
      </c>
      <c r="G1495" t="s">
        <v>55</v>
      </c>
      <c r="H1495" t="s">
        <v>82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5360</v>
      </c>
      <c r="O1495">
        <f>ROUNDUP(E1495/D1495,2)*100</f>
        <v>0</v>
      </c>
      <c r="P1495" t="b">
        <f>IF(L1495&gt;0,ROUNDUP((E1495/L1495),0))</f>
        <v>0</v>
      </c>
      <c r="Q1495" t="s">
        <v>30</v>
      </c>
      <c r="R1495" t="s">
        <v>5359</v>
      </c>
      <c r="S1495" s="10">
        <f>(J1495/86400)+25569+(-5/24)</f>
        <v>41411.658275462956</v>
      </c>
      <c r="T1495" s="9">
        <f>(I1495/86400)+25569+(-5/24)</f>
        <v>41441.658275462956</v>
      </c>
    </row>
    <row r="1496" spans="1:20" ht="58" x14ac:dyDescent="0.35">
      <c r="A1496">
        <v>1494</v>
      </c>
      <c r="B1496" s="8" t="s">
        <v>5374</v>
      </c>
      <c r="C1496" s="8" t="s">
        <v>5373</v>
      </c>
      <c r="D1496">
        <v>5000</v>
      </c>
      <c r="E1496">
        <v>445</v>
      </c>
      <c r="F1496" t="s">
        <v>49</v>
      </c>
      <c r="G1496" t="s">
        <v>55</v>
      </c>
      <c r="H1496" t="s">
        <v>82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5360</v>
      </c>
      <c r="O1496">
        <f>ROUNDUP(E1496/D1496,2)*100</f>
        <v>9</v>
      </c>
      <c r="P1496">
        <f>IF(L1496&gt;0,ROUNDUP((E1496/L1496),0))</f>
        <v>41</v>
      </c>
      <c r="Q1496" t="s">
        <v>30</v>
      </c>
      <c r="R1496" t="s">
        <v>5359</v>
      </c>
      <c r="S1496" s="10">
        <f>(J1496/86400)+25569+(-5/24)</f>
        <v>42067.514039351845</v>
      </c>
      <c r="T1496" s="9">
        <f>(I1496/86400)+25569+(-5/24)</f>
        <v>42097.443055555552</v>
      </c>
    </row>
    <row r="1497" spans="1:20" ht="29" x14ac:dyDescent="0.35">
      <c r="A1497">
        <v>1495</v>
      </c>
      <c r="B1497" s="8" t="s">
        <v>5372</v>
      </c>
      <c r="C1497" s="8" t="s">
        <v>5371</v>
      </c>
      <c r="D1497">
        <v>2000</v>
      </c>
      <c r="E1497">
        <v>0</v>
      </c>
      <c r="F1497" t="s">
        <v>49</v>
      </c>
      <c r="G1497" t="s">
        <v>55</v>
      </c>
      <c r="H1497" t="s">
        <v>82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5360</v>
      </c>
      <c r="O1497">
        <f>ROUNDUP(E1497/D1497,2)*100</f>
        <v>0</v>
      </c>
      <c r="P1497" t="b">
        <f>IF(L1497&gt;0,ROUNDUP((E1497/L1497),0))</f>
        <v>0</v>
      </c>
      <c r="Q1497" t="s">
        <v>30</v>
      </c>
      <c r="R1497" t="s">
        <v>5359</v>
      </c>
      <c r="S1497" s="10">
        <f>(J1497/86400)+25569+(-5/24)</f>
        <v>40752.581377314811</v>
      </c>
      <c r="T1497" s="9">
        <f>(I1497/86400)+25569+(-5/24)</f>
        <v>40782.581377314811</v>
      </c>
    </row>
    <row r="1498" spans="1:20" ht="43.5" x14ac:dyDescent="0.35">
      <c r="A1498">
        <v>1496</v>
      </c>
      <c r="B1498" s="8" t="s">
        <v>5370</v>
      </c>
      <c r="C1498" s="8" t="s">
        <v>5369</v>
      </c>
      <c r="D1498">
        <v>1500</v>
      </c>
      <c r="E1498">
        <v>0</v>
      </c>
      <c r="F1498" t="s">
        <v>49</v>
      </c>
      <c r="G1498" t="s">
        <v>55</v>
      </c>
      <c r="H1498" t="s">
        <v>82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5360</v>
      </c>
      <c r="O1498">
        <f>ROUNDUP(E1498/D1498,2)*100</f>
        <v>0</v>
      </c>
      <c r="P1498" t="b">
        <f>IF(L1498&gt;0,ROUNDUP((E1498/L1498),0))</f>
        <v>0</v>
      </c>
      <c r="Q1498" t="s">
        <v>30</v>
      </c>
      <c r="R1498" t="s">
        <v>5359</v>
      </c>
      <c r="S1498" s="10">
        <f>(J1498/86400)+25569+(-5/24)</f>
        <v>41838.266886574071</v>
      </c>
      <c r="T1498" s="9">
        <f>(I1498/86400)+25569+(-5/24)</f>
        <v>41898.266886574071</v>
      </c>
    </row>
    <row r="1499" spans="1:20" ht="58" x14ac:dyDescent="0.35">
      <c r="A1499">
        <v>1497</v>
      </c>
      <c r="B1499" s="8" t="s">
        <v>5368</v>
      </c>
      <c r="C1499" s="8" t="s">
        <v>5367</v>
      </c>
      <c r="D1499">
        <v>15000</v>
      </c>
      <c r="E1499">
        <v>1</v>
      </c>
      <c r="F1499" t="s">
        <v>49</v>
      </c>
      <c r="G1499" t="s">
        <v>55</v>
      </c>
      <c r="H1499" t="s">
        <v>82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5360</v>
      </c>
      <c r="O1499">
        <f>ROUNDUP(E1499/D1499,2)*100</f>
        <v>1</v>
      </c>
      <c r="P1499">
        <f>IF(L1499&gt;0,ROUNDUP((E1499/L1499),0))</f>
        <v>1</v>
      </c>
      <c r="Q1499" t="s">
        <v>30</v>
      </c>
      <c r="R1499" t="s">
        <v>5359</v>
      </c>
      <c r="S1499" s="10">
        <f>(J1499/86400)+25569+(-5/24)</f>
        <v>41444.434282407405</v>
      </c>
      <c r="T1499" s="9">
        <f>(I1499/86400)+25569+(-5/24)</f>
        <v>41486.613194444442</v>
      </c>
    </row>
    <row r="1500" spans="1:20" ht="43.5" x14ac:dyDescent="0.35">
      <c r="A1500">
        <v>1498</v>
      </c>
      <c r="B1500" s="8" t="s">
        <v>5366</v>
      </c>
      <c r="C1500" s="8" t="s">
        <v>5365</v>
      </c>
      <c r="D1500">
        <v>3000</v>
      </c>
      <c r="E1500">
        <v>57</v>
      </c>
      <c r="F1500" t="s">
        <v>49</v>
      </c>
      <c r="G1500" t="s">
        <v>55</v>
      </c>
      <c r="H1500" t="s">
        <v>82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5360</v>
      </c>
      <c r="O1500">
        <f>ROUNDUP(E1500/D1500,2)*100</f>
        <v>2</v>
      </c>
      <c r="P1500">
        <f>IF(L1500&gt;0,ROUNDUP((E1500/L1500),0))</f>
        <v>19</v>
      </c>
      <c r="Q1500" t="s">
        <v>30</v>
      </c>
      <c r="R1500" t="s">
        <v>5359</v>
      </c>
      <c r="S1500" s="10">
        <f>(J1500/86400)+25569+(-5/24)</f>
        <v>41840.775208333333</v>
      </c>
      <c r="T1500" s="9">
        <f>(I1500/86400)+25569+(-5/24)</f>
        <v>41885.775208333333</v>
      </c>
    </row>
    <row r="1501" spans="1:20" ht="58" x14ac:dyDescent="0.35">
      <c r="A1501">
        <v>1499</v>
      </c>
      <c r="B1501" s="8" t="s">
        <v>5364</v>
      </c>
      <c r="C1501" s="8" t="s">
        <v>5363</v>
      </c>
      <c r="D1501">
        <v>2000</v>
      </c>
      <c r="E1501">
        <v>5</v>
      </c>
      <c r="F1501" t="s">
        <v>49</v>
      </c>
      <c r="G1501" t="s">
        <v>55</v>
      </c>
      <c r="H1501" t="s">
        <v>82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5360</v>
      </c>
      <c r="O1501">
        <f>ROUNDUP(E1501/D1501,2)*100</f>
        <v>1</v>
      </c>
      <c r="P1501">
        <f>IF(L1501&gt;0,ROUNDUP((E1501/L1501),0))</f>
        <v>5</v>
      </c>
      <c r="Q1501" t="s">
        <v>30</v>
      </c>
      <c r="R1501" t="s">
        <v>5359</v>
      </c>
      <c r="S1501" s="10">
        <f>(J1501/86400)+25569+(-5/24)</f>
        <v>42526.798993055556</v>
      </c>
      <c r="T1501" s="9">
        <f>(I1501/86400)+25569+(-5/24)</f>
        <v>42586.798993055556</v>
      </c>
    </row>
    <row r="1502" spans="1:20" ht="43.5" x14ac:dyDescent="0.35">
      <c r="A1502">
        <v>1500</v>
      </c>
      <c r="B1502" s="8" t="s">
        <v>5362</v>
      </c>
      <c r="C1502" s="8" t="s">
        <v>5361</v>
      </c>
      <c r="D1502">
        <v>2800</v>
      </c>
      <c r="E1502">
        <v>701</v>
      </c>
      <c r="F1502" t="s">
        <v>49</v>
      </c>
      <c r="G1502" t="s">
        <v>55</v>
      </c>
      <c r="H1502" t="s">
        <v>82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5360</v>
      </c>
      <c r="O1502">
        <f>ROUNDUP(E1502/D1502,2)*100</f>
        <v>26</v>
      </c>
      <c r="P1502">
        <f>IF(L1502&gt;0,ROUNDUP((E1502/L1502),0))</f>
        <v>47</v>
      </c>
      <c r="Q1502" t="s">
        <v>30</v>
      </c>
      <c r="R1502" t="s">
        <v>5359</v>
      </c>
      <c r="S1502" s="10">
        <f>(J1502/86400)+25569+(-5/24)</f>
        <v>41365.69626157407</v>
      </c>
      <c r="T1502" s="9">
        <f>(I1502/86400)+25569+(-5/24)</f>
        <v>41395.69626157407</v>
      </c>
    </row>
    <row r="1503" spans="1:20" ht="29" x14ac:dyDescent="0.35">
      <c r="A1503">
        <v>1501</v>
      </c>
      <c r="B1503" s="8" t="s">
        <v>5358</v>
      </c>
      <c r="C1503" s="8" t="s">
        <v>5357</v>
      </c>
      <c r="D1503">
        <v>52000</v>
      </c>
      <c r="E1503">
        <v>86492</v>
      </c>
      <c r="F1503" t="s">
        <v>51</v>
      </c>
      <c r="G1503" t="s">
        <v>57</v>
      </c>
      <c r="H1503" t="s">
        <v>193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4708</v>
      </c>
      <c r="O1503">
        <f>ROUNDUP(E1503/D1503,2)*100</f>
        <v>167</v>
      </c>
      <c r="P1503">
        <f>IF(L1503&gt;0,ROUNDUP((E1503/L1503),0))</f>
        <v>98</v>
      </c>
      <c r="Q1503" t="s">
        <v>28</v>
      </c>
      <c r="R1503" t="s">
        <v>4707</v>
      </c>
      <c r="S1503" s="10">
        <f>(J1503/86400)+25569+(-5/24)</f>
        <v>42163.3752662037</v>
      </c>
      <c r="T1503" s="9">
        <f>(I1503/86400)+25569+(-5/24)</f>
        <v>42193.3752662037</v>
      </c>
    </row>
    <row r="1504" spans="1:20" ht="43.5" x14ac:dyDescent="0.35">
      <c r="A1504">
        <v>1502</v>
      </c>
      <c r="B1504" s="8" t="s">
        <v>5356</v>
      </c>
      <c r="C1504" s="8" t="s">
        <v>5355</v>
      </c>
      <c r="D1504">
        <v>22000</v>
      </c>
      <c r="E1504">
        <v>22318</v>
      </c>
      <c r="F1504" t="s">
        <v>51</v>
      </c>
      <c r="G1504" t="s">
        <v>56</v>
      </c>
      <c r="H1504" t="s">
        <v>90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4708</v>
      </c>
      <c r="O1504">
        <f>ROUNDUP(E1504/D1504,2)*100</f>
        <v>102</v>
      </c>
      <c r="P1504">
        <f>IF(L1504&gt;0,ROUNDUP((E1504/L1504),0))</f>
        <v>68</v>
      </c>
      <c r="Q1504" t="s">
        <v>28</v>
      </c>
      <c r="R1504" t="s">
        <v>4707</v>
      </c>
      <c r="S1504" s="10">
        <f>(J1504/86400)+25569+(-5/24)</f>
        <v>42426.33425925926</v>
      </c>
      <c r="T1504" s="9">
        <f>(I1504/86400)+25569+(-5/24)</f>
        <v>42454.708333333336</v>
      </c>
    </row>
    <row r="1505" spans="1:20" ht="43.5" x14ac:dyDescent="0.35">
      <c r="A1505">
        <v>1503</v>
      </c>
      <c r="B1505" s="8" t="s">
        <v>5354</v>
      </c>
      <c r="C1505" s="8" t="s">
        <v>5353</v>
      </c>
      <c r="D1505">
        <v>3750</v>
      </c>
      <c r="E1505">
        <v>4045.93</v>
      </c>
      <c r="F1505" t="s">
        <v>51</v>
      </c>
      <c r="G1505" t="s">
        <v>73</v>
      </c>
      <c r="H1505" t="s">
        <v>85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4708</v>
      </c>
      <c r="O1505">
        <f>ROUNDUP(E1505/D1505,2)*100</f>
        <v>108</v>
      </c>
      <c r="P1505">
        <f>IF(L1505&gt;0,ROUNDUP((E1505/L1505),0))</f>
        <v>57</v>
      </c>
      <c r="Q1505" t="s">
        <v>28</v>
      </c>
      <c r="R1505" t="s">
        <v>4707</v>
      </c>
      <c r="S1505" s="10">
        <f>(J1505/86400)+25569+(-5/24)</f>
        <v>42606.13890046296</v>
      </c>
      <c r="T1505" s="9">
        <f>(I1505/86400)+25569+(-5/24)</f>
        <v>42666.13890046296</v>
      </c>
    </row>
    <row r="1506" spans="1:20" ht="43.5" x14ac:dyDescent="0.35">
      <c r="A1506">
        <v>1504</v>
      </c>
      <c r="B1506" s="8" t="s">
        <v>5352</v>
      </c>
      <c r="C1506" s="8" t="s">
        <v>5351</v>
      </c>
      <c r="D1506">
        <v>6500</v>
      </c>
      <c r="E1506">
        <v>18066</v>
      </c>
      <c r="F1506" t="s">
        <v>51</v>
      </c>
      <c r="G1506" t="s">
        <v>56</v>
      </c>
      <c r="H1506" t="s">
        <v>90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4708</v>
      </c>
      <c r="O1506">
        <f>ROUNDUP(E1506/D1506,2)*100</f>
        <v>278</v>
      </c>
      <c r="P1506">
        <f>IF(L1506&gt;0,ROUNDUP((E1506/L1506),0))</f>
        <v>68</v>
      </c>
      <c r="Q1506" t="s">
        <v>28</v>
      </c>
      <c r="R1506" t="s">
        <v>4707</v>
      </c>
      <c r="S1506" s="10">
        <f>(J1506/86400)+25569+(-5/24)</f>
        <v>41772.44935185185</v>
      </c>
      <c r="T1506" s="9">
        <f>(I1506/86400)+25569+(-5/24)</f>
        <v>41800.147916666661</v>
      </c>
    </row>
    <row r="1507" spans="1:20" ht="58" x14ac:dyDescent="0.35">
      <c r="A1507">
        <v>1505</v>
      </c>
      <c r="B1507" s="8" t="s">
        <v>5350</v>
      </c>
      <c r="C1507" s="8" t="s">
        <v>5349</v>
      </c>
      <c r="D1507">
        <v>16000</v>
      </c>
      <c r="E1507">
        <v>16573</v>
      </c>
      <c r="F1507" t="s">
        <v>51</v>
      </c>
      <c r="G1507" t="s">
        <v>59</v>
      </c>
      <c r="H1507" t="s">
        <v>85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4708</v>
      </c>
      <c r="O1507">
        <f>ROUNDUP(E1507/D1507,2)*100</f>
        <v>104</v>
      </c>
      <c r="P1507">
        <f>IF(L1507&gt;0,ROUNDUP((E1507/L1507),0))</f>
        <v>49</v>
      </c>
      <c r="Q1507" t="s">
        <v>28</v>
      </c>
      <c r="R1507" t="s">
        <v>4707</v>
      </c>
      <c r="S1507" s="10">
        <f>(J1507/86400)+25569+(-5/24)</f>
        <v>42414.234988425924</v>
      </c>
      <c r="T1507" s="9">
        <f>(I1507/86400)+25569+(-5/24)</f>
        <v>42451.625694444439</v>
      </c>
    </row>
    <row r="1508" spans="1:20" ht="43.5" x14ac:dyDescent="0.35">
      <c r="A1508">
        <v>1506</v>
      </c>
      <c r="B1508" s="8" t="s">
        <v>5348</v>
      </c>
      <c r="C1508" s="8" t="s">
        <v>5347</v>
      </c>
      <c r="D1508">
        <v>1500</v>
      </c>
      <c r="E1508">
        <v>1671</v>
      </c>
      <c r="F1508" t="s">
        <v>51</v>
      </c>
      <c r="G1508" t="s">
        <v>56</v>
      </c>
      <c r="H1508" t="s">
        <v>90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4708</v>
      </c>
      <c r="O1508">
        <f>ROUNDUP(E1508/D1508,2)*100</f>
        <v>112.00000000000001</v>
      </c>
      <c r="P1508">
        <f>IF(L1508&gt;0,ROUNDUP((E1508/L1508),0))</f>
        <v>39</v>
      </c>
      <c r="Q1508" t="s">
        <v>28</v>
      </c>
      <c r="R1508" t="s">
        <v>4707</v>
      </c>
      <c r="S1508" s="10">
        <f>(J1508/86400)+25569+(-5/24)</f>
        <v>41814.577592592592</v>
      </c>
      <c r="T1508" s="9">
        <f>(I1508/86400)+25569+(-5/24)</f>
        <v>41844.577592592592</v>
      </c>
    </row>
    <row r="1509" spans="1:20" ht="58" x14ac:dyDescent="0.35">
      <c r="A1509">
        <v>1507</v>
      </c>
      <c r="B1509" s="8" t="s">
        <v>5346</v>
      </c>
      <c r="C1509" s="8" t="s">
        <v>5345</v>
      </c>
      <c r="D1509">
        <v>1200</v>
      </c>
      <c r="E1509">
        <v>2580</v>
      </c>
      <c r="F1509" t="s">
        <v>51</v>
      </c>
      <c r="G1509" t="s">
        <v>55</v>
      </c>
      <c r="H1509" t="s">
        <v>82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4708</v>
      </c>
      <c r="O1509">
        <f>ROUNDUP(E1509/D1509,2)*100</f>
        <v>215</v>
      </c>
      <c r="P1509">
        <f>IF(L1509&gt;0,ROUNDUP((E1509/L1509),0))</f>
        <v>79</v>
      </c>
      <c r="Q1509" t="s">
        <v>28</v>
      </c>
      <c r="R1509" t="s">
        <v>4707</v>
      </c>
      <c r="S1509" s="10">
        <f>(J1509/86400)+25569+(-5/24)</f>
        <v>40254.242002314808</v>
      </c>
      <c r="T1509" s="9">
        <f>(I1509/86400)+25569+(-5/24)</f>
        <v>40313.131944444445</v>
      </c>
    </row>
    <row r="1510" spans="1:20" ht="43.5" x14ac:dyDescent="0.35">
      <c r="A1510">
        <v>1508</v>
      </c>
      <c r="B1510" s="8" t="s">
        <v>5344</v>
      </c>
      <c r="C1510" s="8" t="s">
        <v>5343</v>
      </c>
      <c r="D1510">
        <v>18500</v>
      </c>
      <c r="E1510">
        <v>20491</v>
      </c>
      <c r="F1510" t="s">
        <v>51</v>
      </c>
      <c r="G1510" t="s">
        <v>55</v>
      </c>
      <c r="H1510" t="s">
        <v>82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4708</v>
      </c>
      <c r="O1510">
        <f>ROUNDUP(E1510/D1510,2)*100</f>
        <v>111.00000000000001</v>
      </c>
      <c r="P1510">
        <f>IF(L1510&gt;0,ROUNDUP((E1510/L1510),0))</f>
        <v>98</v>
      </c>
      <c r="Q1510" t="s">
        <v>28</v>
      </c>
      <c r="R1510" t="s">
        <v>4707</v>
      </c>
      <c r="S1510" s="10">
        <f>(J1510/86400)+25569+(-5/24)</f>
        <v>41786.406030092592</v>
      </c>
      <c r="T1510" s="9">
        <f>(I1510/86400)+25569+(-5/24)</f>
        <v>41817.406030092592</v>
      </c>
    </row>
    <row r="1511" spans="1:20" ht="43.5" x14ac:dyDescent="0.35">
      <c r="A1511">
        <v>1509</v>
      </c>
      <c r="B1511" s="8" t="s">
        <v>5342</v>
      </c>
      <c r="C1511" s="8" t="s">
        <v>5341</v>
      </c>
      <c r="D1511">
        <v>17500</v>
      </c>
      <c r="E1511">
        <v>21637.22</v>
      </c>
      <c r="F1511" t="s">
        <v>51</v>
      </c>
      <c r="G1511" t="s">
        <v>59</v>
      </c>
      <c r="H1511" t="s">
        <v>85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4708</v>
      </c>
      <c r="O1511">
        <f>ROUNDUP(E1511/D1511,2)*100</f>
        <v>124</v>
      </c>
      <c r="P1511">
        <f>IF(L1511&gt;0,ROUNDUP((E1511/L1511),0))</f>
        <v>111</v>
      </c>
      <c r="Q1511" t="s">
        <v>28</v>
      </c>
      <c r="R1511" t="s">
        <v>4707</v>
      </c>
      <c r="S1511" s="10">
        <f>(J1511/86400)+25569+(-5/24)</f>
        <v>42751.325057870366</v>
      </c>
      <c r="T1511" s="9">
        <f>(I1511/86400)+25569+(-5/24)</f>
        <v>42780.749305555553</v>
      </c>
    </row>
    <row r="1512" spans="1:20" ht="43.5" x14ac:dyDescent="0.35">
      <c r="A1512">
        <v>1510</v>
      </c>
      <c r="B1512" s="8" t="s">
        <v>5340</v>
      </c>
      <c r="C1512" s="8" t="s">
        <v>5339</v>
      </c>
      <c r="D1512">
        <v>16000</v>
      </c>
      <c r="E1512">
        <v>16165.6</v>
      </c>
      <c r="F1512" t="s">
        <v>51</v>
      </c>
      <c r="G1512" t="s">
        <v>56</v>
      </c>
      <c r="H1512" t="s">
        <v>90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4708</v>
      </c>
      <c r="O1512">
        <f>ROUNDUP(E1512/D1512,2)*100</f>
        <v>102</v>
      </c>
      <c r="P1512">
        <f>IF(L1512&gt;0,ROUNDUP((E1512/L1512),0))</f>
        <v>40</v>
      </c>
      <c r="Q1512" t="s">
        <v>28</v>
      </c>
      <c r="R1512" t="s">
        <v>4707</v>
      </c>
      <c r="S1512" s="10">
        <f>(J1512/86400)+25569+(-5/24)</f>
        <v>41809.176828703705</v>
      </c>
      <c r="T1512" s="9">
        <f>(I1512/86400)+25569+(-5/24)</f>
        <v>41839.176828703705</v>
      </c>
    </row>
    <row r="1513" spans="1:20" ht="58" x14ac:dyDescent="0.35">
      <c r="A1513">
        <v>1511</v>
      </c>
      <c r="B1513" s="8" t="s">
        <v>5338</v>
      </c>
      <c r="C1513" s="8" t="s">
        <v>5337</v>
      </c>
      <c r="D1513">
        <v>14000</v>
      </c>
      <c r="E1513">
        <v>15651</v>
      </c>
      <c r="F1513" t="s">
        <v>51</v>
      </c>
      <c r="G1513" t="s">
        <v>55</v>
      </c>
      <c r="H1513" t="s">
        <v>82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4708</v>
      </c>
      <c r="O1513">
        <f>ROUNDUP(E1513/D1513,2)*100</f>
        <v>112.00000000000001</v>
      </c>
      <c r="P1513">
        <f>IF(L1513&gt;0,ROUNDUP((E1513/L1513),0))</f>
        <v>76</v>
      </c>
      <c r="Q1513" t="s">
        <v>28</v>
      </c>
      <c r="R1513" t="s">
        <v>4707</v>
      </c>
      <c r="S1513" s="10">
        <f>(J1513/86400)+25569+(-5/24)</f>
        <v>42296.375046296293</v>
      </c>
      <c r="T1513" s="9">
        <f>(I1513/86400)+25569+(-5/24)</f>
        <v>42326.416712962957</v>
      </c>
    </row>
    <row r="1514" spans="1:20" ht="43.5" x14ac:dyDescent="0.35">
      <c r="A1514">
        <v>1512</v>
      </c>
      <c r="B1514" s="8" t="s">
        <v>5336</v>
      </c>
      <c r="C1514" s="8" t="s">
        <v>5335</v>
      </c>
      <c r="D1514">
        <v>3500</v>
      </c>
      <c r="E1514">
        <v>19557</v>
      </c>
      <c r="F1514" t="s">
        <v>51</v>
      </c>
      <c r="G1514" t="s">
        <v>55</v>
      </c>
      <c r="H1514" t="s">
        <v>82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4708</v>
      </c>
      <c r="O1514">
        <f>ROUNDUP(E1514/D1514,2)*100</f>
        <v>559</v>
      </c>
      <c r="P1514">
        <f>IF(L1514&gt;0,ROUNDUP((E1514/L1514),0))</f>
        <v>59</v>
      </c>
      <c r="Q1514" t="s">
        <v>28</v>
      </c>
      <c r="R1514" t="s">
        <v>4707</v>
      </c>
      <c r="S1514" s="10">
        <f>(J1514/86400)+25569+(-5/24)</f>
        <v>42741.476145833331</v>
      </c>
      <c r="T1514" s="9">
        <f>(I1514/86400)+25569+(-5/24)</f>
        <v>42771.476145833331</v>
      </c>
    </row>
    <row r="1515" spans="1:20" ht="43.5" x14ac:dyDescent="0.35">
      <c r="A1515">
        <v>1513</v>
      </c>
      <c r="B1515" s="8" t="s">
        <v>5334</v>
      </c>
      <c r="C1515" s="8" t="s">
        <v>5333</v>
      </c>
      <c r="D1515">
        <v>8000</v>
      </c>
      <c r="E1515">
        <v>12001.5</v>
      </c>
      <c r="F1515" t="s">
        <v>51</v>
      </c>
      <c r="G1515" t="s">
        <v>56</v>
      </c>
      <c r="H1515" t="s">
        <v>90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4708</v>
      </c>
      <c r="O1515">
        <f>ROUNDUP(E1515/D1515,2)*100</f>
        <v>151</v>
      </c>
      <c r="P1515">
        <f>IF(L1515&gt;0,ROUNDUP((E1515/L1515),0))</f>
        <v>56</v>
      </c>
      <c r="Q1515" t="s">
        <v>28</v>
      </c>
      <c r="R1515" t="s">
        <v>4707</v>
      </c>
      <c r="S1515" s="10">
        <f>(J1515/86400)+25569+(-5/24)</f>
        <v>41806.42900462963</v>
      </c>
      <c r="T1515" s="9">
        <f>(I1515/86400)+25569+(-5/24)</f>
        <v>41836.42900462963</v>
      </c>
    </row>
    <row r="1516" spans="1:20" ht="43.5" x14ac:dyDescent="0.35">
      <c r="A1516">
        <v>1514</v>
      </c>
      <c r="B1516" s="8" t="s">
        <v>5332</v>
      </c>
      <c r="C1516" s="8" t="s">
        <v>5331</v>
      </c>
      <c r="D1516">
        <v>25000</v>
      </c>
      <c r="E1516">
        <v>26619</v>
      </c>
      <c r="F1516" t="s">
        <v>51</v>
      </c>
      <c r="G1516" t="s">
        <v>55</v>
      </c>
      <c r="H1516" t="s">
        <v>82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4708</v>
      </c>
      <c r="O1516">
        <f>ROUNDUP(E1516/D1516,2)*100</f>
        <v>107</v>
      </c>
      <c r="P1516">
        <f>IF(L1516&gt;0,ROUNDUP((E1516/L1516),0))</f>
        <v>152</v>
      </c>
      <c r="Q1516" t="s">
        <v>28</v>
      </c>
      <c r="R1516" t="s">
        <v>4707</v>
      </c>
      <c r="S1516" s="10">
        <f>(J1516/86400)+25569+(-5/24)</f>
        <v>42234.389351851853</v>
      </c>
      <c r="T1516" s="9">
        <f>(I1516/86400)+25569+(-5/24)</f>
        <v>42274.389351851853</v>
      </c>
    </row>
    <row r="1517" spans="1:20" ht="43.5" x14ac:dyDescent="0.35">
      <c r="A1517">
        <v>1515</v>
      </c>
      <c r="B1517" s="8" t="s">
        <v>5330</v>
      </c>
      <c r="C1517" s="8" t="s">
        <v>5329</v>
      </c>
      <c r="D1517">
        <v>300000</v>
      </c>
      <c r="E1517">
        <v>471567</v>
      </c>
      <c r="F1517" t="s">
        <v>51</v>
      </c>
      <c r="G1517" t="s">
        <v>69</v>
      </c>
      <c r="H1517" t="s">
        <v>1917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4708</v>
      </c>
      <c r="O1517">
        <f>ROUNDUP(E1517/D1517,2)*100</f>
        <v>158</v>
      </c>
      <c r="P1517">
        <f>IF(L1517&gt;0,ROUNDUP((E1517/L1517),0))</f>
        <v>850</v>
      </c>
      <c r="Q1517" t="s">
        <v>28</v>
      </c>
      <c r="R1517" t="s">
        <v>4707</v>
      </c>
      <c r="S1517" s="10">
        <f>(J1517/86400)+25569+(-5/24)</f>
        <v>42415.04510416666</v>
      </c>
      <c r="T1517" s="9">
        <f>(I1517/86400)+25569+(-5/24)</f>
        <v>42445.003437499996</v>
      </c>
    </row>
    <row r="1518" spans="1:20" ht="43.5" x14ac:dyDescent="0.35">
      <c r="A1518">
        <v>1516</v>
      </c>
      <c r="B1518" s="8" t="s">
        <v>5328</v>
      </c>
      <c r="C1518" s="8" t="s">
        <v>5327</v>
      </c>
      <c r="D1518">
        <v>17000</v>
      </c>
      <c r="E1518">
        <v>18472</v>
      </c>
      <c r="F1518" t="s">
        <v>51</v>
      </c>
      <c r="G1518" t="s">
        <v>55</v>
      </c>
      <c r="H1518" t="s">
        <v>82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4708</v>
      </c>
      <c r="O1518">
        <f>ROUNDUP(E1518/D1518,2)*100</f>
        <v>109.00000000000001</v>
      </c>
      <c r="P1518">
        <f>IF(L1518&gt;0,ROUNDUP((E1518/L1518),0))</f>
        <v>160</v>
      </c>
      <c r="Q1518" t="s">
        <v>28</v>
      </c>
      <c r="R1518" t="s">
        <v>4707</v>
      </c>
      <c r="S1518" s="10">
        <f>(J1518/86400)+25569+(-5/24)</f>
        <v>42619.258009259262</v>
      </c>
      <c r="T1518" s="9">
        <f>(I1518/86400)+25569+(-5/24)</f>
        <v>42649.374999999993</v>
      </c>
    </row>
    <row r="1519" spans="1:20" ht="43.5" x14ac:dyDescent="0.35">
      <c r="A1519">
        <v>1517</v>
      </c>
      <c r="B1519" s="8" t="s">
        <v>5326</v>
      </c>
      <c r="C1519" s="8" t="s">
        <v>5325</v>
      </c>
      <c r="D1519">
        <v>15000</v>
      </c>
      <c r="E1519">
        <v>24297</v>
      </c>
      <c r="F1519" t="s">
        <v>51</v>
      </c>
      <c r="G1519" t="s">
        <v>55</v>
      </c>
      <c r="H1519" t="s">
        <v>82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4708</v>
      </c>
      <c r="O1519">
        <f>ROUNDUP(E1519/D1519,2)*100</f>
        <v>162</v>
      </c>
      <c r="P1519">
        <f>IF(L1519&gt;0,ROUNDUP((E1519/L1519),0))</f>
        <v>40</v>
      </c>
      <c r="Q1519" t="s">
        <v>28</v>
      </c>
      <c r="R1519" t="s">
        <v>4707</v>
      </c>
      <c r="S1519" s="10">
        <f>(J1519/86400)+25569+(-5/24)</f>
        <v>41948.358252314814</v>
      </c>
      <c r="T1519" s="9">
        <f>(I1519/86400)+25569+(-5/24)</f>
        <v>41979.041666666664</v>
      </c>
    </row>
    <row r="1520" spans="1:20" ht="29" x14ac:dyDescent="0.35">
      <c r="A1520">
        <v>1518</v>
      </c>
      <c r="B1520" s="8" t="s">
        <v>5324</v>
      </c>
      <c r="C1520" s="8" t="s">
        <v>5323</v>
      </c>
      <c r="D1520">
        <v>15000</v>
      </c>
      <c r="E1520">
        <v>30805</v>
      </c>
      <c r="F1520" t="s">
        <v>51</v>
      </c>
      <c r="G1520" t="s">
        <v>55</v>
      </c>
      <c r="H1520" t="s">
        <v>82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4708</v>
      </c>
      <c r="O1520">
        <f>ROUNDUP(E1520/D1520,2)*100</f>
        <v>205.99999999999997</v>
      </c>
      <c r="P1520">
        <f>IF(L1520&gt;0,ROUNDUP((E1520/L1520),0))</f>
        <v>131</v>
      </c>
      <c r="Q1520" t="s">
        <v>28</v>
      </c>
      <c r="R1520" t="s">
        <v>4707</v>
      </c>
      <c r="S1520" s="10">
        <f>(J1520/86400)+25569+(-5/24)</f>
        <v>41760.611712962964</v>
      </c>
      <c r="T1520" s="9">
        <f>(I1520/86400)+25569+(-5/24)</f>
        <v>41790.611712962964</v>
      </c>
    </row>
    <row r="1521" spans="1:20" ht="43.5" x14ac:dyDescent="0.35">
      <c r="A1521">
        <v>1519</v>
      </c>
      <c r="B1521" s="8" t="s">
        <v>5322</v>
      </c>
      <c r="C1521" s="8" t="s">
        <v>5321</v>
      </c>
      <c r="D1521">
        <v>9000</v>
      </c>
      <c r="E1521">
        <v>9302.75</v>
      </c>
      <c r="F1521" t="s">
        <v>51</v>
      </c>
      <c r="G1521" t="s">
        <v>55</v>
      </c>
      <c r="H1521" t="s">
        <v>82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4708</v>
      </c>
      <c r="O1521">
        <f>ROUNDUP(E1521/D1521,2)*100</f>
        <v>104</v>
      </c>
      <c r="P1521">
        <f>IF(L1521&gt;0,ROUNDUP((E1521/L1521),0))</f>
        <v>65</v>
      </c>
      <c r="Q1521" t="s">
        <v>28</v>
      </c>
      <c r="R1521" t="s">
        <v>4707</v>
      </c>
      <c r="S1521" s="10">
        <f>(J1521/86400)+25569+(-5/24)</f>
        <v>41782.533368055556</v>
      </c>
      <c r="T1521" s="9">
        <f>(I1521/86400)+25569+(-5/24)</f>
        <v>41810.707638888889</v>
      </c>
    </row>
    <row r="1522" spans="1:20" ht="29" x14ac:dyDescent="0.35">
      <c r="A1522">
        <v>1520</v>
      </c>
      <c r="B1522" s="8" t="s">
        <v>5320</v>
      </c>
      <c r="C1522" s="8" t="s">
        <v>5319</v>
      </c>
      <c r="D1522">
        <v>18000</v>
      </c>
      <c r="E1522">
        <v>18625</v>
      </c>
      <c r="F1522" t="s">
        <v>51</v>
      </c>
      <c r="G1522" t="s">
        <v>55</v>
      </c>
      <c r="H1522" t="s">
        <v>82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4708</v>
      </c>
      <c r="O1522">
        <f>ROUNDUP(E1522/D1522,2)*100</f>
        <v>104</v>
      </c>
      <c r="P1522">
        <f>IF(L1522&gt;0,ROUNDUP((E1522/L1522),0))</f>
        <v>112</v>
      </c>
      <c r="Q1522" t="s">
        <v>28</v>
      </c>
      <c r="R1522" t="s">
        <v>4707</v>
      </c>
      <c r="S1522" s="10">
        <f>(J1522/86400)+25569+(-5/24)</f>
        <v>41955.649456018517</v>
      </c>
      <c r="T1522" s="9">
        <f>(I1522/86400)+25569+(-5/24)</f>
        <v>41991.958333333336</v>
      </c>
    </row>
    <row r="1523" spans="1:20" ht="43.5" x14ac:dyDescent="0.35">
      <c r="A1523">
        <v>1521</v>
      </c>
      <c r="B1523" s="8" t="s">
        <v>5318</v>
      </c>
      <c r="C1523" s="8" t="s">
        <v>5317</v>
      </c>
      <c r="D1523">
        <v>37500</v>
      </c>
      <c r="E1523">
        <v>40055</v>
      </c>
      <c r="F1523" t="s">
        <v>51</v>
      </c>
      <c r="G1523" t="s">
        <v>55</v>
      </c>
      <c r="H1523" t="s">
        <v>82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4708</v>
      </c>
      <c r="O1523">
        <f>ROUNDUP(E1523/D1523,2)*100</f>
        <v>107</v>
      </c>
      <c r="P1523">
        <f>IF(L1523&gt;0,ROUNDUP((E1523/L1523),0))</f>
        <v>171</v>
      </c>
      <c r="Q1523" t="s">
        <v>28</v>
      </c>
      <c r="R1523" t="s">
        <v>4707</v>
      </c>
      <c r="S1523" s="10">
        <f>(J1523/86400)+25569+(-5/24)</f>
        <v>42492.959386574068</v>
      </c>
      <c r="T1523" s="9">
        <f>(I1523/86400)+25569+(-5/24)</f>
        <v>42527.959386574068</v>
      </c>
    </row>
    <row r="1524" spans="1:20" ht="58" x14ac:dyDescent="0.35">
      <c r="A1524">
        <v>1522</v>
      </c>
      <c r="B1524" s="8" t="s">
        <v>5316</v>
      </c>
      <c r="C1524" s="8" t="s">
        <v>5315</v>
      </c>
      <c r="D1524">
        <v>43500</v>
      </c>
      <c r="E1524">
        <v>60450.1</v>
      </c>
      <c r="F1524" t="s">
        <v>51</v>
      </c>
      <c r="G1524" t="s">
        <v>55</v>
      </c>
      <c r="H1524" t="s">
        <v>82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4708</v>
      </c>
      <c r="O1524">
        <f>ROUNDUP(E1524/D1524,2)*100</f>
        <v>139</v>
      </c>
      <c r="P1524">
        <f>IF(L1524&gt;0,ROUNDUP((E1524/L1524),0))</f>
        <v>134</v>
      </c>
      <c r="Q1524" t="s">
        <v>28</v>
      </c>
      <c r="R1524" t="s">
        <v>4707</v>
      </c>
      <c r="S1524" s="10">
        <f>(J1524/86400)+25569+(-5/24)</f>
        <v>41899.621979166666</v>
      </c>
      <c r="T1524" s="9">
        <f>(I1524/86400)+25569+(-5/24)</f>
        <v>41929.621979166666</v>
      </c>
    </row>
    <row r="1525" spans="1:20" ht="43.5" x14ac:dyDescent="0.35">
      <c r="A1525">
        <v>1523</v>
      </c>
      <c r="B1525" s="8" t="s">
        <v>5314</v>
      </c>
      <c r="C1525" s="8" t="s">
        <v>5313</v>
      </c>
      <c r="D1525">
        <v>18500</v>
      </c>
      <c r="E1525">
        <v>23096</v>
      </c>
      <c r="F1525" t="s">
        <v>51</v>
      </c>
      <c r="G1525" t="s">
        <v>55</v>
      </c>
      <c r="H1525" t="s">
        <v>82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4708</v>
      </c>
      <c r="O1525">
        <f>ROUNDUP(E1525/D1525,2)*100</f>
        <v>125</v>
      </c>
      <c r="P1525">
        <f>IF(L1525&gt;0,ROUNDUP((E1525/L1525),0))</f>
        <v>96</v>
      </c>
      <c r="Q1525" t="s">
        <v>28</v>
      </c>
      <c r="R1525" t="s">
        <v>4707</v>
      </c>
      <c r="S1525" s="10">
        <f>(J1525/86400)+25569+(-5/24)</f>
        <v>41964.543009259258</v>
      </c>
      <c r="T1525" s="9">
        <f>(I1525/86400)+25569+(-5/24)</f>
        <v>41995.791666666664</v>
      </c>
    </row>
    <row r="1526" spans="1:20" ht="43.5" x14ac:dyDescent="0.35">
      <c r="A1526">
        <v>1524</v>
      </c>
      <c r="B1526" s="8" t="s">
        <v>5312</v>
      </c>
      <c r="C1526" s="8" t="s">
        <v>5311</v>
      </c>
      <c r="D1526">
        <v>3000</v>
      </c>
      <c r="E1526">
        <v>6210</v>
      </c>
      <c r="F1526" t="s">
        <v>51</v>
      </c>
      <c r="G1526" t="s">
        <v>64</v>
      </c>
      <c r="H1526" t="s">
        <v>638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4708</v>
      </c>
      <c r="O1526">
        <f>ROUNDUP(E1526/D1526,2)*100</f>
        <v>206.99999999999997</v>
      </c>
      <c r="P1526">
        <f>IF(L1526&gt;0,ROUNDUP((E1526/L1526),0))</f>
        <v>222</v>
      </c>
      <c r="Q1526" t="s">
        <v>28</v>
      </c>
      <c r="R1526" t="s">
        <v>4707</v>
      </c>
      <c r="S1526" s="10">
        <f>(J1526/86400)+25569+(-5/24)</f>
        <v>42756.292708333327</v>
      </c>
      <c r="T1526" s="9">
        <f>(I1526/86400)+25569+(-5/24)</f>
        <v>42786.292708333327</v>
      </c>
    </row>
    <row r="1527" spans="1:20" ht="43.5" x14ac:dyDescent="0.35">
      <c r="A1527">
        <v>1525</v>
      </c>
      <c r="B1527" s="8" t="s">
        <v>5310</v>
      </c>
      <c r="C1527" s="8" t="s">
        <v>5309</v>
      </c>
      <c r="D1527">
        <v>2600</v>
      </c>
      <c r="E1527">
        <v>4524.1499999999996</v>
      </c>
      <c r="F1527" t="s">
        <v>51</v>
      </c>
      <c r="G1527" t="s">
        <v>55</v>
      </c>
      <c r="H1527" t="s">
        <v>82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4708</v>
      </c>
      <c r="O1527">
        <f>ROUNDUP(E1527/D1527,2)*100</f>
        <v>175</v>
      </c>
      <c r="P1527">
        <f>IF(L1527&gt;0,ROUNDUP((E1527/L1527),0))</f>
        <v>33</v>
      </c>
      <c r="Q1527" t="s">
        <v>28</v>
      </c>
      <c r="R1527" t="s">
        <v>4707</v>
      </c>
      <c r="S1527" s="10">
        <f>(J1527/86400)+25569+(-5/24)</f>
        <v>42570.494652777772</v>
      </c>
      <c r="T1527" s="9">
        <f>(I1527/86400)+25569+(-5/24)</f>
        <v>42600.494652777772</v>
      </c>
    </row>
    <row r="1528" spans="1:20" ht="43.5" x14ac:dyDescent="0.35">
      <c r="A1528">
        <v>1526</v>
      </c>
      <c r="B1528" s="8" t="s">
        <v>5308</v>
      </c>
      <c r="C1528" s="8" t="s">
        <v>5307</v>
      </c>
      <c r="D1528">
        <v>23000</v>
      </c>
      <c r="E1528">
        <v>27675</v>
      </c>
      <c r="F1528" t="s">
        <v>51</v>
      </c>
      <c r="G1528" t="s">
        <v>55</v>
      </c>
      <c r="H1528" t="s">
        <v>82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4708</v>
      </c>
      <c r="O1528">
        <f>ROUNDUP(E1528/D1528,2)*100</f>
        <v>121</v>
      </c>
      <c r="P1528">
        <f>IF(L1528&gt;0,ROUNDUP((E1528/L1528),0))</f>
        <v>99</v>
      </c>
      <c r="Q1528" t="s">
        <v>28</v>
      </c>
      <c r="R1528" t="s">
        <v>4707</v>
      </c>
      <c r="S1528" s="10">
        <f>(J1528/86400)+25569+(-5/24)</f>
        <v>42339.067673611113</v>
      </c>
      <c r="T1528" s="9">
        <f>(I1528/86400)+25569+(-5/24)</f>
        <v>42388.067673611113</v>
      </c>
    </row>
    <row r="1529" spans="1:20" ht="43.5" x14ac:dyDescent="0.35">
      <c r="A1529">
        <v>1527</v>
      </c>
      <c r="B1529" s="8" t="s">
        <v>5306</v>
      </c>
      <c r="C1529" s="8" t="s">
        <v>5305</v>
      </c>
      <c r="D1529">
        <v>3500</v>
      </c>
      <c r="E1529">
        <v>3865.55</v>
      </c>
      <c r="F1529" t="s">
        <v>51</v>
      </c>
      <c r="G1529" t="s">
        <v>55</v>
      </c>
      <c r="H1529" t="s">
        <v>82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4708</v>
      </c>
      <c r="O1529">
        <f>ROUNDUP(E1529/D1529,2)*100</f>
        <v>111.00000000000001</v>
      </c>
      <c r="P1529">
        <f>IF(L1529&gt;0,ROUNDUP((E1529/L1529),0))</f>
        <v>56</v>
      </c>
      <c r="Q1529" t="s">
        <v>28</v>
      </c>
      <c r="R1529" t="s">
        <v>4707</v>
      </c>
      <c r="S1529" s="10">
        <f>(J1529/86400)+25569+(-5/24)</f>
        <v>42780.392199074071</v>
      </c>
      <c r="T1529" s="9">
        <f>(I1529/86400)+25569+(-5/24)</f>
        <v>42808.350532407407</v>
      </c>
    </row>
    <row r="1530" spans="1:20" ht="29" x14ac:dyDescent="0.35">
      <c r="A1530">
        <v>1528</v>
      </c>
      <c r="B1530" s="8" t="s">
        <v>5304</v>
      </c>
      <c r="C1530" s="8" t="s">
        <v>5303</v>
      </c>
      <c r="D1530">
        <v>3000</v>
      </c>
      <c r="E1530">
        <v>8447</v>
      </c>
      <c r="F1530" t="s">
        <v>51</v>
      </c>
      <c r="G1530" t="s">
        <v>55</v>
      </c>
      <c r="H1530" t="s">
        <v>82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4708</v>
      </c>
      <c r="O1530">
        <f>ROUNDUP(E1530/D1530,2)*100</f>
        <v>282</v>
      </c>
      <c r="P1530">
        <f>IF(L1530&gt;0,ROUNDUP((E1530/L1530),0))</f>
        <v>53</v>
      </c>
      <c r="Q1530" t="s">
        <v>28</v>
      </c>
      <c r="R1530" t="s">
        <v>4707</v>
      </c>
      <c r="S1530" s="10">
        <f>(J1530/86400)+25569+(-5/24)</f>
        <v>42736.524560185186</v>
      </c>
      <c r="T1530" s="9">
        <f>(I1530/86400)+25569+(-5/24)</f>
        <v>42766.791666666664</v>
      </c>
    </row>
    <row r="1531" spans="1:20" ht="43.5" x14ac:dyDescent="0.35">
      <c r="A1531">
        <v>1529</v>
      </c>
      <c r="B1531" s="8" t="s">
        <v>5302</v>
      </c>
      <c r="C1531" s="8" t="s">
        <v>5301</v>
      </c>
      <c r="D1531">
        <v>19000</v>
      </c>
      <c r="E1531">
        <v>19129</v>
      </c>
      <c r="F1531" t="s">
        <v>51</v>
      </c>
      <c r="G1531" t="s">
        <v>55</v>
      </c>
      <c r="H1531" t="s">
        <v>82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4708</v>
      </c>
      <c r="O1531">
        <f>ROUNDUP(E1531/D1531,2)*100</f>
        <v>101</v>
      </c>
      <c r="P1531">
        <f>IF(L1531&gt;0,ROUNDUP((E1531/L1531),0))</f>
        <v>136</v>
      </c>
      <c r="Q1531" t="s">
        <v>28</v>
      </c>
      <c r="R1531" t="s">
        <v>4707</v>
      </c>
      <c r="S1531" s="10">
        <f>(J1531/86400)+25569+(-5/24)</f>
        <v>42052.420370370368</v>
      </c>
      <c r="T1531" s="9">
        <f>(I1531/86400)+25569+(-5/24)</f>
        <v>42082.378703703704</v>
      </c>
    </row>
    <row r="1532" spans="1:20" ht="58" x14ac:dyDescent="0.35">
      <c r="A1532">
        <v>1530</v>
      </c>
      <c r="B1532" s="8" t="s">
        <v>5300</v>
      </c>
      <c r="C1532" s="8" t="s">
        <v>5299</v>
      </c>
      <c r="D1532">
        <v>35000</v>
      </c>
      <c r="E1532">
        <v>47189</v>
      </c>
      <c r="F1532" t="s">
        <v>51</v>
      </c>
      <c r="G1532" t="s">
        <v>55</v>
      </c>
      <c r="H1532" t="s">
        <v>82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4708</v>
      </c>
      <c r="O1532">
        <f>ROUNDUP(E1532/D1532,2)*100</f>
        <v>135</v>
      </c>
      <c r="P1532">
        <f>IF(L1532&gt;0,ROUNDUP((E1532/L1532),0))</f>
        <v>54</v>
      </c>
      <c r="Q1532" t="s">
        <v>28</v>
      </c>
      <c r="R1532" t="s">
        <v>4707</v>
      </c>
      <c r="S1532" s="10">
        <f>(J1532/86400)+25569+(-5/24)</f>
        <v>42275.558969907404</v>
      </c>
      <c r="T1532" s="9">
        <f>(I1532/86400)+25569+(-5/24)</f>
        <v>42300.558969907404</v>
      </c>
    </row>
    <row r="1533" spans="1:20" ht="58" x14ac:dyDescent="0.35">
      <c r="A1533">
        <v>1531</v>
      </c>
      <c r="B1533" s="8" t="s">
        <v>5298</v>
      </c>
      <c r="C1533" s="8" t="s">
        <v>5297</v>
      </c>
      <c r="D1533">
        <v>2350</v>
      </c>
      <c r="E1533">
        <v>4135</v>
      </c>
      <c r="F1533" t="s">
        <v>51</v>
      </c>
      <c r="G1533" t="s">
        <v>55</v>
      </c>
      <c r="H1533" t="s">
        <v>82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4708</v>
      </c>
      <c r="O1533">
        <f>ROUNDUP(E1533/D1533,2)*100</f>
        <v>176</v>
      </c>
      <c r="P1533">
        <f>IF(L1533&gt;0,ROUNDUP((E1533/L1533),0))</f>
        <v>57</v>
      </c>
      <c r="Q1533" t="s">
        <v>28</v>
      </c>
      <c r="R1533" t="s">
        <v>4707</v>
      </c>
      <c r="S1533" s="10">
        <f>(J1533/86400)+25569+(-5/24)</f>
        <v>41941.594050925924</v>
      </c>
      <c r="T1533" s="9">
        <f>(I1533/86400)+25569+(-5/24)</f>
        <v>41973.916666666664</v>
      </c>
    </row>
    <row r="1534" spans="1:20" ht="43.5" x14ac:dyDescent="0.35">
      <c r="A1534">
        <v>1532</v>
      </c>
      <c r="B1534" s="8" t="s">
        <v>5296</v>
      </c>
      <c r="C1534" s="8" t="s">
        <v>5295</v>
      </c>
      <c r="D1534">
        <v>5000</v>
      </c>
      <c r="E1534">
        <v>24201</v>
      </c>
      <c r="F1534" t="s">
        <v>51</v>
      </c>
      <c r="G1534" t="s">
        <v>58</v>
      </c>
      <c r="H1534" t="s">
        <v>104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4708</v>
      </c>
      <c r="O1534">
        <f>ROUNDUP(E1534/D1534,2)*100</f>
        <v>484.99999999999994</v>
      </c>
      <c r="P1534">
        <f>IF(L1534&gt;0,ROUNDUP((E1534/L1534),0))</f>
        <v>83</v>
      </c>
      <c r="Q1534" t="s">
        <v>28</v>
      </c>
      <c r="R1534" t="s">
        <v>4707</v>
      </c>
      <c r="S1534" s="10">
        <f>(J1534/86400)+25569+(-5/24)</f>
        <v>42391.266956018517</v>
      </c>
      <c r="T1534" s="9">
        <f>(I1534/86400)+25569+(-5/24)</f>
        <v>42415.416666666664</v>
      </c>
    </row>
    <row r="1535" spans="1:20" ht="43.5" x14ac:dyDescent="0.35">
      <c r="A1535">
        <v>1533</v>
      </c>
      <c r="B1535" s="8" t="s">
        <v>5294</v>
      </c>
      <c r="C1535" s="8" t="s">
        <v>5293</v>
      </c>
      <c r="D1535">
        <v>45000</v>
      </c>
      <c r="E1535">
        <v>65313</v>
      </c>
      <c r="F1535" t="s">
        <v>51</v>
      </c>
      <c r="G1535" t="s">
        <v>55</v>
      </c>
      <c r="H1535" t="s">
        <v>82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4708</v>
      </c>
      <c r="O1535">
        <f>ROUNDUP(E1535/D1535,2)*100</f>
        <v>146</v>
      </c>
      <c r="P1535">
        <f>IF(L1535&gt;0,ROUNDUP((E1535/L1535),0))</f>
        <v>89</v>
      </c>
      <c r="Q1535" t="s">
        <v>28</v>
      </c>
      <c r="R1535" t="s">
        <v>4707</v>
      </c>
      <c r="S1535" s="10">
        <f>(J1535/86400)+25569+(-5/24)</f>
        <v>42442.793715277774</v>
      </c>
      <c r="T1535" s="9">
        <f>(I1535/86400)+25569+(-5/24)</f>
        <v>42491.957638888889</v>
      </c>
    </row>
    <row r="1536" spans="1:20" ht="43.5" x14ac:dyDescent="0.35">
      <c r="A1536">
        <v>1534</v>
      </c>
      <c r="B1536" s="8" t="s">
        <v>5292</v>
      </c>
      <c r="C1536" s="8" t="s">
        <v>5291</v>
      </c>
      <c r="D1536">
        <v>7500</v>
      </c>
      <c r="E1536">
        <v>31330</v>
      </c>
      <c r="F1536" t="s">
        <v>51</v>
      </c>
      <c r="G1536" t="s">
        <v>55</v>
      </c>
      <c r="H1536" t="s">
        <v>82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4708</v>
      </c>
      <c r="O1536">
        <f>ROUNDUP(E1536/D1536,2)*100</f>
        <v>418</v>
      </c>
      <c r="P1536">
        <f>IF(L1536&gt;0,ROUNDUP((E1536/L1536),0))</f>
        <v>85</v>
      </c>
      <c r="Q1536" t="s">
        <v>28</v>
      </c>
      <c r="R1536" t="s">
        <v>4707</v>
      </c>
      <c r="S1536" s="10">
        <f>(J1536/86400)+25569+(-5/24)</f>
        <v>42221.465995370367</v>
      </c>
      <c r="T1536" s="9">
        <f>(I1536/86400)+25569+(-5/24)</f>
        <v>42251.465995370367</v>
      </c>
    </row>
    <row r="1537" spans="1:20" ht="58" x14ac:dyDescent="0.35">
      <c r="A1537">
        <v>1535</v>
      </c>
      <c r="B1537" s="8" t="s">
        <v>5290</v>
      </c>
      <c r="C1537" s="8" t="s">
        <v>5289</v>
      </c>
      <c r="D1537">
        <v>4000</v>
      </c>
      <c r="E1537">
        <v>5297</v>
      </c>
      <c r="F1537" t="s">
        <v>51</v>
      </c>
      <c r="G1537" t="s">
        <v>55</v>
      </c>
      <c r="H1537" t="s">
        <v>82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4708</v>
      </c>
      <c r="O1537">
        <f>ROUNDUP(E1537/D1537,2)*100</f>
        <v>133</v>
      </c>
      <c r="P1537">
        <f>IF(L1537&gt;0,ROUNDUP((E1537/L1537),0))</f>
        <v>49</v>
      </c>
      <c r="Q1537" t="s">
        <v>28</v>
      </c>
      <c r="R1537" t="s">
        <v>4707</v>
      </c>
      <c r="S1537" s="10">
        <f>(J1537/86400)+25569+(-5/24)</f>
        <v>42484.620729166665</v>
      </c>
      <c r="T1537" s="9">
        <f>(I1537/86400)+25569+(-5/24)</f>
        <v>42513.708333333336</v>
      </c>
    </row>
    <row r="1538" spans="1:20" ht="58" x14ac:dyDescent="0.35">
      <c r="A1538">
        <v>1536</v>
      </c>
      <c r="B1538" s="8" t="s">
        <v>5288</v>
      </c>
      <c r="C1538" s="8" t="s">
        <v>5287</v>
      </c>
      <c r="D1538">
        <v>12000</v>
      </c>
      <c r="E1538">
        <v>30037.01</v>
      </c>
      <c r="F1538" t="s">
        <v>51</v>
      </c>
      <c r="G1538" t="s">
        <v>55</v>
      </c>
      <c r="H1538" t="s">
        <v>82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4708</v>
      </c>
      <c r="O1538">
        <f>ROUNDUP(E1538/D1538,2)*100</f>
        <v>250.99999999999997</v>
      </c>
      <c r="P1538">
        <f>IF(L1538&gt;0,ROUNDUP((E1538/L1538),0))</f>
        <v>67</v>
      </c>
      <c r="Q1538" t="s">
        <v>28</v>
      </c>
      <c r="R1538" t="s">
        <v>4707</v>
      </c>
      <c r="S1538" s="10">
        <f>(J1538/86400)+25569+(-5/24)</f>
        <v>42213.593865740739</v>
      </c>
      <c r="T1538" s="9">
        <f>(I1538/86400)+25569+(-5/24)</f>
        <v>42243.593865740739</v>
      </c>
    </row>
    <row r="1539" spans="1:20" ht="43.5" x14ac:dyDescent="0.35">
      <c r="A1539">
        <v>1537</v>
      </c>
      <c r="B1539" s="8" t="s">
        <v>5286</v>
      </c>
      <c r="C1539" s="8" t="s">
        <v>5285</v>
      </c>
      <c r="D1539">
        <v>12000</v>
      </c>
      <c r="E1539">
        <v>21588</v>
      </c>
      <c r="F1539" t="s">
        <v>51</v>
      </c>
      <c r="G1539" t="s">
        <v>59</v>
      </c>
      <c r="H1539" t="s">
        <v>85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4708</v>
      </c>
      <c r="O1539">
        <f>ROUNDUP(E1539/D1539,2)*100</f>
        <v>180</v>
      </c>
      <c r="P1539">
        <f>IF(L1539&gt;0,ROUNDUP((E1539/L1539),0))</f>
        <v>97</v>
      </c>
      <c r="Q1539" t="s">
        <v>28</v>
      </c>
      <c r="R1539" t="s">
        <v>4707</v>
      </c>
      <c r="S1539" s="10">
        <f>(J1539/86400)+25569+(-5/24)</f>
        <v>42552.106793981475</v>
      </c>
      <c r="T1539" s="9">
        <f>(I1539/86400)+25569+(-5/24)</f>
        <v>42588.541666666664</v>
      </c>
    </row>
    <row r="1540" spans="1:20" ht="43.5" x14ac:dyDescent="0.35">
      <c r="A1540">
        <v>1538</v>
      </c>
      <c r="B1540" s="8" t="s">
        <v>5284</v>
      </c>
      <c r="C1540" s="8" t="s">
        <v>5283</v>
      </c>
      <c r="D1540">
        <v>7000</v>
      </c>
      <c r="E1540">
        <v>7184</v>
      </c>
      <c r="F1540" t="s">
        <v>51</v>
      </c>
      <c r="G1540" t="s">
        <v>55</v>
      </c>
      <c r="H1540" t="s">
        <v>82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4708</v>
      </c>
      <c r="O1540">
        <f>ROUNDUP(E1540/D1540,2)*100</f>
        <v>103</v>
      </c>
      <c r="P1540">
        <f>IF(L1540&gt;0,ROUNDUP((E1540/L1540),0))</f>
        <v>157</v>
      </c>
      <c r="Q1540" t="s">
        <v>28</v>
      </c>
      <c r="R1540" t="s">
        <v>4707</v>
      </c>
      <c r="S1540" s="10">
        <f>(J1540/86400)+25569+(-5/24)</f>
        <v>41981.57372685185</v>
      </c>
      <c r="T1540" s="9">
        <f>(I1540/86400)+25569+(-5/24)</f>
        <v>42026.57372685185</v>
      </c>
    </row>
    <row r="1541" spans="1:20" ht="43.5" x14ac:dyDescent="0.35">
      <c r="A1541">
        <v>1539</v>
      </c>
      <c r="B1541" s="8" t="s">
        <v>5282</v>
      </c>
      <c r="C1541" s="8" t="s">
        <v>5281</v>
      </c>
      <c r="D1541">
        <v>20000</v>
      </c>
      <c r="E1541">
        <v>27197.22</v>
      </c>
      <c r="F1541" t="s">
        <v>51</v>
      </c>
      <c r="G1541" t="s">
        <v>55</v>
      </c>
      <c r="H1541" t="s">
        <v>82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4708</v>
      </c>
      <c r="O1541">
        <f>ROUNDUP(E1541/D1541,2)*100</f>
        <v>136</v>
      </c>
      <c r="P1541">
        <f>IF(L1541&gt;0,ROUNDUP((E1541/L1541),0))</f>
        <v>96</v>
      </c>
      <c r="Q1541" t="s">
        <v>28</v>
      </c>
      <c r="R1541" t="s">
        <v>4707</v>
      </c>
      <c r="S1541" s="10">
        <f>(J1541/86400)+25569+(-5/24)</f>
        <v>42705.710868055554</v>
      </c>
      <c r="T1541" s="9">
        <f>(I1541/86400)+25569+(-5/24)</f>
        <v>42738.710868055554</v>
      </c>
    </row>
    <row r="1542" spans="1:20" ht="43.5" x14ac:dyDescent="0.35">
      <c r="A1542">
        <v>1540</v>
      </c>
      <c r="B1542" s="8" t="s">
        <v>5280</v>
      </c>
      <c r="C1542" s="8" t="s">
        <v>5279</v>
      </c>
      <c r="D1542">
        <v>15000</v>
      </c>
      <c r="E1542">
        <v>17680</v>
      </c>
      <c r="F1542" t="s">
        <v>51</v>
      </c>
      <c r="G1542" t="s">
        <v>55</v>
      </c>
      <c r="H1542" t="s">
        <v>82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4708</v>
      </c>
      <c r="O1542">
        <f>ROUNDUP(E1542/D1542,2)*100</f>
        <v>118</v>
      </c>
      <c r="P1542">
        <f>IF(L1542&gt;0,ROUNDUP((E1542/L1542),0))</f>
        <v>181</v>
      </c>
      <c r="Q1542" t="s">
        <v>28</v>
      </c>
      <c r="R1542" t="s">
        <v>4707</v>
      </c>
      <c r="S1542" s="10">
        <f>(J1542/86400)+25569+(-5/24)</f>
        <v>41938.798796296294</v>
      </c>
      <c r="T1542" s="9">
        <f>(I1542/86400)+25569+(-5/24)</f>
        <v>41968.843749999993</v>
      </c>
    </row>
    <row r="1543" spans="1:20" ht="43.5" x14ac:dyDescent="0.35">
      <c r="A1543">
        <v>1541</v>
      </c>
      <c r="B1543" s="8" t="s">
        <v>5278</v>
      </c>
      <c r="C1543" s="8" t="s">
        <v>5277</v>
      </c>
      <c r="D1543">
        <v>18000</v>
      </c>
      <c r="E1543">
        <v>6</v>
      </c>
      <c r="F1543" t="s">
        <v>49</v>
      </c>
      <c r="G1543" t="s">
        <v>55</v>
      </c>
      <c r="H1543" t="s">
        <v>82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5238</v>
      </c>
      <c r="O1543">
        <f>ROUNDUP(E1543/D1543,2)*100</f>
        <v>1</v>
      </c>
      <c r="P1543">
        <f>IF(L1543&gt;0,ROUNDUP((E1543/L1543),0))</f>
        <v>3</v>
      </c>
      <c r="Q1543" t="s">
        <v>28</v>
      </c>
      <c r="R1543" t="s">
        <v>5237</v>
      </c>
      <c r="S1543" s="10">
        <f>(J1543/86400)+25569+(-5/24)</f>
        <v>41974.503912037035</v>
      </c>
      <c r="T1543" s="9">
        <f>(I1543/86400)+25569+(-5/24)</f>
        <v>42004.503912037035</v>
      </c>
    </row>
    <row r="1544" spans="1:20" ht="58" x14ac:dyDescent="0.35">
      <c r="A1544">
        <v>1542</v>
      </c>
      <c r="B1544" s="8" t="s">
        <v>5276</v>
      </c>
      <c r="C1544" s="8" t="s">
        <v>5275</v>
      </c>
      <c r="D1544">
        <v>500</v>
      </c>
      <c r="E1544">
        <v>20</v>
      </c>
      <c r="F1544" t="s">
        <v>49</v>
      </c>
      <c r="G1544" t="s">
        <v>57</v>
      </c>
      <c r="H1544" t="s">
        <v>193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5238</v>
      </c>
      <c r="O1544">
        <f>ROUNDUP(E1544/D1544,2)*100</f>
        <v>4</v>
      </c>
      <c r="P1544">
        <f>IF(L1544&gt;0,ROUNDUP((E1544/L1544),0))</f>
        <v>20</v>
      </c>
      <c r="Q1544" t="s">
        <v>28</v>
      </c>
      <c r="R1544" t="s">
        <v>5237</v>
      </c>
      <c r="S1544" s="10">
        <f>(J1544/86400)+25569+(-5/24)</f>
        <v>42170.788194444445</v>
      </c>
      <c r="T1544" s="9">
        <f>(I1544/86400)+25569+(-5/24)</f>
        <v>42185.788194444445</v>
      </c>
    </row>
    <row r="1545" spans="1:20" ht="43.5" x14ac:dyDescent="0.35">
      <c r="A1545">
        <v>1543</v>
      </c>
      <c r="B1545" s="8" t="s">
        <v>5274</v>
      </c>
      <c r="C1545" s="8" t="s">
        <v>5273</v>
      </c>
      <c r="D1545">
        <v>2250</v>
      </c>
      <c r="E1545">
        <v>10</v>
      </c>
      <c r="F1545" t="s">
        <v>49</v>
      </c>
      <c r="G1545" t="s">
        <v>55</v>
      </c>
      <c r="H1545" t="s">
        <v>82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5238</v>
      </c>
      <c r="O1545">
        <f>ROUNDUP(E1545/D1545,2)*100</f>
        <v>1</v>
      </c>
      <c r="P1545">
        <f>IF(L1545&gt;0,ROUNDUP((E1545/L1545),0))</f>
        <v>10</v>
      </c>
      <c r="Q1545" t="s">
        <v>28</v>
      </c>
      <c r="R1545" t="s">
        <v>5237</v>
      </c>
      <c r="S1545" s="10">
        <f>(J1545/86400)+25569+(-5/24)</f>
        <v>41935.301319444443</v>
      </c>
      <c r="T1545" s="9">
        <f>(I1545/86400)+25569+(-5/24)</f>
        <v>41965.342986111107</v>
      </c>
    </row>
    <row r="1546" spans="1:20" ht="43.5" x14ac:dyDescent="0.35">
      <c r="A1546">
        <v>1544</v>
      </c>
      <c r="B1546" s="8" t="s">
        <v>5272</v>
      </c>
      <c r="C1546" s="8" t="s">
        <v>5271</v>
      </c>
      <c r="D1546">
        <v>1000</v>
      </c>
      <c r="E1546">
        <v>0</v>
      </c>
      <c r="F1546" t="s">
        <v>49</v>
      </c>
      <c r="G1546" t="s">
        <v>55</v>
      </c>
      <c r="H1546" t="s">
        <v>82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5238</v>
      </c>
      <c r="O1546">
        <f>ROUNDUP(E1546/D1546,2)*100</f>
        <v>0</v>
      </c>
      <c r="P1546" t="b">
        <f>IF(L1546&gt;0,ROUNDUP((E1546/L1546),0))</f>
        <v>0</v>
      </c>
      <c r="Q1546" t="s">
        <v>28</v>
      </c>
      <c r="R1546" t="s">
        <v>5237</v>
      </c>
      <c r="S1546" s="10">
        <f>(J1546/86400)+25569+(-5/24)</f>
        <v>42052.842870370368</v>
      </c>
      <c r="T1546" s="9">
        <f>(I1546/86400)+25569+(-5/24)</f>
        <v>42094.804166666661</v>
      </c>
    </row>
    <row r="1547" spans="1:20" ht="43.5" x14ac:dyDescent="0.35">
      <c r="A1547">
        <v>1545</v>
      </c>
      <c r="B1547" s="8" t="s">
        <v>5270</v>
      </c>
      <c r="C1547" s="8" t="s">
        <v>5269</v>
      </c>
      <c r="D1547">
        <v>3000</v>
      </c>
      <c r="E1547">
        <v>1</v>
      </c>
      <c r="F1547" t="s">
        <v>49</v>
      </c>
      <c r="G1547" t="s">
        <v>55</v>
      </c>
      <c r="H1547" t="s">
        <v>82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5238</v>
      </c>
      <c r="O1547">
        <f>ROUNDUP(E1547/D1547,2)*100</f>
        <v>1</v>
      </c>
      <c r="P1547">
        <f>IF(L1547&gt;0,ROUNDUP((E1547/L1547),0))</f>
        <v>1</v>
      </c>
      <c r="Q1547" t="s">
        <v>28</v>
      </c>
      <c r="R1547" t="s">
        <v>5237</v>
      </c>
      <c r="S1547" s="10">
        <f>(J1547/86400)+25569+(-5/24)</f>
        <v>42031.676319444443</v>
      </c>
      <c r="T1547" s="9">
        <f>(I1547/86400)+25569+(-5/24)</f>
        <v>42065.677777777775</v>
      </c>
    </row>
    <row r="1548" spans="1:20" ht="43.5" x14ac:dyDescent="0.35">
      <c r="A1548">
        <v>1546</v>
      </c>
      <c r="B1548" s="8" t="s">
        <v>5268</v>
      </c>
      <c r="C1548" s="8" t="s">
        <v>5267</v>
      </c>
      <c r="D1548">
        <v>1000</v>
      </c>
      <c r="E1548">
        <v>289</v>
      </c>
      <c r="F1548" t="s">
        <v>49</v>
      </c>
      <c r="G1548" t="s">
        <v>56</v>
      </c>
      <c r="H1548" t="s">
        <v>90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5238</v>
      </c>
      <c r="O1548">
        <f>ROUNDUP(E1548/D1548,2)*100</f>
        <v>29.000000000000004</v>
      </c>
      <c r="P1548">
        <f>IF(L1548&gt;0,ROUNDUP((E1548/L1548),0))</f>
        <v>27</v>
      </c>
      <c r="Q1548" t="s">
        <v>28</v>
      </c>
      <c r="R1548" t="s">
        <v>5237</v>
      </c>
      <c r="S1548" s="10">
        <f>(J1548/86400)+25569+(-5/24)</f>
        <v>41839.004618055551</v>
      </c>
      <c r="T1548" s="9">
        <f>(I1548/86400)+25569+(-5/24)</f>
        <v>41899.004618055551</v>
      </c>
    </row>
    <row r="1549" spans="1:20" ht="43.5" x14ac:dyDescent="0.35">
      <c r="A1549">
        <v>1547</v>
      </c>
      <c r="B1549" s="8" t="s">
        <v>5266</v>
      </c>
      <c r="C1549" s="8" t="s">
        <v>5265</v>
      </c>
      <c r="D1549">
        <v>20</v>
      </c>
      <c r="E1549">
        <v>0</v>
      </c>
      <c r="F1549" t="s">
        <v>49</v>
      </c>
      <c r="G1549" t="s">
        <v>55</v>
      </c>
      <c r="H1549" t="s">
        <v>82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5238</v>
      </c>
      <c r="O1549">
        <f>ROUNDUP(E1549/D1549,2)*100</f>
        <v>0</v>
      </c>
      <c r="P1549" t="b">
        <f>IF(L1549&gt;0,ROUNDUP((E1549/L1549),0))</f>
        <v>0</v>
      </c>
      <c r="Q1549" t="s">
        <v>28</v>
      </c>
      <c r="R1549" t="s">
        <v>5237</v>
      </c>
      <c r="S1549" s="10">
        <f>(J1549/86400)+25569+(-5/24)</f>
        <v>42782.218541666669</v>
      </c>
      <c r="T1549" s="9">
        <f>(I1549/86400)+25569+(-5/24)</f>
        <v>42789.218541666669</v>
      </c>
    </row>
    <row r="1550" spans="1:20" ht="29" x14ac:dyDescent="0.35">
      <c r="A1550">
        <v>1548</v>
      </c>
      <c r="B1550" s="8" t="s">
        <v>5264</v>
      </c>
      <c r="C1550" s="8" t="s">
        <v>5263</v>
      </c>
      <c r="D1550">
        <v>700</v>
      </c>
      <c r="E1550">
        <v>60</v>
      </c>
      <c r="F1550" t="s">
        <v>49</v>
      </c>
      <c r="G1550" t="s">
        <v>55</v>
      </c>
      <c r="H1550" t="s">
        <v>82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5238</v>
      </c>
      <c r="O1550">
        <f>ROUNDUP(E1550/D1550,2)*100</f>
        <v>9</v>
      </c>
      <c r="P1550">
        <f>IF(L1550&gt;0,ROUNDUP((E1550/L1550),0))</f>
        <v>60</v>
      </c>
      <c r="Q1550" t="s">
        <v>28</v>
      </c>
      <c r="R1550" t="s">
        <v>5237</v>
      </c>
      <c r="S1550" s="10">
        <f>(J1550/86400)+25569+(-5/24)</f>
        <v>42286.673842592594</v>
      </c>
      <c r="T1550" s="9">
        <f>(I1550/86400)+25569+(-5/24)</f>
        <v>42316.715509259258</v>
      </c>
    </row>
    <row r="1551" spans="1:20" ht="43.5" x14ac:dyDescent="0.35">
      <c r="A1551">
        <v>1549</v>
      </c>
      <c r="B1551" s="8" t="s">
        <v>5262</v>
      </c>
      <c r="C1551" s="8" t="s">
        <v>5261</v>
      </c>
      <c r="D1551">
        <v>500</v>
      </c>
      <c r="E1551">
        <v>170</v>
      </c>
      <c r="F1551" t="s">
        <v>49</v>
      </c>
      <c r="G1551" t="s">
        <v>55</v>
      </c>
      <c r="H1551" t="s">
        <v>82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5238</v>
      </c>
      <c r="O1551">
        <f>ROUNDUP(E1551/D1551,2)*100</f>
        <v>34</v>
      </c>
      <c r="P1551">
        <f>IF(L1551&gt;0,ROUNDUP((E1551/L1551),0))</f>
        <v>29</v>
      </c>
      <c r="Q1551" t="s">
        <v>28</v>
      </c>
      <c r="R1551" t="s">
        <v>5237</v>
      </c>
      <c r="S1551" s="10">
        <f>(J1551/86400)+25569+(-5/24)</f>
        <v>42280.927766203698</v>
      </c>
      <c r="T1551" s="9">
        <f>(I1551/86400)+25569+(-5/24)</f>
        <v>42310.96943287037</v>
      </c>
    </row>
    <row r="1552" spans="1:20" ht="58" x14ac:dyDescent="0.35">
      <c r="A1552">
        <v>1550</v>
      </c>
      <c r="B1552" s="8" t="s">
        <v>5260</v>
      </c>
      <c r="C1552" s="8" t="s">
        <v>5259</v>
      </c>
      <c r="D1552">
        <v>750</v>
      </c>
      <c r="E1552">
        <v>101</v>
      </c>
      <c r="F1552" t="s">
        <v>49</v>
      </c>
      <c r="G1552" t="s">
        <v>56</v>
      </c>
      <c r="H1552" t="s">
        <v>90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5238</v>
      </c>
      <c r="O1552">
        <f>ROUNDUP(E1552/D1552,2)*100</f>
        <v>14.000000000000002</v>
      </c>
      <c r="P1552">
        <f>IF(L1552&gt;0,ROUNDUP((E1552/L1552),0))</f>
        <v>15</v>
      </c>
      <c r="Q1552" t="s">
        <v>28</v>
      </c>
      <c r="R1552" t="s">
        <v>5237</v>
      </c>
      <c r="S1552" s="10">
        <f>(J1552/86400)+25569+(-5/24)</f>
        <v>42472.24113425926</v>
      </c>
      <c r="T1552" s="9">
        <f>(I1552/86400)+25569+(-5/24)</f>
        <v>42502.24113425926</v>
      </c>
    </row>
    <row r="1553" spans="1:20" ht="43.5" x14ac:dyDescent="0.35">
      <c r="A1553">
        <v>1551</v>
      </c>
      <c r="B1553" s="8" t="s">
        <v>5258</v>
      </c>
      <c r="C1553" s="8" t="s">
        <v>5257</v>
      </c>
      <c r="D1553">
        <v>3500</v>
      </c>
      <c r="E1553">
        <v>0</v>
      </c>
      <c r="F1553" t="s">
        <v>49</v>
      </c>
      <c r="G1553" t="s">
        <v>55</v>
      </c>
      <c r="H1553" t="s">
        <v>82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5238</v>
      </c>
      <c r="O1553">
        <f>ROUNDUP(E1553/D1553,2)*100</f>
        <v>0</v>
      </c>
      <c r="P1553" t="b">
        <f>IF(L1553&gt;0,ROUNDUP((E1553/L1553),0))</f>
        <v>0</v>
      </c>
      <c r="Q1553" t="s">
        <v>28</v>
      </c>
      <c r="R1553" t="s">
        <v>5237</v>
      </c>
      <c r="S1553" s="10">
        <f>(J1553/86400)+25569+(-5/24)</f>
        <v>42121.616192129623</v>
      </c>
      <c r="T1553" s="9">
        <f>(I1553/86400)+25569+(-5/24)</f>
        <v>42151.616192129623</v>
      </c>
    </row>
    <row r="1554" spans="1:20" ht="43.5" x14ac:dyDescent="0.35">
      <c r="A1554">
        <v>1552</v>
      </c>
      <c r="B1554" s="8" t="s">
        <v>5256</v>
      </c>
      <c r="C1554" s="8" t="s">
        <v>5255</v>
      </c>
      <c r="D1554">
        <v>4300</v>
      </c>
      <c r="E1554">
        <v>2115</v>
      </c>
      <c r="F1554" t="s">
        <v>49</v>
      </c>
      <c r="G1554" t="s">
        <v>55</v>
      </c>
      <c r="H1554" t="s">
        <v>82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5238</v>
      </c>
      <c r="O1554">
        <f>ROUNDUP(E1554/D1554,2)*100</f>
        <v>50</v>
      </c>
      <c r="P1554">
        <f>IF(L1554&gt;0,ROUNDUP((E1554/L1554),0))</f>
        <v>133</v>
      </c>
      <c r="Q1554" t="s">
        <v>28</v>
      </c>
      <c r="R1554" t="s">
        <v>5237</v>
      </c>
      <c r="S1554" s="10">
        <f>(J1554/86400)+25569+(-5/24)</f>
        <v>41892.480416666665</v>
      </c>
      <c r="T1554" s="9">
        <f>(I1554/86400)+25569+(-5/24)</f>
        <v>41912.957638888889</v>
      </c>
    </row>
    <row r="1555" spans="1:20" ht="43.5" x14ac:dyDescent="0.35">
      <c r="A1555">
        <v>1553</v>
      </c>
      <c r="B1555" s="8" t="s">
        <v>5254</v>
      </c>
      <c r="C1555" s="8" t="s">
        <v>5253</v>
      </c>
      <c r="D1555">
        <v>6000</v>
      </c>
      <c r="E1555">
        <v>0</v>
      </c>
      <c r="F1555" t="s">
        <v>49</v>
      </c>
      <c r="G1555" t="s">
        <v>55</v>
      </c>
      <c r="H1555" t="s">
        <v>82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5238</v>
      </c>
      <c r="O1555">
        <f>ROUNDUP(E1555/D1555,2)*100</f>
        <v>0</v>
      </c>
      <c r="P1555" t="b">
        <f>IF(L1555&gt;0,ROUNDUP((E1555/L1555),0))</f>
        <v>0</v>
      </c>
      <c r="Q1555" t="s">
        <v>28</v>
      </c>
      <c r="R1555" t="s">
        <v>5237</v>
      </c>
      <c r="S1555" s="10">
        <f>(J1555/86400)+25569+(-5/24)</f>
        <v>42219.074618055551</v>
      </c>
      <c r="T1555" s="9">
        <f>(I1555/86400)+25569+(-5/24)</f>
        <v>42249.074618055551</v>
      </c>
    </row>
    <row r="1556" spans="1:20" ht="58" x14ac:dyDescent="0.35">
      <c r="A1556">
        <v>1554</v>
      </c>
      <c r="B1556" s="8" t="s">
        <v>5252</v>
      </c>
      <c r="C1556" s="8" t="s">
        <v>5251</v>
      </c>
      <c r="D1556">
        <v>20000</v>
      </c>
      <c r="E1556">
        <v>0</v>
      </c>
      <c r="F1556" t="s">
        <v>49</v>
      </c>
      <c r="G1556" t="s">
        <v>58</v>
      </c>
      <c r="H1556" t="s">
        <v>104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5238</v>
      </c>
      <c r="O1556">
        <f>ROUNDUP(E1556/D1556,2)*100</f>
        <v>0</v>
      </c>
      <c r="P1556" t="b">
        <f>IF(L1556&gt;0,ROUNDUP((E1556/L1556),0))</f>
        <v>0</v>
      </c>
      <c r="Q1556" t="s">
        <v>28</v>
      </c>
      <c r="R1556" t="s">
        <v>5237</v>
      </c>
      <c r="S1556" s="10">
        <f>(J1556/86400)+25569+(-5/24)</f>
        <v>42188.043865740743</v>
      </c>
      <c r="T1556" s="9">
        <f>(I1556/86400)+25569+(-5/24)</f>
        <v>42218.043865740743</v>
      </c>
    </row>
    <row r="1557" spans="1:20" ht="43.5" x14ac:dyDescent="0.35">
      <c r="A1557">
        <v>1555</v>
      </c>
      <c r="B1557" s="8" t="s">
        <v>5250</v>
      </c>
      <c r="C1557" s="8" t="s">
        <v>5249</v>
      </c>
      <c r="D1557">
        <v>750</v>
      </c>
      <c r="E1557">
        <v>0</v>
      </c>
      <c r="F1557" t="s">
        <v>49</v>
      </c>
      <c r="G1557" t="s">
        <v>55</v>
      </c>
      <c r="H1557" t="s">
        <v>82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5238</v>
      </c>
      <c r="O1557">
        <f>ROUNDUP(E1557/D1557,2)*100</f>
        <v>0</v>
      </c>
      <c r="P1557" t="b">
        <f>IF(L1557&gt;0,ROUNDUP((E1557/L1557),0))</f>
        <v>0</v>
      </c>
      <c r="Q1557" t="s">
        <v>28</v>
      </c>
      <c r="R1557" t="s">
        <v>5237</v>
      </c>
      <c r="S1557" s="10">
        <f>(J1557/86400)+25569+(-5/24)</f>
        <v>42241.405462962961</v>
      </c>
      <c r="T1557" s="9">
        <f>(I1557/86400)+25569+(-5/24)</f>
        <v>42264.499999999993</v>
      </c>
    </row>
    <row r="1558" spans="1:20" ht="43.5" x14ac:dyDescent="0.35">
      <c r="A1558">
        <v>1556</v>
      </c>
      <c r="B1558" s="8" t="s">
        <v>5248</v>
      </c>
      <c r="C1558" s="8" t="s">
        <v>5247</v>
      </c>
      <c r="D1558">
        <v>1500</v>
      </c>
      <c r="E1558">
        <v>677</v>
      </c>
      <c r="F1558" t="s">
        <v>49</v>
      </c>
      <c r="G1558" t="s">
        <v>57</v>
      </c>
      <c r="H1558" t="s">
        <v>193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5238</v>
      </c>
      <c r="O1558">
        <f>ROUNDUP(E1558/D1558,2)*100</f>
        <v>46</v>
      </c>
      <c r="P1558">
        <f>IF(L1558&gt;0,ROUNDUP((E1558/L1558),0))</f>
        <v>57</v>
      </c>
      <c r="Q1558" t="s">
        <v>28</v>
      </c>
      <c r="R1558" t="s">
        <v>5237</v>
      </c>
      <c r="S1558" s="10">
        <f>(J1558/86400)+25569+(-5/24)</f>
        <v>42524.944722222215</v>
      </c>
      <c r="T1558" s="9">
        <f>(I1558/86400)+25569+(-5/24)</f>
        <v>42554.944722222215</v>
      </c>
    </row>
    <row r="1559" spans="1:20" ht="43.5" x14ac:dyDescent="0.35">
      <c r="A1559">
        <v>1557</v>
      </c>
      <c r="B1559" s="8" t="s">
        <v>5246</v>
      </c>
      <c r="C1559" s="8" t="s">
        <v>5245</v>
      </c>
      <c r="D1559">
        <v>2500</v>
      </c>
      <c r="E1559">
        <v>100</v>
      </c>
      <c r="F1559" t="s">
        <v>49</v>
      </c>
      <c r="G1559" t="s">
        <v>55</v>
      </c>
      <c r="H1559" t="s">
        <v>82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5238</v>
      </c>
      <c r="O1559">
        <f>ROUNDUP(E1559/D1559,2)*100</f>
        <v>4</v>
      </c>
      <c r="P1559">
        <f>IF(L1559&gt;0,ROUNDUP((E1559/L1559),0))</f>
        <v>100</v>
      </c>
      <c r="Q1559" t="s">
        <v>28</v>
      </c>
      <c r="R1559" t="s">
        <v>5237</v>
      </c>
      <c r="S1559" s="10">
        <f>(J1559/86400)+25569+(-5/24)</f>
        <v>41871.444826388884</v>
      </c>
      <c r="T1559" s="9">
        <f>(I1559/86400)+25569+(-5/24)</f>
        <v>41902.444826388884</v>
      </c>
    </row>
    <row r="1560" spans="1:20" ht="43.5" x14ac:dyDescent="0.35">
      <c r="A1560">
        <v>1558</v>
      </c>
      <c r="B1560" s="8" t="s">
        <v>5244</v>
      </c>
      <c r="C1560" s="8" t="s">
        <v>5243</v>
      </c>
      <c r="D1560">
        <v>750</v>
      </c>
      <c r="E1560">
        <v>35</v>
      </c>
      <c r="F1560" t="s">
        <v>49</v>
      </c>
      <c r="G1560" t="s">
        <v>56</v>
      </c>
      <c r="H1560" t="s">
        <v>90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5238</v>
      </c>
      <c r="O1560">
        <f>ROUNDUP(E1560/D1560,2)*100</f>
        <v>5</v>
      </c>
      <c r="P1560">
        <f>IF(L1560&gt;0,ROUNDUP((E1560/L1560),0))</f>
        <v>12</v>
      </c>
      <c r="Q1560" t="s">
        <v>28</v>
      </c>
      <c r="R1560" t="s">
        <v>5237</v>
      </c>
      <c r="S1560" s="10">
        <f>(J1560/86400)+25569+(-5/24)</f>
        <v>42185.189340277771</v>
      </c>
      <c r="T1560" s="9">
        <f>(I1560/86400)+25569+(-5/24)</f>
        <v>42244.299999999996</v>
      </c>
    </row>
    <row r="1561" spans="1:20" ht="29" x14ac:dyDescent="0.35">
      <c r="A1561">
        <v>1559</v>
      </c>
      <c r="B1561" s="8" t="s">
        <v>5242</v>
      </c>
      <c r="C1561" s="8" t="s">
        <v>5241</v>
      </c>
      <c r="D1561">
        <v>15000</v>
      </c>
      <c r="E1561">
        <v>50</v>
      </c>
      <c r="F1561" t="s">
        <v>49</v>
      </c>
      <c r="G1561" t="s">
        <v>55</v>
      </c>
      <c r="H1561" t="s">
        <v>82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5238</v>
      </c>
      <c r="O1561">
        <f>ROUNDUP(E1561/D1561,2)*100</f>
        <v>1</v>
      </c>
      <c r="P1561">
        <f>IF(L1561&gt;0,ROUNDUP((E1561/L1561),0))</f>
        <v>50</v>
      </c>
      <c r="Q1561" t="s">
        <v>28</v>
      </c>
      <c r="R1561" t="s">
        <v>5237</v>
      </c>
      <c r="S1561" s="10">
        <f>(J1561/86400)+25569+(-5/24)</f>
        <v>42107.844895833332</v>
      </c>
      <c r="T1561" s="9">
        <f>(I1561/86400)+25569+(-5/24)</f>
        <v>42122.844895833332</v>
      </c>
    </row>
    <row r="1562" spans="1:20" ht="43.5" x14ac:dyDescent="0.35">
      <c r="A1562">
        <v>1560</v>
      </c>
      <c r="B1562" s="8" t="s">
        <v>5240</v>
      </c>
      <c r="C1562" s="8" t="s">
        <v>5239</v>
      </c>
      <c r="D1562">
        <v>2500</v>
      </c>
      <c r="E1562">
        <v>94</v>
      </c>
      <c r="F1562" t="s">
        <v>49</v>
      </c>
      <c r="G1562" t="s">
        <v>55</v>
      </c>
      <c r="H1562" t="s">
        <v>82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5238</v>
      </c>
      <c r="O1562">
        <f>ROUNDUP(E1562/D1562,2)*100</f>
        <v>4</v>
      </c>
      <c r="P1562">
        <f>IF(L1562&gt;0,ROUNDUP((E1562/L1562),0))</f>
        <v>24</v>
      </c>
      <c r="Q1562" t="s">
        <v>28</v>
      </c>
      <c r="R1562" t="s">
        <v>5237</v>
      </c>
      <c r="S1562" s="10">
        <f>(J1562/86400)+25569+(-5/24)</f>
        <v>41935.812418981477</v>
      </c>
      <c r="T1562" s="9">
        <f>(I1562/86400)+25569+(-5/24)</f>
        <v>41955.854085648149</v>
      </c>
    </row>
    <row r="1563" spans="1:20" ht="58" x14ac:dyDescent="0.35">
      <c r="A1563">
        <v>1561</v>
      </c>
      <c r="B1563" s="8" t="s">
        <v>5236</v>
      </c>
      <c r="C1563" s="8" t="s">
        <v>5235</v>
      </c>
      <c r="D1563">
        <v>10000</v>
      </c>
      <c r="E1563">
        <v>67</v>
      </c>
      <c r="F1563" t="s">
        <v>48</v>
      </c>
      <c r="G1563" t="s">
        <v>55</v>
      </c>
      <c r="H1563" t="s">
        <v>82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5196</v>
      </c>
      <c r="O1563">
        <f>ROUNDUP(E1563/D1563,2)*100</f>
        <v>1</v>
      </c>
      <c r="P1563">
        <f>IF(L1563&gt;0,ROUNDUP((E1563/L1563),0))</f>
        <v>67</v>
      </c>
      <c r="Q1563" t="s">
        <v>30</v>
      </c>
      <c r="R1563" t="s">
        <v>5195</v>
      </c>
      <c r="S1563" s="10">
        <f>(J1563/86400)+25569+(-5/24)</f>
        <v>41554.833368055552</v>
      </c>
      <c r="T1563" s="9">
        <f>(I1563/86400)+25569+(-5/24)</f>
        <v>41584.875034722216</v>
      </c>
    </row>
    <row r="1564" spans="1:20" ht="58" x14ac:dyDescent="0.35">
      <c r="A1564">
        <v>1562</v>
      </c>
      <c r="B1564" s="8" t="s">
        <v>5234</v>
      </c>
      <c r="C1564" s="8" t="s">
        <v>5233</v>
      </c>
      <c r="D1564">
        <v>4000</v>
      </c>
      <c r="E1564">
        <v>0</v>
      </c>
      <c r="F1564" t="s">
        <v>48</v>
      </c>
      <c r="G1564" t="s">
        <v>55</v>
      </c>
      <c r="H1564" t="s">
        <v>82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5196</v>
      </c>
      <c r="O1564">
        <f>ROUNDUP(E1564/D1564,2)*100</f>
        <v>0</v>
      </c>
      <c r="P1564" t="b">
        <f>IF(L1564&gt;0,ROUNDUP((E1564/L1564),0))</f>
        <v>0</v>
      </c>
      <c r="Q1564" t="s">
        <v>30</v>
      </c>
      <c r="R1564" t="s">
        <v>5195</v>
      </c>
      <c r="S1564" s="10">
        <f>(J1564/86400)+25569+(-5/24)</f>
        <v>40079.357824074068</v>
      </c>
      <c r="T1564" s="9">
        <f>(I1564/86400)+25569+(-5/24)</f>
        <v>40148.826388888883</v>
      </c>
    </row>
    <row r="1565" spans="1:20" ht="43.5" x14ac:dyDescent="0.35">
      <c r="A1565">
        <v>1563</v>
      </c>
      <c r="B1565" s="8" t="s">
        <v>5232</v>
      </c>
      <c r="C1565" s="8" t="s">
        <v>5231</v>
      </c>
      <c r="D1565">
        <v>6000</v>
      </c>
      <c r="E1565">
        <v>85</v>
      </c>
      <c r="F1565" t="s">
        <v>48</v>
      </c>
      <c r="G1565" t="s">
        <v>56</v>
      </c>
      <c r="H1565" t="s">
        <v>90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5196</v>
      </c>
      <c r="O1565">
        <f>ROUNDUP(E1565/D1565,2)*100</f>
        <v>2</v>
      </c>
      <c r="P1565">
        <f>IF(L1565&gt;0,ROUNDUP((E1565/L1565),0))</f>
        <v>43</v>
      </c>
      <c r="Q1565" t="s">
        <v>30</v>
      </c>
      <c r="R1565" t="s">
        <v>5195</v>
      </c>
      <c r="S1565" s="10">
        <f>(J1565/86400)+25569+(-5/24)</f>
        <v>41652.534155092588</v>
      </c>
      <c r="T1565" s="9">
        <f>(I1565/86400)+25569+(-5/24)</f>
        <v>41712.492488425924</v>
      </c>
    </row>
    <row r="1566" spans="1:20" ht="43.5" x14ac:dyDescent="0.35">
      <c r="A1566">
        <v>1564</v>
      </c>
      <c r="B1566" s="8" t="s">
        <v>5230</v>
      </c>
      <c r="C1566" s="8" t="s">
        <v>5229</v>
      </c>
      <c r="D1566">
        <v>10000</v>
      </c>
      <c r="E1566">
        <v>10</v>
      </c>
      <c r="F1566" t="s">
        <v>48</v>
      </c>
      <c r="G1566" t="s">
        <v>55</v>
      </c>
      <c r="H1566" t="s">
        <v>82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5196</v>
      </c>
      <c r="O1566">
        <f>ROUNDUP(E1566/D1566,2)*100</f>
        <v>1</v>
      </c>
      <c r="P1566">
        <f>IF(L1566&gt;0,ROUNDUP((E1566/L1566),0))</f>
        <v>10</v>
      </c>
      <c r="Q1566" t="s">
        <v>30</v>
      </c>
      <c r="R1566" t="s">
        <v>5195</v>
      </c>
      <c r="S1566" s="10">
        <f>(J1566/86400)+25569+(-5/24)</f>
        <v>42121.158668981479</v>
      </c>
      <c r="T1566" s="9">
        <f>(I1566/86400)+25569+(-5/24)</f>
        <v>42152.628472222219</v>
      </c>
    </row>
    <row r="1567" spans="1:20" ht="43.5" x14ac:dyDescent="0.35">
      <c r="A1567">
        <v>1565</v>
      </c>
      <c r="B1567" s="8" t="s">
        <v>5228</v>
      </c>
      <c r="C1567" s="8" t="s">
        <v>5227</v>
      </c>
      <c r="D1567">
        <v>4000</v>
      </c>
      <c r="E1567">
        <v>100</v>
      </c>
      <c r="F1567" t="s">
        <v>48</v>
      </c>
      <c r="G1567" t="s">
        <v>55</v>
      </c>
      <c r="H1567" t="s">
        <v>82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5196</v>
      </c>
      <c r="O1567">
        <f>ROUNDUP(E1567/D1567,2)*100</f>
        <v>3</v>
      </c>
      <c r="P1567">
        <f>IF(L1567&gt;0,ROUNDUP((E1567/L1567),0))</f>
        <v>100</v>
      </c>
      <c r="Q1567" t="s">
        <v>30</v>
      </c>
      <c r="R1567" t="s">
        <v>5195</v>
      </c>
      <c r="S1567" s="10">
        <f>(J1567/86400)+25569+(-5/24)</f>
        <v>40672.521539351852</v>
      </c>
      <c r="T1567" s="9">
        <f>(I1567/86400)+25569+(-5/24)</f>
        <v>40702.521539351852</v>
      </c>
    </row>
    <row r="1568" spans="1:20" ht="43.5" x14ac:dyDescent="0.35">
      <c r="A1568">
        <v>1566</v>
      </c>
      <c r="B1568" s="8" t="s">
        <v>5226</v>
      </c>
      <c r="C1568" s="8" t="s">
        <v>5225</v>
      </c>
      <c r="D1568">
        <v>30000</v>
      </c>
      <c r="E1568">
        <v>6375</v>
      </c>
      <c r="F1568" t="s">
        <v>48</v>
      </c>
      <c r="G1568" t="s">
        <v>55</v>
      </c>
      <c r="H1568" t="s">
        <v>82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5196</v>
      </c>
      <c r="O1568">
        <f>ROUNDUP(E1568/D1568,2)*100</f>
        <v>22</v>
      </c>
      <c r="P1568">
        <f>IF(L1568&gt;0,ROUNDUP((E1568/L1568),0))</f>
        <v>109</v>
      </c>
      <c r="Q1568" t="s">
        <v>30</v>
      </c>
      <c r="R1568" t="s">
        <v>5195</v>
      </c>
      <c r="S1568" s="10">
        <f>(J1568/86400)+25569+(-5/24)</f>
        <v>42549.708379629628</v>
      </c>
      <c r="T1568" s="9">
        <f>(I1568/86400)+25569+(-5/24)</f>
        <v>42578.708333333336</v>
      </c>
    </row>
    <row r="1569" spans="1:20" ht="43.5" x14ac:dyDescent="0.35">
      <c r="A1569">
        <v>1567</v>
      </c>
      <c r="B1569" s="8" t="s">
        <v>5224</v>
      </c>
      <c r="C1569" s="8" t="s">
        <v>5223</v>
      </c>
      <c r="D1569">
        <v>8500</v>
      </c>
      <c r="E1569">
        <v>350</v>
      </c>
      <c r="F1569" t="s">
        <v>48</v>
      </c>
      <c r="G1569" t="s">
        <v>55</v>
      </c>
      <c r="H1569" t="s">
        <v>82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5196</v>
      </c>
      <c r="O1569">
        <f>ROUNDUP(E1569/D1569,2)*100</f>
        <v>5</v>
      </c>
      <c r="P1569">
        <f>IF(L1569&gt;0,ROUNDUP((E1569/L1569),0))</f>
        <v>27</v>
      </c>
      <c r="Q1569" t="s">
        <v>30</v>
      </c>
      <c r="R1569" t="s">
        <v>5195</v>
      </c>
      <c r="S1569" s="10">
        <f>(J1569/86400)+25569+(-5/24)</f>
        <v>41671.728530092594</v>
      </c>
      <c r="T1569" s="9">
        <f>(I1569/86400)+25569+(-5/24)</f>
        <v>41686.791666666664</v>
      </c>
    </row>
    <row r="1570" spans="1:20" ht="43.5" x14ac:dyDescent="0.35">
      <c r="A1570">
        <v>1568</v>
      </c>
      <c r="B1570" s="8" t="s">
        <v>5222</v>
      </c>
      <c r="C1570" s="8" t="s">
        <v>5221</v>
      </c>
      <c r="D1570">
        <v>25000</v>
      </c>
      <c r="E1570">
        <v>3410</v>
      </c>
      <c r="F1570" t="s">
        <v>48</v>
      </c>
      <c r="G1570" t="s">
        <v>55</v>
      </c>
      <c r="H1570" t="s">
        <v>82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5196</v>
      </c>
      <c r="O1570">
        <f>ROUNDUP(E1570/D1570,2)*100</f>
        <v>14.000000000000002</v>
      </c>
      <c r="P1570">
        <f>IF(L1570&gt;0,ROUNDUP((E1570/L1570),0))</f>
        <v>155</v>
      </c>
      <c r="Q1570" t="s">
        <v>30</v>
      </c>
      <c r="R1570" t="s">
        <v>5195</v>
      </c>
      <c r="S1570" s="10">
        <f>(J1570/86400)+25569+(-5/24)</f>
        <v>41961.853993055549</v>
      </c>
      <c r="T1570" s="9">
        <f>(I1570/86400)+25569+(-5/24)</f>
        <v>41996.853993055549</v>
      </c>
    </row>
    <row r="1571" spans="1:20" x14ac:dyDescent="0.35">
      <c r="A1571">
        <v>1569</v>
      </c>
      <c r="B1571" s="8" t="s">
        <v>5220</v>
      </c>
      <c r="C1571" s="8" t="s">
        <v>5219</v>
      </c>
      <c r="D1571">
        <v>30000</v>
      </c>
      <c r="E1571">
        <v>0</v>
      </c>
      <c r="F1571" t="s">
        <v>48</v>
      </c>
      <c r="G1571" t="s">
        <v>55</v>
      </c>
      <c r="H1571" t="s">
        <v>82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5196</v>
      </c>
      <c r="O1571">
        <f>ROUNDUP(E1571/D1571,2)*100</f>
        <v>0</v>
      </c>
      <c r="P1571" t="b">
        <f>IF(L1571&gt;0,ROUNDUP((E1571/L1571),0))</f>
        <v>0</v>
      </c>
      <c r="Q1571" t="s">
        <v>30</v>
      </c>
      <c r="R1571" t="s">
        <v>5195</v>
      </c>
      <c r="S1571" s="10">
        <f>(J1571/86400)+25569+(-5/24)</f>
        <v>41389.471226851849</v>
      </c>
      <c r="T1571" s="9">
        <f>(I1571/86400)+25569+(-5/24)</f>
        <v>41419.471226851849</v>
      </c>
    </row>
    <row r="1572" spans="1:20" ht="29" x14ac:dyDescent="0.35">
      <c r="A1572">
        <v>1570</v>
      </c>
      <c r="B1572" s="8" t="s">
        <v>5218</v>
      </c>
      <c r="C1572" s="8" t="s">
        <v>5217</v>
      </c>
      <c r="D1572">
        <v>6000</v>
      </c>
      <c r="E1572">
        <v>2484</v>
      </c>
      <c r="F1572" t="s">
        <v>48</v>
      </c>
      <c r="G1572" t="s">
        <v>55</v>
      </c>
      <c r="H1572" t="s">
        <v>82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5196</v>
      </c>
      <c r="O1572">
        <f>ROUNDUP(E1572/D1572,2)*100</f>
        <v>42</v>
      </c>
      <c r="P1572">
        <f>IF(L1572&gt;0,ROUNDUP((E1572/L1572),0))</f>
        <v>48</v>
      </c>
      <c r="Q1572" t="s">
        <v>30</v>
      </c>
      <c r="R1572" t="s">
        <v>5195</v>
      </c>
      <c r="S1572" s="10">
        <f>(J1572/86400)+25569+(-5/24)</f>
        <v>42438.605115740742</v>
      </c>
      <c r="T1572" s="9">
        <f>(I1572/86400)+25569+(-5/24)</f>
        <v>42468.56344907407</v>
      </c>
    </row>
    <row r="1573" spans="1:20" ht="58" x14ac:dyDescent="0.35">
      <c r="A1573">
        <v>1571</v>
      </c>
      <c r="B1573" s="8" t="s">
        <v>5216</v>
      </c>
      <c r="C1573" s="8" t="s">
        <v>5215</v>
      </c>
      <c r="D1573">
        <v>12100</v>
      </c>
      <c r="E1573">
        <v>80</v>
      </c>
      <c r="F1573" t="s">
        <v>48</v>
      </c>
      <c r="G1573" t="s">
        <v>56</v>
      </c>
      <c r="H1573" t="s">
        <v>90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5196</v>
      </c>
      <c r="O1573">
        <f>ROUNDUP(E1573/D1573,2)*100</f>
        <v>1</v>
      </c>
      <c r="P1573">
        <f>IF(L1573&gt;0,ROUNDUP((E1573/L1573),0))</f>
        <v>20</v>
      </c>
      <c r="Q1573" t="s">
        <v>30</v>
      </c>
      <c r="R1573" t="s">
        <v>5195</v>
      </c>
      <c r="S1573" s="10">
        <f>(J1573/86400)+25569+(-5/24)</f>
        <v>42144.56114583333</v>
      </c>
      <c r="T1573" s="9">
        <f>(I1573/86400)+25569+(-5/24)</f>
        <v>42174.56114583333</v>
      </c>
    </row>
    <row r="1574" spans="1:20" ht="43.5" x14ac:dyDescent="0.35">
      <c r="A1574">
        <v>1572</v>
      </c>
      <c r="B1574" s="8" t="s">
        <v>5214</v>
      </c>
      <c r="C1574" s="8" t="s">
        <v>5213</v>
      </c>
      <c r="D1574">
        <v>2500</v>
      </c>
      <c r="E1574">
        <v>125</v>
      </c>
      <c r="F1574" t="s">
        <v>48</v>
      </c>
      <c r="G1574" t="s">
        <v>56</v>
      </c>
      <c r="H1574" t="s">
        <v>90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5196</v>
      </c>
      <c r="O1574">
        <f>ROUNDUP(E1574/D1574,2)*100</f>
        <v>5</v>
      </c>
      <c r="P1574">
        <f>IF(L1574&gt;0,ROUNDUP((E1574/L1574),0))</f>
        <v>42</v>
      </c>
      <c r="Q1574" t="s">
        <v>30</v>
      </c>
      <c r="R1574" t="s">
        <v>5195</v>
      </c>
      <c r="S1574" s="10">
        <f>(J1574/86400)+25569+(-5/24)</f>
        <v>42403.824756944443</v>
      </c>
      <c r="T1574" s="9">
        <f>(I1574/86400)+25569+(-5/24)</f>
        <v>42428.790972222218</v>
      </c>
    </row>
    <row r="1575" spans="1:20" ht="43.5" x14ac:dyDescent="0.35">
      <c r="A1575">
        <v>1573</v>
      </c>
      <c r="B1575" s="8" t="s">
        <v>5212</v>
      </c>
      <c r="C1575" s="8" t="s">
        <v>5211</v>
      </c>
      <c r="D1575">
        <v>9000</v>
      </c>
      <c r="E1575">
        <v>223</v>
      </c>
      <c r="F1575" t="s">
        <v>48</v>
      </c>
      <c r="G1575" t="s">
        <v>57</v>
      </c>
      <c r="H1575" t="s">
        <v>193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5196</v>
      </c>
      <c r="O1575">
        <f>ROUNDUP(E1575/D1575,2)*100</f>
        <v>3</v>
      </c>
      <c r="P1575">
        <f>IF(L1575&gt;0,ROUNDUP((E1575/L1575),0))</f>
        <v>75</v>
      </c>
      <c r="Q1575" t="s">
        <v>30</v>
      </c>
      <c r="R1575" t="s">
        <v>5195</v>
      </c>
      <c r="S1575" s="10">
        <f>(J1575/86400)+25569+(-5/24)</f>
        <v>42785.791689814818</v>
      </c>
      <c r="T1575" s="9">
        <f>(I1575/86400)+25569+(-5/24)</f>
        <v>42825.957638888889</v>
      </c>
    </row>
    <row r="1576" spans="1:20" ht="43.5" x14ac:dyDescent="0.35">
      <c r="A1576">
        <v>1574</v>
      </c>
      <c r="B1576" s="8" t="s">
        <v>5210</v>
      </c>
      <c r="C1576" s="8" t="s">
        <v>5209</v>
      </c>
      <c r="D1576">
        <v>10000</v>
      </c>
      <c r="E1576">
        <v>506</v>
      </c>
      <c r="F1576" t="s">
        <v>48</v>
      </c>
      <c r="G1576" t="s">
        <v>55</v>
      </c>
      <c r="H1576" t="s">
        <v>82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5196</v>
      </c>
      <c r="O1576">
        <f>ROUNDUP(E1576/D1576,2)*100</f>
        <v>6.0000000000000009</v>
      </c>
      <c r="P1576">
        <f>IF(L1576&gt;0,ROUNDUP((E1576/L1576),0))</f>
        <v>85</v>
      </c>
      <c r="Q1576" t="s">
        <v>30</v>
      </c>
      <c r="R1576" t="s">
        <v>5195</v>
      </c>
      <c r="S1576" s="10">
        <f>(J1576/86400)+25569+(-5/24)</f>
        <v>42017.719085648147</v>
      </c>
      <c r="T1576" s="9">
        <f>(I1576/86400)+25569+(-5/24)</f>
        <v>42052.719085648147</v>
      </c>
    </row>
    <row r="1577" spans="1:20" ht="43.5" x14ac:dyDescent="0.35">
      <c r="A1577">
        <v>1575</v>
      </c>
      <c r="B1577" s="8" t="s">
        <v>5208</v>
      </c>
      <c r="C1577" s="8" t="s">
        <v>5207</v>
      </c>
      <c r="D1577">
        <v>10000</v>
      </c>
      <c r="E1577">
        <v>2291</v>
      </c>
      <c r="F1577" t="s">
        <v>48</v>
      </c>
      <c r="G1577" t="s">
        <v>55</v>
      </c>
      <c r="H1577" t="s">
        <v>82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5196</v>
      </c>
      <c r="O1577">
        <f>ROUNDUP(E1577/D1577,2)*100</f>
        <v>23</v>
      </c>
      <c r="P1577">
        <f>IF(L1577&gt;0,ROUNDUP((E1577/L1577),0))</f>
        <v>66</v>
      </c>
      <c r="Q1577" t="s">
        <v>30</v>
      </c>
      <c r="R1577" t="s">
        <v>5195</v>
      </c>
      <c r="S1577" s="10">
        <f>(J1577/86400)+25569+(-5/24)</f>
        <v>41799.315925925919</v>
      </c>
      <c r="T1577" s="9">
        <f>(I1577/86400)+25569+(-5/24)</f>
        <v>41829.315925925919</v>
      </c>
    </row>
    <row r="1578" spans="1:20" ht="29" x14ac:dyDescent="0.35">
      <c r="A1578">
        <v>1576</v>
      </c>
      <c r="B1578" s="8" t="s">
        <v>5206</v>
      </c>
      <c r="C1578" s="8" t="s">
        <v>5205</v>
      </c>
      <c r="D1578">
        <v>5000</v>
      </c>
      <c r="E1578">
        <v>650</v>
      </c>
      <c r="F1578" t="s">
        <v>48</v>
      </c>
      <c r="G1578" t="s">
        <v>55</v>
      </c>
      <c r="H1578" t="s">
        <v>82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5196</v>
      </c>
      <c r="O1578">
        <f>ROUNDUP(E1578/D1578,2)*100</f>
        <v>13</v>
      </c>
      <c r="P1578">
        <f>IF(L1578&gt;0,ROUNDUP((E1578/L1578),0))</f>
        <v>65</v>
      </c>
      <c r="Q1578" t="s">
        <v>30</v>
      </c>
      <c r="R1578" t="s">
        <v>5195</v>
      </c>
      <c r="S1578" s="10">
        <f>(J1578/86400)+25569+(-5/24)</f>
        <v>42140.670925925922</v>
      </c>
      <c r="T1578" s="9">
        <f>(I1578/86400)+25569+(-5/24)</f>
        <v>42185.670925925922</v>
      </c>
    </row>
    <row r="1579" spans="1:20" ht="43.5" x14ac:dyDescent="0.35">
      <c r="A1579">
        <v>1577</v>
      </c>
      <c r="B1579" s="8" t="s">
        <v>5204</v>
      </c>
      <c r="C1579" s="8" t="s">
        <v>5203</v>
      </c>
      <c r="D1579">
        <v>10000</v>
      </c>
      <c r="E1579">
        <v>55</v>
      </c>
      <c r="F1579" t="s">
        <v>48</v>
      </c>
      <c r="G1579" t="s">
        <v>55</v>
      </c>
      <c r="H1579" t="s">
        <v>82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5196</v>
      </c>
      <c r="O1579">
        <f>ROUNDUP(E1579/D1579,2)*100</f>
        <v>1</v>
      </c>
      <c r="P1579">
        <f>IF(L1579&gt;0,ROUNDUP((E1579/L1579),0))</f>
        <v>28</v>
      </c>
      <c r="Q1579" t="s">
        <v>30</v>
      </c>
      <c r="R1579" t="s">
        <v>5195</v>
      </c>
      <c r="S1579" s="10">
        <f>(J1579/86400)+25569+(-5/24)</f>
        <v>41054.639444444438</v>
      </c>
      <c r="T1579" s="9">
        <f>(I1579/86400)+25569+(-5/24)</f>
        <v>41114.639444444438</v>
      </c>
    </row>
    <row r="1580" spans="1:20" ht="58" x14ac:dyDescent="0.35">
      <c r="A1580">
        <v>1578</v>
      </c>
      <c r="B1580" s="8" t="s">
        <v>5202</v>
      </c>
      <c r="C1580" s="8" t="s">
        <v>5201</v>
      </c>
      <c r="D1580">
        <v>1897</v>
      </c>
      <c r="E1580">
        <v>205</v>
      </c>
      <c r="F1580" t="s">
        <v>48</v>
      </c>
      <c r="G1580" t="s">
        <v>55</v>
      </c>
      <c r="H1580" t="s">
        <v>82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5196</v>
      </c>
      <c r="O1580">
        <f>ROUNDUP(E1580/D1580,2)*100</f>
        <v>11</v>
      </c>
      <c r="P1580">
        <f>IF(L1580&gt;0,ROUNDUP((E1580/L1580),0))</f>
        <v>52</v>
      </c>
      <c r="Q1580" t="s">
        <v>30</v>
      </c>
      <c r="R1580" t="s">
        <v>5195</v>
      </c>
      <c r="S1580" s="10">
        <f>(J1580/86400)+25569+(-5/24)</f>
        <v>40398.857534722221</v>
      </c>
      <c r="T1580" s="9">
        <f>(I1580/86400)+25569+(-5/24)</f>
        <v>40422.875</v>
      </c>
    </row>
    <row r="1581" spans="1:20" ht="29" x14ac:dyDescent="0.35">
      <c r="A1581">
        <v>1579</v>
      </c>
      <c r="B1581" s="8" t="s">
        <v>5200</v>
      </c>
      <c r="C1581" s="8" t="s">
        <v>5199</v>
      </c>
      <c r="D1581">
        <v>3333</v>
      </c>
      <c r="E1581">
        <v>28</v>
      </c>
      <c r="F1581" t="s">
        <v>48</v>
      </c>
      <c r="G1581" t="s">
        <v>55</v>
      </c>
      <c r="H1581" t="s">
        <v>82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5196</v>
      </c>
      <c r="O1581">
        <f>ROUNDUP(E1581/D1581,2)*100</f>
        <v>1</v>
      </c>
      <c r="P1581">
        <f>IF(L1581&gt;0,ROUNDUP((E1581/L1581),0))</f>
        <v>14</v>
      </c>
      <c r="Q1581" t="s">
        <v>30</v>
      </c>
      <c r="R1581" t="s">
        <v>5195</v>
      </c>
      <c r="S1581" s="10">
        <f>(J1581/86400)+25569+(-5/24)</f>
        <v>41481.788090277776</v>
      </c>
      <c r="T1581" s="9">
        <f>(I1581/86400)+25569+(-5/24)</f>
        <v>41514.788090277776</v>
      </c>
    </row>
    <row r="1582" spans="1:20" ht="43.5" x14ac:dyDescent="0.35">
      <c r="A1582">
        <v>1580</v>
      </c>
      <c r="B1582" s="8" t="s">
        <v>5198</v>
      </c>
      <c r="C1582" s="8" t="s">
        <v>5197</v>
      </c>
      <c r="D1582">
        <v>1750</v>
      </c>
      <c r="E1582">
        <v>0</v>
      </c>
      <c r="F1582" t="s">
        <v>48</v>
      </c>
      <c r="G1582" t="s">
        <v>55</v>
      </c>
      <c r="H1582" t="s">
        <v>82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5196</v>
      </c>
      <c r="O1582">
        <f>ROUNDUP(E1582/D1582,2)*100</f>
        <v>0</v>
      </c>
      <c r="P1582" t="b">
        <f>IF(L1582&gt;0,ROUNDUP((E1582/L1582),0))</f>
        <v>0</v>
      </c>
      <c r="Q1582" t="s">
        <v>30</v>
      </c>
      <c r="R1582" t="s">
        <v>5195</v>
      </c>
      <c r="S1582" s="10">
        <f>(J1582/86400)+25569+(-5/24)</f>
        <v>40989.841736111106</v>
      </c>
      <c r="T1582" s="9">
        <f>(I1582/86400)+25569+(-5/24)</f>
        <v>41049.841736111106</v>
      </c>
    </row>
    <row r="1583" spans="1:20" ht="43.5" x14ac:dyDescent="0.35">
      <c r="A1583">
        <v>1581</v>
      </c>
      <c r="B1583" s="8" t="s">
        <v>5194</v>
      </c>
      <c r="C1583" s="8" t="s">
        <v>5193</v>
      </c>
      <c r="D1583">
        <v>1000</v>
      </c>
      <c r="E1583">
        <v>5</v>
      </c>
      <c r="F1583" t="s">
        <v>49</v>
      </c>
      <c r="G1583" t="s">
        <v>56</v>
      </c>
      <c r="H1583" t="s">
        <v>90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5154</v>
      </c>
      <c r="O1583">
        <f>ROUNDUP(E1583/D1583,2)*100</f>
        <v>1</v>
      </c>
      <c r="P1583">
        <f>IF(L1583&gt;0,ROUNDUP((E1583/L1583),0))</f>
        <v>5</v>
      </c>
      <c r="Q1583" t="s">
        <v>28</v>
      </c>
      <c r="R1583" t="s">
        <v>5153</v>
      </c>
      <c r="S1583" s="10">
        <f>(J1583/86400)+25569+(-5/24)</f>
        <v>42325.240624999999</v>
      </c>
      <c r="T1583" s="9">
        <f>(I1583/86400)+25569+(-5/24)</f>
        <v>42357.240624999999</v>
      </c>
    </row>
    <row r="1584" spans="1:20" ht="29" x14ac:dyDescent="0.35">
      <c r="A1584">
        <v>1582</v>
      </c>
      <c r="B1584" s="8" t="s">
        <v>5192</v>
      </c>
      <c r="C1584" s="8" t="s">
        <v>5191</v>
      </c>
      <c r="D1584">
        <v>1000</v>
      </c>
      <c r="E1584">
        <v>93</v>
      </c>
      <c r="F1584" t="s">
        <v>49</v>
      </c>
      <c r="G1584" t="s">
        <v>55</v>
      </c>
      <c r="H1584" t="s">
        <v>82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5154</v>
      </c>
      <c r="O1584">
        <f>ROUNDUP(E1584/D1584,2)*100</f>
        <v>10</v>
      </c>
      <c r="P1584">
        <f>IF(L1584&gt;0,ROUNDUP((E1584/L1584),0))</f>
        <v>31</v>
      </c>
      <c r="Q1584" t="s">
        <v>28</v>
      </c>
      <c r="R1584" t="s">
        <v>5153</v>
      </c>
      <c r="S1584" s="10">
        <f>(J1584/86400)+25569+(-5/24)</f>
        <v>42246.581631944442</v>
      </c>
      <c r="T1584" s="9">
        <f>(I1584/86400)+25569+(-5/24)</f>
        <v>42303.680555555555</v>
      </c>
    </row>
    <row r="1585" spans="1:20" ht="58" x14ac:dyDescent="0.35">
      <c r="A1585">
        <v>1583</v>
      </c>
      <c r="B1585" s="8" t="s">
        <v>5190</v>
      </c>
      <c r="C1585" s="8" t="s">
        <v>5189</v>
      </c>
      <c r="D1585">
        <v>20000</v>
      </c>
      <c r="E1585">
        <v>15</v>
      </c>
      <c r="F1585" t="s">
        <v>49</v>
      </c>
      <c r="G1585" t="s">
        <v>56</v>
      </c>
      <c r="H1585" t="s">
        <v>90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5154</v>
      </c>
      <c r="O1585">
        <f>ROUNDUP(E1585/D1585,2)*100</f>
        <v>1</v>
      </c>
      <c r="P1585">
        <f>IF(L1585&gt;0,ROUNDUP((E1585/L1585),0))</f>
        <v>15</v>
      </c>
      <c r="Q1585" t="s">
        <v>28</v>
      </c>
      <c r="R1585" t="s">
        <v>5153</v>
      </c>
      <c r="S1585" s="10">
        <f>(J1585/86400)+25569+(-5/24)</f>
        <v>41877.696655092594</v>
      </c>
      <c r="T1585" s="9">
        <f>(I1585/86400)+25569+(-5/24)</f>
        <v>41907.696655092594</v>
      </c>
    </row>
    <row r="1586" spans="1:20" ht="43.5" x14ac:dyDescent="0.35">
      <c r="A1586">
        <v>1584</v>
      </c>
      <c r="B1586" s="8" t="s">
        <v>5188</v>
      </c>
      <c r="C1586" s="8" t="s">
        <v>5187</v>
      </c>
      <c r="D1586">
        <v>1200</v>
      </c>
      <c r="E1586">
        <v>0</v>
      </c>
      <c r="F1586" t="s">
        <v>49</v>
      </c>
      <c r="G1586" t="s">
        <v>55</v>
      </c>
      <c r="H1586" t="s">
        <v>82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5154</v>
      </c>
      <c r="O1586">
        <f>ROUNDUP(E1586/D1586,2)*100</f>
        <v>0</v>
      </c>
      <c r="P1586" t="b">
        <f>IF(L1586&gt;0,ROUNDUP((E1586/L1586),0))</f>
        <v>0</v>
      </c>
      <c r="Q1586" t="s">
        <v>28</v>
      </c>
      <c r="R1586" t="s">
        <v>5153</v>
      </c>
      <c r="S1586" s="10">
        <f>(J1586/86400)+25569+(-5/24)</f>
        <v>41779.440983796296</v>
      </c>
      <c r="T1586" s="9">
        <f>(I1586/86400)+25569+(-5/24)</f>
        <v>41789.440983796296</v>
      </c>
    </row>
    <row r="1587" spans="1:20" ht="58" x14ac:dyDescent="0.35">
      <c r="A1587">
        <v>1585</v>
      </c>
      <c r="B1587" s="8" t="s">
        <v>5186</v>
      </c>
      <c r="C1587" s="8" t="s">
        <v>5185</v>
      </c>
      <c r="D1587">
        <v>2000</v>
      </c>
      <c r="E1587">
        <v>1580</v>
      </c>
      <c r="F1587" t="s">
        <v>49</v>
      </c>
      <c r="G1587" t="s">
        <v>57</v>
      </c>
      <c r="H1587" t="s">
        <v>193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5154</v>
      </c>
      <c r="O1587">
        <f>ROUNDUP(E1587/D1587,2)*100</f>
        <v>79</v>
      </c>
      <c r="P1587">
        <f>IF(L1587&gt;0,ROUNDUP((E1587/L1587),0))</f>
        <v>132</v>
      </c>
      <c r="Q1587" t="s">
        <v>28</v>
      </c>
      <c r="R1587" t="s">
        <v>5153</v>
      </c>
      <c r="S1587" s="10">
        <f>(J1587/86400)+25569+(-5/24)</f>
        <v>42707.687129629623</v>
      </c>
      <c r="T1587" s="9">
        <f>(I1587/86400)+25569+(-5/24)</f>
        <v>42729.249999999993</v>
      </c>
    </row>
    <row r="1588" spans="1:20" ht="29" x14ac:dyDescent="0.35">
      <c r="A1588">
        <v>1586</v>
      </c>
      <c r="B1588" s="8" t="s">
        <v>5184</v>
      </c>
      <c r="C1588" s="8" t="s">
        <v>5183</v>
      </c>
      <c r="D1588">
        <v>1500</v>
      </c>
      <c r="E1588">
        <v>0</v>
      </c>
      <c r="F1588" t="s">
        <v>49</v>
      </c>
      <c r="G1588" t="s">
        <v>55</v>
      </c>
      <c r="H1588" t="s">
        <v>82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5154</v>
      </c>
      <c r="O1588">
        <f>ROUNDUP(E1588/D1588,2)*100</f>
        <v>0</v>
      </c>
      <c r="P1588" t="b">
        <f>IF(L1588&gt;0,ROUNDUP((E1588/L1588),0))</f>
        <v>0</v>
      </c>
      <c r="Q1588" t="s">
        <v>28</v>
      </c>
      <c r="R1588" t="s">
        <v>5153</v>
      </c>
      <c r="S1588" s="10">
        <f>(J1588/86400)+25569+(-5/24)</f>
        <v>42068.896087962959</v>
      </c>
      <c r="T1588" s="9">
        <f>(I1588/86400)+25569+(-5/24)</f>
        <v>42098.854421296295</v>
      </c>
    </row>
    <row r="1589" spans="1:20" ht="58" x14ac:dyDescent="0.35">
      <c r="A1589">
        <v>1587</v>
      </c>
      <c r="B1589" s="8" t="s">
        <v>5182</v>
      </c>
      <c r="C1589" s="8" t="s">
        <v>5181</v>
      </c>
      <c r="D1589">
        <v>7500</v>
      </c>
      <c r="E1589">
        <v>1</v>
      </c>
      <c r="F1589" t="s">
        <v>49</v>
      </c>
      <c r="G1589" t="s">
        <v>55</v>
      </c>
      <c r="H1589" t="s">
        <v>82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5154</v>
      </c>
      <c r="O1589">
        <f>ROUNDUP(E1589/D1589,2)*100</f>
        <v>1</v>
      </c>
      <c r="P1589">
        <f>IF(L1589&gt;0,ROUNDUP((E1589/L1589),0))</f>
        <v>1</v>
      </c>
      <c r="Q1589" t="s">
        <v>28</v>
      </c>
      <c r="R1589" t="s">
        <v>5153</v>
      </c>
      <c r="S1589" s="10">
        <f>(J1589/86400)+25569+(-5/24)</f>
        <v>41956.742650462962</v>
      </c>
      <c r="T1589" s="9">
        <f>(I1589/86400)+25569+(-5/24)</f>
        <v>41986.742650462962</v>
      </c>
    </row>
    <row r="1590" spans="1:20" ht="29" x14ac:dyDescent="0.35">
      <c r="A1590">
        <v>1588</v>
      </c>
      <c r="B1590" s="8" t="s">
        <v>5180</v>
      </c>
      <c r="C1590" s="8" t="s">
        <v>5179</v>
      </c>
      <c r="D1590">
        <v>516</v>
      </c>
      <c r="E1590">
        <v>0</v>
      </c>
      <c r="F1590" t="s">
        <v>49</v>
      </c>
      <c r="G1590" t="s">
        <v>55</v>
      </c>
      <c r="H1590" t="s">
        <v>82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5154</v>
      </c>
      <c r="O1590">
        <f>ROUNDUP(E1590/D1590,2)*100</f>
        <v>0</v>
      </c>
      <c r="P1590" t="b">
        <f>IF(L1590&gt;0,ROUNDUP((E1590/L1590),0))</f>
        <v>0</v>
      </c>
      <c r="Q1590" t="s">
        <v>28</v>
      </c>
      <c r="R1590" t="s">
        <v>5153</v>
      </c>
      <c r="S1590" s="10">
        <f>(J1590/86400)+25569+(-5/24)</f>
        <v>42005.041655092595</v>
      </c>
      <c r="T1590" s="9">
        <f>(I1590/86400)+25569+(-5/24)</f>
        <v>42035.633333333331</v>
      </c>
    </row>
    <row r="1591" spans="1:20" ht="43.5" x14ac:dyDescent="0.35">
      <c r="A1591">
        <v>1589</v>
      </c>
      <c r="B1591" s="8" t="s">
        <v>5178</v>
      </c>
      <c r="C1591" s="8" t="s">
        <v>5177</v>
      </c>
      <c r="D1591">
        <v>1200</v>
      </c>
      <c r="E1591">
        <v>0</v>
      </c>
      <c r="F1591" t="s">
        <v>49</v>
      </c>
      <c r="G1591" t="s">
        <v>55</v>
      </c>
      <c r="H1591" t="s">
        <v>82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5154</v>
      </c>
      <c r="O1591">
        <f>ROUNDUP(E1591/D1591,2)*100</f>
        <v>0</v>
      </c>
      <c r="P1591" t="b">
        <f>IF(L1591&gt;0,ROUNDUP((E1591/L1591),0))</f>
        <v>0</v>
      </c>
      <c r="Q1591" t="s">
        <v>28</v>
      </c>
      <c r="R1591" t="s">
        <v>5153</v>
      </c>
      <c r="S1591" s="10">
        <f>(J1591/86400)+25569+(-5/24)</f>
        <v>42256.776458333326</v>
      </c>
      <c r="T1591" s="9">
        <f>(I1591/86400)+25569+(-5/24)</f>
        <v>42286.776458333326</v>
      </c>
    </row>
    <row r="1592" spans="1:20" x14ac:dyDescent="0.35">
      <c r="A1592">
        <v>1590</v>
      </c>
      <c r="B1592" s="8" t="s">
        <v>5176</v>
      </c>
      <c r="C1592" s="8" t="s">
        <v>5175</v>
      </c>
      <c r="D1592">
        <v>60000</v>
      </c>
      <c r="E1592">
        <v>1020</v>
      </c>
      <c r="F1592" t="s">
        <v>49</v>
      </c>
      <c r="G1592" t="s">
        <v>60</v>
      </c>
      <c r="H1592" t="s">
        <v>85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5154</v>
      </c>
      <c r="O1592">
        <f>ROUNDUP(E1592/D1592,2)*100</f>
        <v>2</v>
      </c>
      <c r="P1592">
        <f>IF(L1592&gt;0,ROUNDUP((E1592/L1592),0))</f>
        <v>510</v>
      </c>
      <c r="Q1592" t="s">
        <v>28</v>
      </c>
      <c r="R1592" t="s">
        <v>5153</v>
      </c>
      <c r="S1592" s="10">
        <f>(J1592/86400)+25569+(-5/24)</f>
        <v>42240.648888888885</v>
      </c>
      <c r="T1592" s="9">
        <f>(I1592/86400)+25569+(-5/24)</f>
        <v>42270.648888888885</v>
      </c>
    </row>
    <row r="1593" spans="1:20" ht="58" x14ac:dyDescent="0.35">
      <c r="A1593">
        <v>1591</v>
      </c>
      <c r="B1593" s="8" t="s">
        <v>5174</v>
      </c>
      <c r="C1593" s="8" t="s">
        <v>5173</v>
      </c>
      <c r="D1593">
        <v>14000</v>
      </c>
      <c r="E1593">
        <v>4092</v>
      </c>
      <c r="F1593" t="s">
        <v>49</v>
      </c>
      <c r="G1593" t="s">
        <v>56</v>
      </c>
      <c r="H1593" t="s">
        <v>90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5154</v>
      </c>
      <c r="O1593">
        <f>ROUNDUP(E1593/D1593,2)*100</f>
        <v>30</v>
      </c>
      <c r="P1593">
        <f>IF(L1593&gt;0,ROUNDUP((E1593/L1593),0))</f>
        <v>45</v>
      </c>
      <c r="Q1593" t="s">
        <v>28</v>
      </c>
      <c r="R1593" t="s">
        <v>5153</v>
      </c>
      <c r="S1593" s="10">
        <f>(J1593/86400)+25569+(-5/24)</f>
        <v>42433.517835648141</v>
      </c>
      <c r="T1593" s="9">
        <f>(I1593/86400)+25569+(-5/24)</f>
        <v>42463.476168981484</v>
      </c>
    </row>
    <row r="1594" spans="1:20" ht="29" x14ac:dyDescent="0.35">
      <c r="A1594">
        <v>1592</v>
      </c>
      <c r="B1594" s="8" t="s">
        <v>5172</v>
      </c>
      <c r="C1594" s="8" t="s">
        <v>5171</v>
      </c>
      <c r="D1594">
        <v>25</v>
      </c>
      <c r="E1594">
        <v>0</v>
      </c>
      <c r="F1594" t="s">
        <v>49</v>
      </c>
      <c r="G1594" t="s">
        <v>55</v>
      </c>
      <c r="H1594" t="s">
        <v>82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5154</v>
      </c>
      <c r="O1594">
        <f>ROUNDUP(E1594/D1594,2)*100</f>
        <v>0</v>
      </c>
      <c r="P1594" t="b">
        <f>IF(L1594&gt;0,ROUNDUP((E1594/L1594),0))</f>
        <v>0</v>
      </c>
      <c r="Q1594" t="s">
        <v>28</v>
      </c>
      <c r="R1594" t="s">
        <v>5153</v>
      </c>
      <c r="S1594" s="10">
        <f>(J1594/86400)+25569+(-5/24)</f>
        <v>42045.86440972222</v>
      </c>
      <c r="T1594" s="9">
        <f>(I1594/86400)+25569+(-5/24)</f>
        <v>42090.822743055549</v>
      </c>
    </row>
    <row r="1595" spans="1:20" ht="29" x14ac:dyDescent="0.35">
      <c r="A1595">
        <v>1593</v>
      </c>
      <c r="B1595" s="8" t="s">
        <v>5170</v>
      </c>
      <c r="C1595" s="8" t="s">
        <v>5169</v>
      </c>
      <c r="D1595">
        <v>22000</v>
      </c>
      <c r="E1595">
        <v>3</v>
      </c>
      <c r="F1595" t="s">
        <v>49</v>
      </c>
      <c r="G1595" t="s">
        <v>55</v>
      </c>
      <c r="H1595" t="s">
        <v>82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5154</v>
      </c>
      <c r="O1595">
        <f>ROUNDUP(E1595/D1595,2)*100</f>
        <v>1</v>
      </c>
      <c r="P1595">
        <f>IF(L1595&gt;0,ROUNDUP((E1595/L1595),0))</f>
        <v>1</v>
      </c>
      <c r="Q1595" t="s">
        <v>28</v>
      </c>
      <c r="R1595" t="s">
        <v>5153</v>
      </c>
      <c r="S1595" s="10">
        <f>(J1595/86400)+25569+(-5/24)</f>
        <v>42033.63721064815</v>
      </c>
      <c r="T1595" s="9">
        <f>(I1595/86400)+25569+(-5/24)</f>
        <v>42063.63721064815</v>
      </c>
    </row>
    <row r="1596" spans="1:20" ht="29" x14ac:dyDescent="0.35">
      <c r="A1596">
        <v>1594</v>
      </c>
      <c r="B1596" s="8" t="s">
        <v>5168</v>
      </c>
      <c r="C1596" s="8" t="s">
        <v>5167</v>
      </c>
      <c r="D1596">
        <v>1000</v>
      </c>
      <c r="E1596">
        <v>205</v>
      </c>
      <c r="F1596" t="s">
        <v>49</v>
      </c>
      <c r="G1596" t="s">
        <v>55</v>
      </c>
      <c r="H1596" t="s">
        <v>82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5154</v>
      </c>
      <c r="O1596">
        <f>ROUNDUP(E1596/D1596,2)*100</f>
        <v>21.000000000000004</v>
      </c>
      <c r="P1596">
        <f>IF(L1596&gt;0,ROUNDUP((E1596/L1596),0))</f>
        <v>21</v>
      </c>
      <c r="Q1596" t="s">
        <v>28</v>
      </c>
      <c r="R1596" t="s">
        <v>5153</v>
      </c>
      <c r="S1596" s="10">
        <f>(J1596/86400)+25569+(-5/24)</f>
        <v>42445.504421296289</v>
      </c>
      <c r="T1596" s="9">
        <f>(I1596/86400)+25569+(-5/24)</f>
        <v>42505.472916666666</v>
      </c>
    </row>
    <row r="1597" spans="1:20" ht="43.5" x14ac:dyDescent="0.35">
      <c r="A1597">
        <v>1595</v>
      </c>
      <c r="B1597" s="8" t="s">
        <v>5166</v>
      </c>
      <c r="C1597" s="8" t="s">
        <v>5165</v>
      </c>
      <c r="D1597">
        <v>100000</v>
      </c>
      <c r="E1597">
        <v>280</v>
      </c>
      <c r="F1597" t="s">
        <v>49</v>
      </c>
      <c r="G1597" t="s">
        <v>55</v>
      </c>
      <c r="H1597" t="s">
        <v>82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5154</v>
      </c>
      <c r="O1597">
        <f>ROUNDUP(E1597/D1597,2)*100</f>
        <v>1</v>
      </c>
      <c r="P1597">
        <f>IF(L1597&gt;0,ROUNDUP((E1597/L1597),0))</f>
        <v>40</v>
      </c>
      <c r="Q1597" t="s">
        <v>28</v>
      </c>
      <c r="R1597" t="s">
        <v>5153</v>
      </c>
      <c r="S1597" s="10">
        <f>(J1597/86400)+25569+(-5/24)</f>
        <v>41779.84175925926</v>
      </c>
      <c r="T1597" s="9">
        <f>(I1597/86400)+25569+(-5/24)</f>
        <v>41808.634027777771</v>
      </c>
    </row>
    <row r="1598" spans="1:20" ht="43.5" x14ac:dyDescent="0.35">
      <c r="A1598">
        <v>1596</v>
      </c>
      <c r="B1598" s="8" t="s">
        <v>5164</v>
      </c>
      <c r="C1598" s="8" t="s">
        <v>5163</v>
      </c>
      <c r="D1598">
        <v>3250</v>
      </c>
      <c r="E1598">
        <v>75</v>
      </c>
      <c r="F1598" t="s">
        <v>49</v>
      </c>
      <c r="G1598" t="s">
        <v>56</v>
      </c>
      <c r="H1598" t="s">
        <v>90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5154</v>
      </c>
      <c r="O1598">
        <f>ROUNDUP(E1598/D1598,2)*100</f>
        <v>3</v>
      </c>
      <c r="P1598">
        <f>IF(L1598&gt;0,ROUNDUP((E1598/L1598),0))</f>
        <v>25</v>
      </c>
      <c r="Q1598" t="s">
        <v>28</v>
      </c>
      <c r="R1598" t="s">
        <v>5153</v>
      </c>
      <c r="S1598" s="10">
        <f>(J1598/86400)+25569+(-5/24)</f>
        <v>41941.221863425926</v>
      </c>
      <c r="T1598" s="9">
        <f>(I1598/86400)+25569+(-5/24)</f>
        <v>41986.26353009259</v>
      </c>
    </row>
    <row r="1599" spans="1:20" ht="43.5" x14ac:dyDescent="0.35">
      <c r="A1599">
        <v>1597</v>
      </c>
      <c r="B1599" s="8" t="s">
        <v>5162</v>
      </c>
      <c r="C1599" s="8" t="s">
        <v>5161</v>
      </c>
      <c r="D1599">
        <v>15000</v>
      </c>
      <c r="E1599">
        <v>0</v>
      </c>
      <c r="F1599" t="s">
        <v>49</v>
      </c>
      <c r="G1599" t="s">
        <v>55</v>
      </c>
      <c r="H1599" t="s">
        <v>82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5154</v>
      </c>
      <c r="O1599">
        <f>ROUNDUP(E1599/D1599,2)*100</f>
        <v>0</v>
      </c>
      <c r="P1599" t="b">
        <f>IF(L1599&gt;0,ROUNDUP((E1599/L1599),0))</f>
        <v>0</v>
      </c>
      <c r="Q1599" t="s">
        <v>28</v>
      </c>
      <c r="R1599" t="s">
        <v>5153</v>
      </c>
      <c r="S1599" s="10">
        <f>(J1599/86400)+25569+(-5/24)</f>
        <v>42603.145798611113</v>
      </c>
      <c r="T1599" s="9">
        <f>(I1599/86400)+25569+(-5/24)</f>
        <v>42633.145798611113</v>
      </c>
    </row>
    <row r="1600" spans="1:20" ht="58" x14ac:dyDescent="0.35">
      <c r="A1600">
        <v>1598</v>
      </c>
      <c r="B1600" s="8" t="s">
        <v>5160</v>
      </c>
      <c r="C1600" s="8" t="s">
        <v>5159</v>
      </c>
      <c r="D1600">
        <v>800</v>
      </c>
      <c r="E1600">
        <v>1</v>
      </c>
      <c r="F1600" t="s">
        <v>49</v>
      </c>
      <c r="G1600" t="s">
        <v>55</v>
      </c>
      <c r="H1600" t="s">
        <v>82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5154</v>
      </c>
      <c r="O1600">
        <f>ROUNDUP(E1600/D1600,2)*100</f>
        <v>1</v>
      </c>
      <c r="P1600">
        <f>IF(L1600&gt;0,ROUNDUP((E1600/L1600),0))</f>
        <v>1</v>
      </c>
      <c r="Q1600" t="s">
        <v>28</v>
      </c>
      <c r="R1600" t="s">
        <v>5153</v>
      </c>
      <c r="S1600" s="10">
        <f>(J1600/86400)+25569+(-5/24)</f>
        <v>42151.459004629629</v>
      </c>
      <c r="T1600" s="9">
        <f>(I1600/86400)+25569+(-5/24)</f>
        <v>42211.459004629629</v>
      </c>
    </row>
    <row r="1601" spans="1:20" ht="43.5" x14ac:dyDescent="0.35">
      <c r="A1601">
        <v>1599</v>
      </c>
      <c r="B1601" s="8" t="s">
        <v>5158</v>
      </c>
      <c r="C1601" s="8" t="s">
        <v>5157</v>
      </c>
      <c r="D1601">
        <v>500</v>
      </c>
      <c r="E1601">
        <v>0</v>
      </c>
      <c r="F1601" t="s">
        <v>49</v>
      </c>
      <c r="G1601" t="s">
        <v>56</v>
      </c>
      <c r="H1601" t="s">
        <v>90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5154</v>
      </c>
      <c r="O1601">
        <f>ROUNDUP(E1601/D1601,2)*100</f>
        <v>0</v>
      </c>
      <c r="P1601" t="b">
        <f>IF(L1601&gt;0,ROUNDUP((E1601/L1601),0))</f>
        <v>0</v>
      </c>
      <c r="Q1601" t="s">
        <v>28</v>
      </c>
      <c r="R1601" t="s">
        <v>5153</v>
      </c>
      <c r="S1601" s="10">
        <f>(J1601/86400)+25569+(-5/24)</f>
        <v>42438.330740740734</v>
      </c>
      <c r="T1601" s="9">
        <f>(I1601/86400)+25569+(-5/24)</f>
        <v>42468.289074074077</v>
      </c>
    </row>
    <row r="1602" spans="1:20" ht="58" x14ac:dyDescent="0.35">
      <c r="A1602">
        <v>1600</v>
      </c>
      <c r="B1602" s="8" t="s">
        <v>5156</v>
      </c>
      <c r="C1602" s="8" t="s">
        <v>5155</v>
      </c>
      <c r="D1602">
        <v>5000</v>
      </c>
      <c r="E1602">
        <v>367</v>
      </c>
      <c r="F1602" t="s">
        <v>49</v>
      </c>
      <c r="G1602" t="s">
        <v>55</v>
      </c>
      <c r="H1602" t="s">
        <v>82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5154</v>
      </c>
      <c r="O1602">
        <f>ROUNDUP(E1602/D1602,2)*100</f>
        <v>8</v>
      </c>
      <c r="P1602">
        <f>IF(L1602&gt;0,ROUNDUP((E1602/L1602),0))</f>
        <v>41</v>
      </c>
      <c r="Q1602" t="s">
        <v>28</v>
      </c>
      <c r="R1602" t="s">
        <v>5153</v>
      </c>
      <c r="S1602" s="10">
        <f>(J1602/86400)+25569+(-5/24)</f>
        <v>41790.848981481475</v>
      </c>
      <c r="T1602" s="9">
        <f>(I1602/86400)+25569+(-5/24)</f>
        <v>41835.007638888885</v>
      </c>
    </row>
    <row r="1603" spans="1:20" ht="43.5" x14ac:dyDescent="0.35">
      <c r="A1603">
        <v>1601</v>
      </c>
      <c r="B1603" s="8" t="s">
        <v>5152</v>
      </c>
      <c r="C1603" s="8" t="s">
        <v>5151</v>
      </c>
      <c r="D1603">
        <v>2500</v>
      </c>
      <c r="E1603">
        <v>2706.23</v>
      </c>
      <c r="F1603" t="s">
        <v>51</v>
      </c>
      <c r="G1603" t="s">
        <v>55</v>
      </c>
      <c r="H1603" t="s">
        <v>82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3733</v>
      </c>
      <c r="O1603">
        <f>ROUNDUP(E1603/D1603,2)*100</f>
        <v>109.00000000000001</v>
      </c>
      <c r="P1603">
        <f>IF(L1603&gt;0,ROUNDUP((E1603/L1603),0))</f>
        <v>49</v>
      </c>
      <c r="Q1603" t="s">
        <v>33</v>
      </c>
      <c r="R1603" t="s">
        <v>3732</v>
      </c>
      <c r="S1603" s="10">
        <f>(J1603/86400)+25569+(-5/24)</f>
        <v>40637.884641203702</v>
      </c>
      <c r="T1603" s="9">
        <f>(I1603/86400)+25569+(-5/24)</f>
        <v>40667.884641203702</v>
      </c>
    </row>
    <row r="1604" spans="1:20" ht="43.5" x14ac:dyDescent="0.35">
      <c r="A1604">
        <v>1602</v>
      </c>
      <c r="B1604" s="8" t="s">
        <v>5150</v>
      </c>
      <c r="C1604" s="8" t="s">
        <v>5149</v>
      </c>
      <c r="D1604">
        <v>1500</v>
      </c>
      <c r="E1604">
        <v>1502.5</v>
      </c>
      <c r="F1604" t="s">
        <v>51</v>
      </c>
      <c r="G1604" t="s">
        <v>55</v>
      </c>
      <c r="H1604" t="s">
        <v>82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3733</v>
      </c>
      <c r="O1604">
        <f>ROUNDUP(E1604/D1604,2)*100</f>
        <v>101</v>
      </c>
      <c r="P1604">
        <f>IF(L1604&gt;0,ROUNDUP((E1604/L1604),0))</f>
        <v>47</v>
      </c>
      <c r="Q1604" t="s">
        <v>33</v>
      </c>
      <c r="R1604" t="s">
        <v>3732</v>
      </c>
      <c r="S1604" s="10">
        <f>(J1604/86400)+25569+(-5/24)</f>
        <v>40788.089317129627</v>
      </c>
      <c r="T1604" s="9">
        <f>(I1604/86400)+25569+(-5/24)</f>
        <v>40830.75</v>
      </c>
    </row>
    <row r="1605" spans="1:20" ht="29" x14ac:dyDescent="0.35">
      <c r="A1605">
        <v>1603</v>
      </c>
      <c r="B1605" s="8" t="s">
        <v>5148</v>
      </c>
      <c r="C1605" s="8" t="s">
        <v>5147</v>
      </c>
      <c r="D1605">
        <v>2000</v>
      </c>
      <c r="E1605">
        <v>2000.66</v>
      </c>
      <c r="F1605" t="s">
        <v>51</v>
      </c>
      <c r="G1605" t="s">
        <v>55</v>
      </c>
      <c r="H1605" t="s">
        <v>82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3733</v>
      </c>
      <c r="O1605">
        <f>ROUNDUP(E1605/D1605,2)*100</f>
        <v>101</v>
      </c>
      <c r="P1605">
        <f>IF(L1605&gt;0,ROUNDUP((E1605/L1605),0))</f>
        <v>67</v>
      </c>
      <c r="Q1605" t="s">
        <v>33</v>
      </c>
      <c r="R1605" t="s">
        <v>3732</v>
      </c>
      <c r="S1605" s="10">
        <f>(J1605/86400)+25569+(-5/24)</f>
        <v>40875.961331018516</v>
      </c>
      <c r="T1605" s="9">
        <f>(I1605/86400)+25569+(-5/24)</f>
        <v>40935.961331018516</v>
      </c>
    </row>
    <row r="1606" spans="1:20" ht="43.5" x14ac:dyDescent="0.35">
      <c r="A1606">
        <v>1604</v>
      </c>
      <c r="B1606" s="8" t="s">
        <v>5146</v>
      </c>
      <c r="C1606" s="8" t="s">
        <v>5145</v>
      </c>
      <c r="D1606">
        <v>2800</v>
      </c>
      <c r="E1606">
        <v>3419</v>
      </c>
      <c r="F1606" t="s">
        <v>51</v>
      </c>
      <c r="G1606" t="s">
        <v>55</v>
      </c>
      <c r="H1606" t="s">
        <v>82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3733</v>
      </c>
      <c r="O1606">
        <f>ROUNDUP(E1606/D1606,2)*100</f>
        <v>123</v>
      </c>
      <c r="P1606">
        <f>IF(L1606&gt;0,ROUNDUP((E1606/L1606),0))</f>
        <v>49</v>
      </c>
      <c r="Q1606" t="s">
        <v>33</v>
      </c>
      <c r="R1606" t="s">
        <v>3732</v>
      </c>
      <c r="S1606" s="10">
        <f>(J1606/86400)+25569+(-5/24)</f>
        <v>40945.636979166666</v>
      </c>
      <c r="T1606" s="9">
        <f>(I1606/86400)+25569+(-5/24)</f>
        <v>40985.595312500001</v>
      </c>
    </row>
    <row r="1607" spans="1:20" ht="43.5" x14ac:dyDescent="0.35">
      <c r="A1607">
        <v>1605</v>
      </c>
      <c r="B1607" s="8" t="s">
        <v>5144</v>
      </c>
      <c r="C1607" s="8" t="s">
        <v>5143</v>
      </c>
      <c r="D1607">
        <v>6000</v>
      </c>
      <c r="E1607">
        <v>6041.6</v>
      </c>
      <c r="F1607" t="s">
        <v>51</v>
      </c>
      <c r="G1607" t="s">
        <v>55</v>
      </c>
      <c r="H1607" t="s">
        <v>82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3733</v>
      </c>
      <c r="O1607">
        <f>ROUNDUP(E1607/D1607,2)*100</f>
        <v>101</v>
      </c>
      <c r="P1607">
        <f>IF(L1607&gt;0,ROUNDUP((E1607/L1607),0))</f>
        <v>138</v>
      </c>
      <c r="Q1607" t="s">
        <v>33</v>
      </c>
      <c r="R1607" t="s">
        <v>3732</v>
      </c>
      <c r="S1607" s="10">
        <f>(J1607/86400)+25569+(-5/24)</f>
        <v>40746.804548611108</v>
      </c>
      <c r="T1607" s="9">
        <f>(I1607/86400)+25569+(-5/24)</f>
        <v>40756.083333333328</v>
      </c>
    </row>
    <row r="1608" spans="1:20" ht="58" x14ac:dyDescent="0.35">
      <c r="A1608">
        <v>1606</v>
      </c>
      <c r="B1608" s="8" t="s">
        <v>5142</v>
      </c>
      <c r="C1608" s="8" t="s">
        <v>5141</v>
      </c>
      <c r="D1608">
        <v>8000</v>
      </c>
      <c r="E1608">
        <v>8080.33</v>
      </c>
      <c r="F1608" t="s">
        <v>51</v>
      </c>
      <c r="G1608" t="s">
        <v>55</v>
      </c>
      <c r="H1608" t="s">
        <v>82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3733</v>
      </c>
      <c r="O1608">
        <f>ROUNDUP(E1608/D1608,2)*100</f>
        <v>102</v>
      </c>
      <c r="P1608">
        <f>IF(L1608&gt;0,ROUNDUP((E1608/L1608),0))</f>
        <v>88</v>
      </c>
      <c r="Q1608" t="s">
        <v>33</v>
      </c>
      <c r="R1608" t="s">
        <v>3732</v>
      </c>
      <c r="S1608" s="10">
        <f>(J1608/86400)+25569+(-5/24)</f>
        <v>40535.903217592589</v>
      </c>
      <c r="T1608" s="9">
        <f>(I1608/86400)+25569+(-5/24)</f>
        <v>40625.861550925925</v>
      </c>
    </row>
    <row r="1609" spans="1:20" ht="43.5" x14ac:dyDescent="0.35">
      <c r="A1609">
        <v>1607</v>
      </c>
      <c r="B1609" s="8" t="s">
        <v>5140</v>
      </c>
      <c r="C1609" s="8" t="s">
        <v>5139</v>
      </c>
      <c r="D1609">
        <v>10000</v>
      </c>
      <c r="E1609">
        <v>14511</v>
      </c>
      <c r="F1609" t="s">
        <v>51</v>
      </c>
      <c r="G1609" t="s">
        <v>55</v>
      </c>
      <c r="H1609" t="s">
        <v>82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3733</v>
      </c>
      <c r="O1609">
        <f>ROUNDUP(E1609/D1609,2)*100</f>
        <v>146</v>
      </c>
      <c r="P1609">
        <f>IF(L1609&gt;0,ROUNDUP((E1609/L1609),0))</f>
        <v>71</v>
      </c>
      <c r="Q1609" t="s">
        <v>33</v>
      </c>
      <c r="R1609" t="s">
        <v>3732</v>
      </c>
      <c r="S1609" s="10">
        <f>(J1609/86400)+25569+(-5/24)</f>
        <v>41053.600127314814</v>
      </c>
      <c r="T1609" s="9">
        <f>(I1609/86400)+25569+(-5/24)</f>
        <v>41074.600127314814</v>
      </c>
    </row>
    <row r="1610" spans="1:20" ht="29" x14ac:dyDescent="0.35">
      <c r="A1610">
        <v>1608</v>
      </c>
      <c r="B1610" s="8" t="s">
        <v>5138</v>
      </c>
      <c r="C1610" s="8" t="s">
        <v>5137</v>
      </c>
      <c r="D1610">
        <v>1200</v>
      </c>
      <c r="E1610">
        <v>1215</v>
      </c>
      <c r="F1610" t="s">
        <v>51</v>
      </c>
      <c r="G1610" t="s">
        <v>55</v>
      </c>
      <c r="H1610" t="s">
        <v>82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3733</v>
      </c>
      <c r="O1610">
        <f>ROUNDUP(E1610/D1610,2)*100</f>
        <v>102</v>
      </c>
      <c r="P1610">
        <f>IF(L1610&gt;0,ROUNDUP((E1610/L1610),0))</f>
        <v>53</v>
      </c>
      <c r="Q1610" t="s">
        <v>33</v>
      </c>
      <c r="R1610" t="s">
        <v>3732</v>
      </c>
      <c r="S1610" s="10">
        <f>(J1610/86400)+25569+(-5/24)</f>
        <v>41607.622523148144</v>
      </c>
      <c r="T1610" s="9">
        <f>(I1610/86400)+25569+(-5/24)</f>
        <v>41640.018055555549</v>
      </c>
    </row>
    <row r="1611" spans="1:20" ht="43.5" x14ac:dyDescent="0.35">
      <c r="A1611">
        <v>1609</v>
      </c>
      <c r="B1611" s="8" t="s">
        <v>5136</v>
      </c>
      <c r="C1611" s="8" t="s">
        <v>5135</v>
      </c>
      <c r="D1611">
        <v>1500</v>
      </c>
      <c r="E1611">
        <v>1775</v>
      </c>
      <c r="F1611" t="s">
        <v>51</v>
      </c>
      <c r="G1611" t="s">
        <v>55</v>
      </c>
      <c r="H1611" t="s">
        <v>82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3733</v>
      </c>
      <c r="O1611">
        <f>ROUNDUP(E1611/D1611,2)*100</f>
        <v>119</v>
      </c>
      <c r="P1611">
        <f>IF(L1611&gt;0,ROUNDUP((E1611/L1611),0))</f>
        <v>444</v>
      </c>
      <c r="Q1611" t="s">
        <v>33</v>
      </c>
      <c r="R1611" t="s">
        <v>3732</v>
      </c>
      <c r="S1611" s="10">
        <f>(J1611/86400)+25569+(-5/24)</f>
        <v>40795.792928240735</v>
      </c>
      <c r="T1611" s="9">
        <f>(I1611/86400)+25569+(-5/24)</f>
        <v>40849.125</v>
      </c>
    </row>
    <row r="1612" spans="1:20" ht="29" x14ac:dyDescent="0.35">
      <c r="A1612">
        <v>1610</v>
      </c>
      <c r="B1612" s="8" t="s">
        <v>5134</v>
      </c>
      <c r="C1612" s="8" t="s">
        <v>5133</v>
      </c>
      <c r="D1612">
        <v>2000</v>
      </c>
      <c r="E1612">
        <v>5437</v>
      </c>
      <c r="F1612" t="s">
        <v>51</v>
      </c>
      <c r="G1612" t="s">
        <v>55</v>
      </c>
      <c r="H1612" t="s">
        <v>82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3733</v>
      </c>
      <c r="O1612">
        <f>ROUNDUP(E1612/D1612,2)*100</f>
        <v>272</v>
      </c>
      <c r="P1612">
        <f>IF(L1612&gt;0,ROUNDUP((E1612/L1612),0))</f>
        <v>49</v>
      </c>
      <c r="Q1612" t="s">
        <v>33</v>
      </c>
      <c r="R1612" t="s">
        <v>3732</v>
      </c>
      <c r="S1612" s="10">
        <f>(J1612/86400)+25569+(-5/24)</f>
        <v>41228.716550925921</v>
      </c>
      <c r="T1612" s="9">
        <f>(I1612/86400)+25569+(-5/24)</f>
        <v>41258.716550925921</v>
      </c>
    </row>
    <row r="1613" spans="1:20" x14ac:dyDescent="0.35">
      <c r="A1613">
        <v>1611</v>
      </c>
      <c r="B1613" s="8" t="s">
        <v>5132</v>
      </c>
      <c r="C1613" s="8" t="s">
        <v>5131</v>
      </c>
      <c r="D1613">
        <v>800</v>
      </c>
      <c r="E1613">
        <v>1001</v>
      </c>
      <c r="F1613" t="s">
        <v>51</v>
      </c>
      <c r="G1613" t="s">
        <v>55</v>
      </c>
      <c r="H1613" t="s">
        <v>82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3733</v>
      </c>
      <c r="O1613">
        <f>ROUNDUP(E1613/D1613,2)*100</f>
        <v>126</v>
      </c>
      <c r="P1613">
        <f>IF(L1613&gt;0,ROUNDUP((E1613/L1613),0))</f>
        <v>38</v>
      </c>
      <c r="Q1613" t="s">
        <v>33</v>
      </c>
      <c r="R1613" t="s">
        <v>3732</v>
      </c>
      <c r="S1613" s="10">
        <f>(J1613/86400)+25569+(-5/24)</f>
        <v>41408.792037037034</v>
      </c>
      <c r="T1613" s="9">
        <f>(I1613/86400)+25569+(-5/24)</f>
        <v>41429.792037037034</v>
      </c>
    </row>
    <row r="1614" spans="1:20" ht="43.5" x14ac:dyDescent="0.35">
      <c r="A1614">
        <v>1612</v>
      </c>
      <c r="B1614" s="8" t="s">
        <v>5130</v>
      </c>
      <c r="C1614" s="8" t="s">
        <v>5129</v>
      </c>
      <c r="D1614">
        <v>500</v>
      </c>
      <c r="E1614">
        <v>550</v>
      </c>
      <c r="F1614" t="s">
        <v>51</v>
      </c>
      <c r="G1614" t="s">
        <v>55</v>
      </c>
      <c r="H1614" t="s">
        <v>82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3733</v>
      </c>
      <c r="O1614">
        <f>ROUNDUP(E1614/D1614,2)*100</f>
        <v>110.00000000000001</v>
      </c>
      <c r="P1614">
        <f>IF(L1614&gt;0,ROUNDUP((E1614/L1614),0))</f>
        <v>50</v>
      </c>
      <c r="Q1614" t="s">
        <v>33</v>
      </c>
      <c r="R1614" t="s">
        <v>3732</v>
      </c>
      <c r="S1614" s="10">
        <f>(J1614/86400)+25569+(-5/24)</f>
        <v>41246.666481481479</v>
      </c>
      <c r="T1614" s="9">
        <f>(I1614/86400)+25569+(-5/24)</f>
        <v>41276.666481481479</v>
      </c>
    </row>
    <row r="1615" spans="1:20" ht="43.5" x14ac:dyDescent="0.35">
      <c r="A1615">
        <v>1613</v>
      </c>
      <c r="B1615" s="8" t="s">
        <v>5128</v>
      </c>
      <c r="C1615" s="8" t="s">
        <v>5127</v>
      </c>
      <c r="D1615">
        <v>1000</v>
      </c>
      <c r="E1615">
        <v>1015</v>
      </c>
      <c r="F1615" t="s">
        <v>51</v>
      </c>
      <c r="G1615" t="s">
        <v>55</v>
      </c>
      <c r="H1615" t="s">
        <v>82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3733</v>
      </c>
      <c r="O1615">
        <f>ROUNDUP(E1615/D1615,2)*100</f>
        <v>102</v>
      </c>
      <c r="P1615">
        <f>IF(L1615&gt;0,ROUNDUP((E1615/L1615),0))</f>
        <v>40</v>
      </c>
      <c r="Q1615" t="s">
        <v>33</v>
      </c>
      <c r="R1615" t="s">
        <v>3732</v>
      </c>
      <c r="S1615" s="10">
        <f>(J1615/86400)+25569+(-5/24)</f>
        <v>41081.861134259256</v>
      </c>
      <c r="T1615" s="9">
        <f>(I1615/86400)+25569+(-5/24)</f>
        <v>41111.861134259256</v>
      </c>
    </row>
    <row r="1616" spans="1:20" ht="43.5" x14ac:dyDescent="0.35">
      <c r="A1616">
        <v>1614</v>
      </c>
      <c r="B1616" s="8" t="s">
        <v>5126</v>
      </c>
      <c r="C1616" s="8" t="s">
        <v>5125</v>
      </c>
      <c r="D1616">
        <v>5000</v>
      </c>
      <c r="E1616">
        <v>5135</v>
      </c>
      <c r="F1616" t="s">
        <v>51</v>
      </c>
      <c r="G1616" t="s">
        <v>55</v>
      </c>
      <c r="H1616" t="s">
        <v>82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3733</v>
      </c>
      <c r="O1616">
        <f>ROUNDUP(E1616/D1616,2)*100</f>
        <v>103</v>
      </c>
      <c r="P1616">
        <f>IF(L1616&gt;0,ROUNDUP((E1616/L1616),0))</f>
        <v>67</v>
      </c>
      <c r="Q1616" t="s">
        <v>33</v>
      </c>
      <c r="R1616" t="s">
        <v>3732</v>
      </c>
      <c r="S1616" s="10">
        <f>(J1616/86400)+25569+(-5/24)</f>
        <v>41794.772789351853</v>
      </c>
      <c r="T1616" s="9">
        <f>(I1616/86400)+25569+(-5/24)</f>
        <v>41854.5</v>
      </c>
    </row>
    <row r="1617" spans="1:20" ht="43.5" x14ac:dyDescent="0.35">
      <c r="A1617">
        <v>1615</v>
      </c>
      <c r="B1617" s="8" t="s">
        <v>5124</v>
      </c>
      <c r="C1617" s="8" t="s">
        <v>5123</v>
      </c>
      <c r="D1617">
        <v>8000</v>
      </c>
      <c r="E1617">
        <v>9130</v>
      </c>
      <c r="F1617" t="s">
        <v>51</v>
      </c>
      <c r="G1617" t="s">
        <v>55</v>
      </c>
      <c r="H1617" t="s">
        <v>82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3733</v>
      </c>
      <c r="O1617">
        <f>ROUNDUP(E1617/D1617,2)*100</f>
        <v>114.99999999999999</v>
      </c>
      <c r="P1617">
        <f>IF(L1617&gt;0,ROUNDUP((E1617/L1617),0))</f>
        <v>68</v>
      </c>
      <c r="Q1617" t="s">
        <v>33</v>
      </c>
      <c r="R1617" t="s">
        <v>3732</v>
      </c>
      <c r="S1617" s="10">
        <f>(J1617/86400)+25569+(-5/24)</f>
        <v>40844.842546296291</v>
      </c>
      <c r="T1617" s="9">
        <f>(I1617/86400)+25569+(-5/24)</f>
        <v>40889.884212962963</v>
      </c>
    </row>
    <row r="1618" spans="1:20" ht="43.5" x14ac:dyDescent="0.35">
      <c r="A1618">
        <v>1616</v>
      </c>
      <c r="B1618" s="8" t="s">
        <v>5122</v>
      </c>
      <c r="C1618" s="8" t="s">
        <v>5121</v>
      </c>
      <c r="D1618">
        <v>10000</v>
      </c>
      <c r="E1618">
        <v>10420</v>
      </c>
      <c r="F1618" t="s">
        <v>51</v>
      </c>
      <c r="G1618" t="s">
        <v>55</v>
      </c>
      <c r="H1618" t="s">
        <v>82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3733</v>
      </c>
      <c r="O1618">
        <f>ROUNDUP(E1618/D1618,2)*100</f>
        <v>105</v>
      </c>
      <c r="P1618">
        <f>IF(L1618&gt;0,ROUNDUP((E1618/L1618),0))</f>
        <v>67</v>
      </c>
      <c r="Q1618" t="s">
        <v>33</v>
      </c>
      <c r="R1618" t="s">
        <v>3732</v>
      </c>
      <c r="S1618" s="10">
        <f>(J1618/86400)+25569+(-5/24)</f>
        <v>41194.507187499999</v>
      </c>
      <c r="T1618" s="9">
        <f>(I1618/86400)+25569+(-5/24)</f>
        <v>41235.708333333328</v>
      </c>
    </row>
    <row r="1619" spans="1:20" ht="29" x14ac:dyDescent="0.35">
      <c r="A1619">
        <v>1617</v>
      </c>
      <c r="B1619" s="8" t="s">
        <v>5120</v>
      </c>
      <c r="C1619" s="8" t="s">
        <v>5119</v>
      </c>
      <c r="D1619">
        <v>7000</v>
      </c>
      <c r="E1619">
        <v>10210</v>
      </c>
      <c r="F1619" t="s">
        <v>51</v>
      </c>
      <c r="G1619" t="s">
        <v>55</v>
      </c>
      <c r="H1619" t="s">
        <v>82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3733</v>
      </c>
      <c r="O1619">
        <f>ROUNDUP(E1619/D1619,2)*100</f>
        <v>146</v>
      </c>
      <c r="P1619">
        <f>IF(L1619&gt;0,ROUNDUP((E1619/L1619),0))</f>
        <v>65</v>
      </c>
      <c r="Q1619" t="s">
        <v>33</v>
      </c>
      <c r="R1619" t="s">
        <v>3732</v>
      </c>
      <c r="S1619" s="10">
        <f>(J1619/86400)+25569+(-5/24)</f>
        <v>41546.455879629626</v>
      </c>
      <c r="T1619" s="9">
        <f>(I1619/86400)+25569+(-5/24)</f>
        <v>41579.583333333328</v>
      </c>
    </row>
    <row r="1620" spans="1:20" ht="43.5" x14ac:dyDescent="0.35">
      <c r="A1620">
        <v>1618</v>
      </c>
      <c r="B1620" s="8" t="s">
        <v>5118</v>
      </c>
      <c r="C1620" s="8" t="s">
        <v>5117</v>
      </c>
      <c r="D1620">
        <v>1500</v>
      </c>
      <c r="E1620">
        <v>1576</v>
      </c>
      <c r="F1620" t="s">
        <v>51</v>
      </c>
      <c r="G1620" t="s">
        <v>55</v>
      </c>
      <c r="H1620" t="s">
        <v>82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3733</v>
      </c>
      <c r="O1620">
        <f>ROUNDUP(E1620/D1620,2)*100</f>
        <v>106</v>
      </c>
      <c r="P1620">
        <f>IF(L1620&gt;0,ROUNDUP((E1620/L1620),0))</f>
        <v>59</v>
      </c>
      <c r="Q1620" t="s">
        <v>33</v>
      </c>
      <c r="R1620" t="s">
        <v>3732</v>
      </c>
      <c r="S1620" s="10">
        <f>(J1620/86400)+25569+(-5/24)</f>
        <v>41301.446006944439</v>
      </c>
      <c r="T1620" s="9">
        <f>(I1620/86400)+25569+(-5/24)</f>
        <v>41341.446006944439</v>
      </c>
    </row>
    <row r="1621" spans="1:20" ht="43.5" x14ac:dyDescent="0.35">
      <c r="A1621">
        <v>1619</v>
      </c>
      <c r="B1621" s="8" t="s">
        <v>5116</v>
      </c>
      <c r="C1621" s="8" t="s">
        <v>5115</v>
      </c>
      <c r="D1621">
        <v>1500</v>
      </c>
      <c r="E1621">
        <v>2000</v>
      </c>
      <c r="F1621" t="s">
        <v>51</v>
      </c>
      <c r="G1621" t="s">
        <v>55</v>
      </c>
      <c r="H1621" t="s">
        <v>82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3733</v>
      </c>
      <c r="O1621">
        <f>ROUNDUP(E1621/D1621,2)*100</f>
        <v>134</v>
      </c>
      <c r="P1621">
        <f>IF(L1621&gt;0,ROUNDUP((E1621/L1621),0))</f>
        <v>87</v>
      </c>
      <c r="Q1621" t="s">
        <v>33</v>
      </c>
      <c r="R1621" t="s">
        <v>3732</v>
      </c>
      <c r="S1621" s="10">
        <f>(J1621/86400)+25569+(-5/24)</f>
        <v>41875.977847222217</v>
      </c>
      <c r="T1621" s="9">
        <f>(I1621/86400)+25569+(-5/24)</f>
        <v>41896.977847222217</v>
      </c>
    </row>
    <row r="1622" spans="1:20" ht="29" x14ac:dyDescent="0.35">
      <c r="A1622">
        <v>1620</v>
      </c>
      <c r="B1622" s="8" t="s">
        <v>5114</v>
      </c>
      <c r="C1622" s="8" t="s">
        <v>5113</v>
      </c>
      <c r="D1622">
        <v>1000</v>
      </c>
      <c r="E1622">
        <v>1130</v>
      </c>
      <c r="F1622" t="s">
        <v>51</v>
      </c>
      <c r="G1622" t="s">
        <v>55</v>
      </c>
      <c r="H1622" t="s">
        <v>82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3733</v>
      </c>
      <c r="O1622">
        <f>ROUNDUP(E1622/D1622,2)*100</f>
        <v>112.99999999999999</v>
      </c>
      <c r="P1622">
        <f>IF(L1622&gt;0,ROUNDUP((E1622/L1622),0))</f>
        <v>67</v>
      </c>
      <c r="Q1622" t="s">
        <v>33</v>
      </c>
      <c r="R1622" t="s">
        <v>3732</v>
      </c>
      <c r="S1622" s="10">
        <f>(J1622/86400)+25569+(-5/24)</f>
        <v>41321.131249999999</v>
      </c>
      <c r="T1622" s="9">
        <f>(I1622/86400)+25569+(-5/24)</f>
        <v>41328.131249999999</v>
      </c>
    </row>
    <row r="1623" spans="1:20" ht="43.5" x14ac:dyDescent="0.35">
      <c r="A1623">
        <v>1621</v>
      </c>
      <c r="B1623" s="8" t="s">
        <v>5112</v>
      </c>
      <c r="C1623" s="8" t="s">
        <v>5111</v>
      </c>
      <c r="D1623">
        <v>5000</v>
      </c>
      <c r="E1623">
        <v>6060</v>
      </c>
      <c r="F1623" t="s">
        <v>51</v>
      </c>
      <c r="G1623" t="s">
        <v>55</v>
      </c>
      <c r="H1623" t="s">
        <v>82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3733</v>
      </c>
      <c r="O1623">
        <f>ROUNDUP(E1623/D1623,2)*100</f>
        <v>122</v>
      </c>
      <c r="P1623">
        <f>IF(L1623&gt;0,ROUNDUP((E1623/L1623),0))</f>
        <v>164</v>
      </c>
      <c r="Q1623" t="s">
        <v>33</v>
      </c>
      <c r="R1623" t="s">
        <v>3732</v>
      </c>
      <c r="S1623" s="10">
        <f>(J1623/86400)+25569+(-5/24)</f>
        <v>41003.398321759254</v>
      </c>
      <c r="T1623" s="9">
        <f>(I1623/86400)+25569+(-5/24)</f>
        <v>41056.957638888889</v>
      </c>
    </row>
    <row r="1624" spans="1:20" ht="43.5" x14ac:dyDescent="0.35">
      <c r="A1624">
        <v>1622</v>
      </c>
      <c r="B1624" s="8" t="s">
        <v>5110</v>
      </c>
      <c r="C1624" s="8" t="s">
        <v>5109</v>
      </c>
      <c r="D1624">
        <v>6900</v>
      </c>
      <c r="E1624">
        <v>7019</v>
      </c>
      <c r="F1624" t="s">
        <v>51</v>
      </c>
      <c r="G1624" t="s">
        <v>55</v>
      </c>
      <c r="H1624" t="s">
        <v>82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3733</v>
      </c>
      <c r="O1624">
        <f>ROUNDUP(E1624/D1624,2)*100</f>
        <v>102</v>
      </c>
      <c r="P1624">
        <f>IF(L1624&gt;0,ROUNDUP((E1624/L1624),0))</f>
        <v>108</v>
      </c>
      <c r="Q1624" t="s">
        <v>33</v>
      </c>
      <c r="R1624" t="s">
        <v>3732</v>
      </c>
      <c r="S1624" s="10">
        <f>(J1624/86400)+25569+(-5/24)</f>
        <v>41950.086504629631</v>
      </c>
      <c r="T1624" s="9">
        <f>(I1624/86400)+25569+(-5/24)</f>
        <v>41990.124305555553</v>
      </c>
    </row>
    <row r="1625" spans="1:20" ht="43.5" x14ac:dyDescent="0.35">
      <c r="A1625">
        <v>1623</v>
      </c>
      <c r="B1625" s="8" t="s">
        <v>5108</v>
      </c>
      <c r="C1625" s="8" t="s">
        <v>5107</v>
      </c>
      <c r="D1625">
        <v>750</v>
      </c>
      <c r="E1625">
        <v>758</v>
      </c>
      <c r="F1625" t="s">
        <v>51</v>
      </c>
      <c r="G1625" t="s">
        <v>56</v>
      </c>
      <c r="H1625" t="s">
        <v>90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3733</v>
      </c>
      <c r="O1625">
        <f>ROUNDUP(E1625/D1625,2)*100</f>
        <v>102</v>
      </c>
      <c r="P1625">
        <f>IF(L1625&gt;0,ROUNDUP((E1625/L1625),0))</f>
        <v>43</v>
      </c>
      <c r="Q1625" t="s">
        <v>33</v>
      </c>
      <c r="R1625" t="s">
        <v>3732</v>
      </c>
      <c r="S1625" s="10">
        <f>(J1625/86400)+25569+(-5/24)</f>
        <v>41453.480196759258</v>
      </c>
      <c r="T1625" s="9">
        <f>(I1625/86400)+25569+(-5/24)</f>
        <v>41513.480196759258</v>
      </c>
    </row>
    <row r="1626" spans="1:20" ht="43.5" x14ac:dyDescent="0.35">
      <c r="A1626">
        <v>1624</v>
      </c>
      <c r="B1626" s="8" t="s">
        <v>5106</v>
      </c>
      <c r="C1626" s="8" t="s">
        <v>5105</v>
      </c>
      <c r="D1626">
        <v>1000</v>
      </c>
      <c r="E1626">
        <v>1180</v>
      </c>
      <c r="F1626" t="s">
        <v>51</v>
      </c>
      <c r="G1626" t="s">
        <v>55</v>
      </c>
      <c r="H1626" t="s">
        <v>82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3733</v>
      </c>
      <c r="O1626">
        <f>ROUNDUP(E1626/D1626,2)*100</f>
        <v>118</v>
      </c>
      <c r="P1626">
        <f>IF(L1626&gt;0,ROUNDUP((E1626/L1626),0))</f>
        <v>48</v>
      </c>
      <c r="Q1626" t="s">
        <v>33</v>
      </c>
      <c r="R1626" t="s">
        <v>3732</v>
      </c>
      <c r="S1626" s="10">
        <f>(J1626/86400)+25569+(-5/24)</f>
        <v>41243.158969907403</v>
      </c>
      <c r="T1626" s="9">
        <f>(I1626/86400)+25569+(-5/24)</f>
        <v>41283.158969907403</v>
      </c>
    </row>
    <row r="1627" spans="1:20" ht="58" x14ac:dyDescent="0.35">
      <c r="A1627">
        <v>1625</v>
      </c>
      <c r="B1627" s="8" t="s">
        <v>5104</v>
      </c>
      <c r="C1627" s="8" t="s">
        <v>5103</v>
      </c>
      <c r="D1627">
        <v>7500</v>
      </c>
      <c r="E1627">
        <v>11650</v>
      </c>
      <c r="F1627" t="s">
        <v>51</v>
      </c>
      <c r="G1627" t="s">
        <v>55</v>
      </c>
      <c r="H1627" t="s">
        <v>82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3733</v>
      </c>
      <c r="O1627">
        <f>ROUNDUP(E1627/D1627,2)*100</f>
        <v>156</v>
      </c>
      <c r="P1627">
        <f>IF(L1627&gt;0,ROUNDUP((E1627/L1627),0))</f>
        <v>113</v>
      </c>
      <c r="Q1627" t="s">
        <v>33</v>
      </c>
      <c r="R1627" t="s">
        <v>3732</v>
      </c>
      <c r="S1627" s="10">
        <f>(J1627/86400)+25569+(-5/24)</f>
        <v>41135.491354166668</v>
      </c>
      <c r="T1627" s="9">
        <f>(I1627/86400)+25569+(-5/24)</f>
        <v>41163.491354166668</v>
      </c>
    </row>
    <row r="1628" spans="1:20" ht="43.5" x14ac:dyDescent="0.35">
      <c r="A1628">
        <v>1626</v>
      </c>
      <c r="B1628" s="8" t="s">
        <v>5102</v>
      </c>
      <c r="C1628" s="8" t="s">
        <v>5101</v>
      </c>
      <c r="D1628">
        <v>8000</v>
      </c>
      <c r="E1628">
        <v>8095</v>
      </c>
      <c r="F1628" t="s">
        <v>51</v>
      </c>
      <c r="G1628" t="s">
        <v>55</v>
      </c>
      <c r="H1628" t="s">
        <v>82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3733</v>
      </c>
      <c r="O1628">
        <f>ROUNDUP(E1628/D1628,2)*100</f>
        <v>102</v>
      </c>
      <c r="P1628">
        <f>IF(L1628&gt;0,ROUNDUP((E1628/L1628),0))</f>
        <v>75</v>
      </c>
      <c r="Q1628" t="s">
        <v>33</v>
      </c>
      <c r="R1628" t="s">
        <v>3732</v>
      </c>
      <c r="S1628" s="10">
        <f>(J1628/86400)+25569+(-5/24)</f>
        <v>41579.639664351846</v>
      </c>
      <c r="T1628" s="9">
        <f>(I1628/86400)+25569+(-5/24)</f>
        <v>41609.681331018517</v>
      </c>
    </row>
    <row r="1629" spans="1:20" ht="43.5" x14ac:dyDescent="0.35">
      <c r="A1629">
        <v>1627</v>
      </c>
      <c r="B1629" s="8" t="s">
        <v>5100</v>
      </c>
      <c r="C1629" s="8" t="s">
        <v>5099</v>
      </c>
      <c r="D1629">
        <v>2000</v>
      </c>
      <c r="E1629">
        <v>2340</v>
      </c>
      <c r="F1629" t="s">
        <v>51</v>
      </c>
      <c r="G1629" t="s">
        <v>55</v>
      </c>
      <c r="H1629" t="s">
        <v>82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3733</v>
      </c>
      <c r="O1629">
        <f>ROUNDUP(E1629/D1629,2)*100</f>
        <v>117</v>
      </c>
      <c r="P1629">
        <f>IF(L1629&gt;0,ROUNDUP((E1629/L1629),0))</f>
        <v>62</v>
      </c>
      <c r="Q1629" t="s">
        <v>33</v>
      </c>
      <c r="R1629" t="s">
        <v>3732</v>
      </c>
      <c r="S1629" s="10">
        <f>(J1629/86400)+25569+(-5/24)</f>
        <v>41205.498715277776</v>
      </c>
      <c r="T1629" s="9">
        <f>(I1629/86400)+25569+(-5/24)</f>
        <v>41238.999305555553</v>
      </c>
    </row>
    <row r="1630" spans="1:20" ht="29" x14ac:dyDescent="0.35">
      <c r="A1630">
        <v>1628</v>
      </c>
      <c r="B1630" s="8" t="s">
        <v>5098</v>
      </c>
      <c r="C1630" s="8" t="s">
        <v>5097</v>
      </c>
      <c r="D1630">
        <v>4000</v>
      </c>
      <c r="E1630">
        <v>4037</v>
      </c>
      <c r="F1630" t="s">
        <v>51</v>
      </c>
      <c r="G1630" t="s">
        <v>55</v>
      </c>
      <c r="H1630" t="s">
        <v>82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3733</v>
      </c>
      <c r="O1630">
        <f>ROUNDUP(E1630/D1630,2)*100</f>
        <v>101</v>
      </c>
      <c r="P1630">
        <f>IF(L1630&gt;0,ROUNDUP((E1630/L1630),0))</f>
        <v>46</v>
      </c>
      <c r="Q1630" t="s">
        <v>33</v>
      </c>
      <c r="R1630" t="s">
        <v>3732</v>
      </c>
      <c r="S1630" s="10">
        <f>(J1630/86400)+25569+(-5/24)</f>
        <v>41774.528726851851</v>
      </c>
      <c r="T1630" s="9">
        <f>(I1630/86400)+25569+(-5/24)</f>
        <v>41807.528726851851</v>
      </c>
    </row>
    <row r="1631" spans="1:20" ht="29" x14ac:dyDescent="0.35">
      <c r="A1631">
        <v>1629</v>
      </c>
      <c r="B1631" s="8" t="s">
        <v>5096</v>
      </c>
      <c r="C1631" s="8" t="s">
        <v>5095</v>
      </c>
      <c r="D1631">
        <v>6000</v>
      </c>
      <c r="E1631">
        <v>6220</v>
      </c>
      <c r="F1631" t="s">
        <v>51</v>
      </c>
      <c r="G1631" t="s">
        <v>55</v>
      </c>
      <c r="H1631" t="s">
        <v>82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3733</v>
      </c>
      <c r="O1631">
        <f>ROUNDUP(E1631/D1631,2)*100</f>
        <v>104</v>
      </c>
      <c r="P1631">
        <f>IF(L1631&gt;0,ROUNDUP((E1631/L1631),0))</f>
        <v>76</v>
      </c>
      <c r="Q1631" t="s">
        <v>33</v>
      </c>
      <c r="R1631" t="s">
        <v>3732</v>
      </c>
      <c r="S1631" s="10">
        <f>(J1631/86400)+25569+(-5/24)</f>
        <v>41645.658946759257</v>
      </c>
      <c r="T1631" s="9">
        <f>(I1631/86400)+25569+(-5/24)</f>
        <v>41690.658946759257</v>
      </c>
    </row>
    <row r="1632" spans="1:20" ht="43.5" x14ac:dyDescent="0.35">
      <c r="A1632">
        <v>1630</v>
      </c>
      <c r="B1632" s="8" t="s">
        <v>5094</v>
      </c>
      <c r="C1632" s="8" t="s">
        <v>5093</v>
      </c>
      <c r="D1632">
        <v>4000</v>
      </c>
      <c r="E1632">
        <v>10610</v>
      </c>
      <c r="F1632" t="s">
        <v>51</v>
      </c>
      <c r="G1632" t="s">
        <v>55</v>
      </c>
      <c r="H1632" t="s">
        <v>82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3733</v>
      </c>
      <c r="O1632">
        <f>ROUNDUP(E1632/D1632,2)*100</f>
        <v>265.99999999999994</v>
      </c>
      <c r="P1632">
        <f>IF(L1632&gt;0,ROUNDUP((E1632/L1632),0))</f>
        <v>85</v>
      </c>
      <c r="Q1632" t="s">
        <v>33</v>
      </c>
      <c r="R1632" t="s">
        <v>3732</v>
      </c>
      <c r="S1632" s="10">
        <f>(J1632/86400)+25569+(-5/24)</f>
        <v>40939.629340277774</v>
      </c>
      <c r="T1632" s="9">
        <f>(I1632/86400)+25569+(-5/24)</f>
        <v>40970.082638888889</v>
      </c>
    </row>
    <row r="1633" spans="1:20" ht="43.5" x14ac:dyDescent="0.35">
      <c r="A1633">
        <v>1631</v>
      </c>
      <c r="B1633" s="8" t="s">
        <v>5092</v>
      </c>
      <c r="C1633" s="8" t="s">
        <v>5091</v>
      </c>
      <c r="D1633">
        <v>10000</v>
      </c>
      <c r="E1633">
        <v>15591</v>
      </c>
      <c r="F1633" t="s">
        <v>51</v>
      </c>
      <c r="G1633" t="s">
        <v>55</v>
      </c>
      <c r="H1633" t="s">
        <v>82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3733</v>
      </c>
      <c r="O1633">
        <f>ROUNDUP(E1633/D1633,2)*100</f>
        <v>156</v>
      </c>
      <c r="P1633">
        <f>IF(L1633&gt;0,ROUNDUP((E1633/L1633),0))</f>
        <v>118</v>
      </c>
      <c r="Q1633" t="s">
        <v>33</v>
      </c>
      <c r="R1633" t="s">
        <v>3732</v>
      </c>
      <c r="S1633" s="10">
        <f>(J1633/86400)+25569+(-5/24)</f>
        <v>41164.65116898148</v>
      </c>
      <c r="T1633" s="9">
        <f>(I1633/86400)+25569+(-5/24)</f>
        <v>41194.65116898148</v>
      </c>
    </row>
    <row r="1634" spans="1:20" ht="58" x14ac:dyDescent="0.35">
      <c r="A1634">
        <v>1632</v>
      </c>
      <c r="B1634" s="8" t="s">
        <v>5090</v>
      </c>
      <c r="C1634" s="8" t="s">
        <v>5089</v>
      </c>
      <c r="D1634">
        <v>4000</v>
      </c>
      <c r="E1634">
        <v>4065</v>
      </c>
      <c r="F1634" t="s">
        <v>51</v>
      </c>
      <c r="G1634" t="s">
        <v>55</v>
      </c>
      <c r="H1634" t="s">
        <v>82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3733</v>
      </c>
      <c r="O1634">
        <f>ROUNDUP(E1634/D1634,2)*100</f>
        <v>102</v>
      </c>
      <c r="P1634">
        <f>IF(L1634&gt;0,ROUNDUP((E1634/L1634),0))</f>
        <v>87</v>
      </c>
      <c r="Q1634" t="s">
        <v>33</v>
      </c>
      <c r="R1634" t="s">
        <v>3732</v>
      </c>
      <c r="S1634" s="10">
        <f>(J1634/86400)+25569+(-5/24)</f>
        <v>40750.132569444446</v>
      </c>
      <c r="T1634" s="9">
        <f>(I1634/86400)+25569+(-5/24)</f>
        <v>40810.132569444446</v>
      </c>
    </row>
    <row r="1635" spans="1:20" ht="43.5" x14ac:dyDescent="0.35">
      <c r="A1635">
        <v>1633</v>
      </c>
      <c r="B1635" s="8" t="s">
        <v>5088</v>
      </c>
      <c r="C1635" s="8" t="s">
        <v>5087</v>
      </c>
      <c r="D1635">
        <v>10000</v>
      </c>
      <c r="E1635">
        <v>10000</v>
      </c>
      <c r="F1635" t="s">
        <v>51</v>
      </c>
      <c r="G1635" t="s">
        <v>55</v>
      </c>
      <c r="H1635" t="s">
        <v>82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3733</v>
      </c>
      <c r="O1635">
        <f>ROUNDUP(E1635/D1635,2)*100</f>
        <v>100</v>
      </c>
      <c r="P1635">
        <f>IF(L1635&gt;0,ROUNDUP((E1635/L1635),0))</f>
        <v>173</v>
      </c>
      <c r="Q1635" t="s">
        <v>33</v>
      </c>
      <c r="R1635" t="s">
        <v>3732</v>
      </c>
      <c r="S1635" s="10">
        <f>(J1635/86400)+25569+(-5/24)</f>
        <v>40896.675416666665</v>
      </c>
      <c r="T1635" s="9">
        <f>(I1635/86400)+25569+(-5/24)</f>
        <v>40924</v>
      </c>
    </row>
    <row r="1636" spans="1:20" ht="43.5" x14ac:dyDescent="0.35">
      <c r="A1636">
        <v>1634</v>
      </c>
      <c r="B1636" s="8" t="s">
        <v>5086</v>
      </c>
      <c r="C1636" s="8" t="s">
        <v>5085</v>
      </c>
      <c r="D1636">
        <v>2000</v>
      </c>
      <c r="E1636">
        <v>2010</v>
      </c>
      <c r="F1636" t="s">
        <v>51</v>
      </c>
      <c r="G1636" t="s">
        <v>55</v>
      </c>
      <c r="H1636" t="s">
        <v>82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3733</v>
      </c>
      <c r="O1636">
        <f>ROUNDUP(E1636/D1636,2)*100</f>
        <v>101</v>
      </c>
      <c r="P1636">
        <f>IF(L1636&gt;0,ROUNDUP((E1636/L1636),0))</f>
        <v>63</v>
      </c>
      <c r="Q1636" t="s">
        <v>33</v>
      </c>
      <c r="R1636" t="s">
        <v>3732</v>
      </c>
      <c r="S1636" s="10">
        <f>(J1636/86400)+25569+(-5/24)</f>
        <v>40657.981493055551</v>
      </c>
      <c r="T1636" s="9">
        <f>(I1636/86400)+25569+(-5/24)</f>
        <v>40696.040972222218</v>
      </c>
    </row>
    <row r="1637" spans="1:20" ht="58" x14ac:dyDescent="0.35">
      <c r="A1637">
        <v>1635</v>
      </c>
      <c r="B1637" s="8" t="s">
        <v>5084</v>
      </c>
      <c r="C1637" s="8" t="s">
        <v>5083</v>
      </c>
      <c r="D1637">
        <v>2000</v>
      </c>
      <c r="E1637">
        <v>2506</v>
      </c>
      <c r="F1637" t="s">
        <v>51</v>
      </c>
      <c r="G1637" t="s">
        <v>55</v>
      </c>
      <c r="H1637" t="s">
        <v>82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3733</v>
      </c>
      <c r="O1637">
        <f>ROUNDUP(E1637/D1637,2)*100</f>
        <v>126</v>
      </c>
      <c r="P1637">
        <f>IF(L1637&gt;0,ROUNDUP((E1637/L1637),0))</f>
        <v>68</v>
      </c>
      <c r="Q1637" t="s">
        <v>33</v>
      </c>
      <c r="R1637" t="s">
        <v>3732</v>
      </c>
      <c r="S1637" s="10">
        <f>(J1637/86400)+25569+(-5/24)</f>
        <v>42502.660428240742</v>
      </c>
      <c r="T1637" s="9">
        <f>(I1637/86400)+25569+(-5/24)</f>
        <v>42562.660428240742</v>
      </c>
    </row>
    <row r="1638" spans="1:20" ht="43.5" x14ac:dyDescent="0.35">
      <c r="A1638">
        <v>1636</v>
      </c>
      <c r="B1638" s="8" t="s">
        <v>5082</v>
      </c>
      <c r="C1638" s="8" t="s">
        <v>5081</v>
      </c>
      <c r="D1638">
        <v>4500</v>
      </c>
      <c r="E1638">
        <v>4660</v>
      </c>
      <c r="F1638" t="s">
        <v>51</v>
      </c>
      <c r="G1638" t="s">
        <v>55</v>
      </c>
      <c r="H1638" t="s">
        <v>82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3733</v>
      </c>
      <c r="O1638">
        <f>ROUNDUP(E1638/D1638,2)*100</f>
        <v>104</v>
      </c>
      <c r="P1638">
        <f>IF(L1638&gt;0,ROUNDUP((E1638/L1638),0))</f>
        <v>54</v>
      </c>
      <c r="Q1638" t="s">
        <v>33</v>
      </c>
      <c r="R1638" t="s">
        <v>3732</v>
      </c>
      <c r="S1638" s="10">
        <f>(J1638/86400)+25569+(-5/24)</f>
        <v>40662.878333333334</v>
      </c>
      <c r="T1638" s="9">
        <f>(I1638/86400)+25569+(-5/24)</f>
        <v>40705.958333333328</v>
      </c>
    </row>
    <row r="1639" spans="1:20" ht="43.5" x14ac:dyDescent="0.35">
      <c r="A1639">
        <v>1637</v>
      </c>
      <c r="B1639" s="8" t="s">
        <v>5080</v>
      </c>
      <c r="C1639" s="8" t="s">
        <v>5079</v>
      </c>
      <c r="D1639">
        <v>500</v>
      </c>
      <c r="E1639">
        <v>519</v>
      </c>
      <c r="F1639" t="s">
        <v>51</v>
      </c>
      <c r="G1639" t="s">
        <v>55</v>
      </c>
      <c r="H1639" t="s">
        <v>82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3733</v>
      </c>
      <c r="O1639">
        <f>ROUNDUP(E1639/D1639,2)*100</f>
        <v>104</v>
      </c>
      <c r="P1639">
        <f>IF(L1639&gt;0,ROUNDUP((E1639/L1639),0))</f>
        <v>35</v>
      </c>
      <c r="Q1639" t="s">
        <v>33</v>
      </c>
      <c r="R1639" t="s">
        <v>3732</v>
      </c>
      <c r="S1639" s="10">
        <f>(J1639/86400)+25569+(-5/24)</f>
        <v>40122.543287037035</v>
      </c>
      <c r="T1639" s="9">
        <f>(I1639/86400)+25569+(-5/24)</f>
        <v>40178.777083333327</v>
      </c>
    </row>
    <row r="1640" spans="1:20" ht="29" x14ac:dyDescent="0.35">
      <c r="A1640">
        <v>1638</v>
      </c>
      <c r="B1640" s="8" t="s">
        <v>5078</v>
      </c>
      <c r="C1640" s="8" t="s">
        <v>5077</v>
      </c>
      <c r="D1640">
        <v>1000</v>
      </c>
      <c r="E1640">
        <v>1050</v>
      </c>
      <c r="F1640" t="s">
        <v>51</v>
      </c>
      <c r="G1640" t="s">
        <v>55</v>
      </c>
      <c r="H1640" t="s">
        <v>82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3733</v>
      </c>
      <c r="O1640">
        <f>ROUNDUP(E1640/D1640,2)*100</f>
        <v>105</v>
      </c>
      <c r="P1640">
        <f>IF(L1640&gt;0,ROUNDUP((E1640/L1640),0))</f>
        <v>39</v>
      </c>
      <c r="Q1640" t="s">
        <v>33</v>
      </c>
      <c r="R1640" t="s">
        <v>3732</v>
      </c>
      <c r="S1640" s="10">
        <f>(J1640/86400)+25569+(-5/24)</f>
        <v>41288.478796296295</v>
      </c>
      <c r="T1640" s="9">
        <f>(I1640/86400)+25569+(-5/24)</f>
        <v>41333.684027777774</v>
      </c>
    </row>
    <row r="1641" spans="1:20" ht="43.5" x14ac:dyDescent="0.35">
      <c r="A1641">
        <v>1639</v>
      </c>
      <c r="B1641" s="8" t="s">
        <v>5076</v>
      </c>
      <c r="C1641" s="8" t="s">
        <v>5075</v>
      </c>
      <c r="D1641">
        <v>1800</v>
      </c>
      <c r="E1641">
        <v>1800</v>
      </c>
      <c r="F1641" t="s">
        <v>51</v>
      </c>
      <c r="G1641" t="s">
        <v>55</v>
      </c>
      <c r="H1641" t="s">
        <v>82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3733</v>
      </c>
      <c r="O1641">
        <f>ROUNDUP(E1641/D1641,2)*100</f>
        <v>100</v>
      </c>
      <c r="P1641">
        <f>IF(L1641&gt;0,ROUNDUP((E1641/L1641),0))</f>
        <v>95</v>
      </c>
      <c r="Q1641" t="s">
        <v>33</v>
      </c>
      <c r="R1641" t="s">
        <v>3732</v>
      </c>
      <c r="S1641" s="10">
        <f>(J1641/86400)+25569+(-5/24)</f>
        <v>40941.444039351853</v>
      </c>
      <c r="T1641" s="9">
        <f>(I1641/86400)+25569+(-5/24)</f>
        <v>40971.444039351853</v>
      </c>
    </row>
    <row r="1642" spans="1:20" ht="43.5" x14ac:dyDescent="0.35">
      <c r="A1642">
        <v>1640</v>
      </c>
      <c r="B1642" s="8" t="s">
        <v>5074</v>
      </c>
      <c r="C1642" s="8" t="s">
        <v>5073</v>
      </c>
      <c r="D1642">
        <v>400</v>
      </c>
      <c r="E1642">
        <v>679.44</v>
      </c>
      <c r="F1642" t="s">
        <v>51</v>
      </c>
      <c r="G1642" t="s">
        <v>55</v>
      </c>
      <c r="H1642" t="s">
        <v>82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3733</v>
      </c>
      <c r="O1642">
        <f>ROUNDUP(E1642/D1642,2)*100</f>
        <v>170</v>
      </c>
      <c r="P1642">
        <f>IF(L1642&gt;0,ROUNDUP((E1642/L1642),0))</f>
        <v>40</v>
      </c>
      <c r="Q1642" t="s">
        <v>33</v>
      </c>
      <c r="R1642" t="s">
        <v>3732</v>
      </c>
      <c r="S1642" s="10">
        <f>(J1642/86400)+25569+(-5/24)</f>
        <v>40379.022627314815</v>
      </c>
      <c r="T1642" s="9">
        <f>(I1642/86400)+25569+(-5/24)</f>
        <v>40392.874305555553</v>
      </c>
    </row>
    <row r="1643" spans="1:20" ht="29" x14ac:dyDescent="0.35">
      <c r="A1643">
        <v>1641</v>
      </c>
      <c r="B1643" s="8" t="s">
        <v>5072</v>
      </c>
      <c r="C1643" s="8" t="s">
        <v>5071</v>
      </c>
      <c r="D1643">
        <v>2500</v>
      </c>
      <c r="E1643">
        <v>2535</v>
      </c>
      <c r="F1643" t="s">
        <v>51</v>
      </c>
      <c r="G1643" t="s">
        <v>55</v>
      </c>
      <c r="H1643" t="s">
        <v>82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4992</v>
      </c>
      <c r="O1643">
        <f>ROUNDUP(E1643/D1643,2)*100</f>
        <v>102</v>
      </c>
      <c r="P1643">
        <f>IF(L1643&gt;0,ROUNDUP((E1643/L1643),0))</f>
        <v>98</v>
      </c>
      <c r="Q1643" t="s">
        <v>33</v>
      </c>
      <c r="R1643" t="s">
        <v>4991</v>
      </c>
      <c r="S1643" s="10">
        <f>(J1643/86400)+25569+(-5/24)</f>
        <v>41962.388240740744</v>
      </c>
      <c r="T1643" s="9">
        <f>(I1643/86400)+25569+(-5/24)</f>
        <v>41992.388240740744</v>
      </c>
    </row>
    <row r="1644" spans="1:20" ht="43.5" x14ac:dyDescent="0.35">
      <c r="A1644">
        <v>1642</v>
      </c>
      <c r="B1644" s="8" t="s">
        <v>5070</v>
      </c>
      <c r="C1644" s="8" t="s">
        <v>5069</v>
      </c>
      <c r="D1644">
        <v>1200</v>
      </c>
      <c r="E1644">
        <v>1200</v>
      </c>
      <c r="F1644" t="s">
        <v>51</v>
      </c>
      <c r="G1644" t="s">
        <v>55</v>
      </c>
      <c r="H1644" t="s">
        <v>82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4992</v>
      </c>
      <c r="O1644">
        <f>ROUNDUP(E1644/D1644,2)*100</f>
        <v>100</v>
      </c>
      <c r="P1644">
        <f>IF(L1644&gt;0,ROUNDUP((E1644/L1644),0))</f>
        <v>43</v>
      </c>
      <c r="Q1644" t="s">
        <v>33</v>
      </c>
      <c r="R1644" t="s">
        <v>4991</v>
      </c>
      <c r="S1644" s="10">
        <f>(J1644/86400)+25569+(-5/24)</f>
        <v>40687.816284722219</v>
      </c>
      <c r="T1644" s="9">
        <f>(I1644/86400)+25569+(-5/24)</f>
        <v>40707.816284722219</v>
      </c>
    </row>
    <row r="1645" spans="1:20" ht="29" x14ac:dyDescent="0.35">
      <c r="A1645">
        <v>1643</v>
      </c>
      <c r="B1645" s="8" t="s">
        <v>5068</v>
      </c>
      <c r="C1645" s="8" t="s">
        <v>5067</v>
      </c>
      <c r="D1645">
        <v>5000</v>
      </c>
      <c r="E1645">
        <v>6235</v>
      </c>
      <c r="F1645" t="s">
        <v>51</v>
      </c>
      <c r="G1645" t="s">
        <v>55</v>
      </c>
      <c r="H1645" t="s">
        <v>82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4992</v>
      </c>
      <c r="O1645">
        <f>ROUNDUP(E1645/D1645,2)*100</f>
        <v>125</v>
      </c>
      <c r="P1645">
        <f>IF(L1645&gt;0,ROUNDUP((E1645/L1645),0))</f>
        <v>169</v>
      </c>
      <c r="Q1645" t="s">
        <v>33</v>
      </c>
      <c r="R1645" t="s">
        <v>4991</v>
      </c>
      <c r="S1645" s="10">
        <f>(J1645/86400)+25569+(-5/24)</f>
        <v>41146.615879629629</v>
      </c>
      <c r="T1645" s="9">
        <f>(I1645/86400)+25569+(-5/24)</f>
        <v>41176.615879629629</v>
      </c>
    </row>
    <row r="1646" spans="1:20" ht="43.5" x14ac:dyDescent="0.35">
      <c r="A1646">
        <v>1644</v>
      </c>
      <c r="B1646" s="8" t="s">
        <v>5066</v>
      </c>
      <c r="C1646" s="8" t="s">
        <v>5065</v>
      </c>
      <c r="D1646">
        <v>10000</v>
      </c>
      <c r="E1646">
        <v>10950</v>
      </c>
      <c r="F1646" t="s">
        <v>51</v>
      </c>
      <c r="G1646" t="s">
        <v>55</v>
      </c>
      <c r="H1646" t="s">
        <v>82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4992</v>
      </c>
      <c r="O1646">
        <f>ROUNDUP(E1646/D1646,2)*100</f>
        <v>110.00000000000001</v>
      </c>
      <c r="P1646">
        <f>IF(L1646&gt;0,ROUNDUP((E1646/L1646),0))</f>
        <v>86</v>
      </c>
      <c r="Q1646" t="s">
        <v>33</v>
      </c>
      <c r="R1646" t="s">
        <v>4991</v>
      </c>
      <c r="S1646" s="10">
        <f>(J1646/86400)+25569+(-5/24)</f>
        <v>41174.851388888885</v>
      </c>
      <c r="T1646" s="9">
        <f>(I1646/86400)+25569+(-5/24)</f>
        <v>41234.893055555549</v>
      </c>
    </row>
    <row r="1647" spans="1:20" ht="43.5" x14ac:dyDescent="0.35">
      <c r="A1647">
        <v>1645</v>
      </c>
      <c r="B1647" s="8" t="s">
        <v>5064</v>
      </c>
      <c r="C1647" s="8" t="s">
        <v>5063</v>
      </c>
      <c r="D1647">
        <v>5000</v>
      </c>
      <c r="E1647">
        <v>5540</v>
      </c>
      <c r="F1647" t="s">
        <v>51</v>
      </c>
      <c r="G1647" t="s">
        <v>55</v>
      </c>
      <c r="H1647" t="s">
        <v>82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4992</v>
      </c>
      <c r="O1647">
        <f>ROUNDUP(E1647/D1647,2)*100</f>
        <v>111.00000000000001</v>
      </c>
      <c r="P1647">
        <f>IF(L1647&gt;0,ROUNDUP((E1647/L1647),0))</f>
        <v>554</v>
      </c>
      <c r="Q1647" t="s">
        <v>33</v>
      </c>
      <c r="R1647" t="s">
        <v>4991</v>
      </c>
      <c r="S1647" s="10">
        <f>(J1647/86400)+25569+(-5/24)</f>
        <v>41521.40902777778</v>
      </c>
      <c r="T1647" s="9">
        <f>(I1647/86400)+25569+(-5/24)</f>
        <v>41535.40902777778</v>
      </c>
    </row>
    <row r="1648" spans="1:20" ht="58" x14ac:dyDescent="0.35">
      <c r="A1648">
        <v>1646</v>
      </c>
      <c r="B1648" s="8" t="s">
        <v>5062</v>
      </c>
      <c r="C1648" s="8" t="s">
        <v>5061</v>
      </c>
      <c r="D1648">
        <v>2000</v>
      </c>
      <c r="E1648">
        <v>2204</v>
      </c>
      <c r="F1648" t="s">
        <v>51</v>
      </c>
      <c r="G1648" t="s">
        <v>56</v>
      </c>
      <c r="H1648" t="s">
        <v>90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4992</v>
      </c>
      <c r="O1648">
        <f>ROUNDUP(E1648/D1648,2)*100</f>
        <v>111.00000000000001</v>
      </c>
      <c r="P1648">
        <f>IF(L1648&gt;0,ROUNDUP((E1648/L1648),0))</f>
        <v>27</v>
      </c>
      <c r="Q1648" t="s">
        <v>33</v>
      </c>
      <c r="R1648" t="s">
        <v>4991</v>
      </c>
      <c r="S1648" s="10">
        <f>(J1648/86400)+25569+(-5/24)</f>
        <v>41833.241932870369</v>
      </c>
      <c r="T1648" s="9">
        <f>(I1648/86400)+25569+(-5/24)</f>
        <v>41865.549305555549</v>
      </c>
    </row>
    <row r="1649" spans="1:20" ht="43.5" x14ac:dyDescent="0.35">
      <c r="A1649">
        <v>1647</v>
      </c>
      <c r="B1649" s="8" t="s">
        <v>5060</v>
      </c>
      <c r="C1649" s="8" t="s">
        <v>5059</v>
      </c>
      <c r="D1649">
        <v>5000</v>
      </c>
      <c r="E1649">
        <v>5236</v>
      </c>
      <c r="F1649" t="s">
        <v>51</v>
      </c>
      <c r="G1649" t="s">
        <v>55</v>
      </c>
      <c r="H1649" t="s">
        <v>82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4992</v>
      </c>
      <c r="O1649">
        <f>ROUNDUP(E1649/D1649,2)*100</f>
        <v>105</v>
      </c>
      <c r="P1649">
        <f>IF(L1649&gt;0,ROUNDUP((E1649/L1649),0))</f>
        <v>114</v>
      </c>
      <c r="Q1649" t="s">
        <v>33</v>
      </c>
      <c r="R1649" t="s">
        <v>4991</v>
      </c>
      <c r="S1649" s="10">
        <f>(J1649/86400)+25569+(-5/24)</f>
        <v>41039.201122685183</v>
      </c>
      <c r="T1649" s="9">
        <f>(I1649/86400)+25569+(-5/24)</f>
        <v>41069.201122685183</v>
      </c>
    </row>
    <row r="1650" spans="1:20" ht="43.5" x14ac:dyDescent="0.35">
      <c r="A1650">
        <v>1648</v>
      </c>
      <c r="B1650" s="8" t="s">
        <v>5058</v>
      </c>
      <c r="C1650" s="8" t="s">
        <v>5057</v>
      </c>
      <c r="D1650">
        <v>2300</v>
      </c>
      <c r="E1650">
        <v>2881</v>
      </c>
      <c r="F1650" t="s">
        <v>51</v>
      </c>
      <c r="G1650" t="s">
        <v>55</v>
      </c>
      <c r="H1650" t="s">
        <v>82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4992</v>
      </c>
      <c r="O1650">
        <f>ROUNDUP(E1650/D1650,2)*100</f>
        <v>126</v>
      </c>
      <c r="P1650">
        <f>IF(L1650&gt;0,ROUNDUP((E1650/L1650),0))</f>
        <v>33</v>
      </c>
      <c r="Q1650" t="s">
        <v>33</v>
      </c>
      <c r="R1650" t="s">
        <v>4991</v>
      </c>
      <c r="S1650" s="10">
        <f>(J1650/86400)+25569+(-5/24)</f>
        <v>40592.496319444443</v>
      </c>
      <c r="T1650" s="9">
        <f>(I1650/86400)+25569+(-5/24)</f>
        <v>40622.454652777778</v>
      </c>
    </row>
    <row r="1651" spans="1:20" ht="43.5" x14ac:dyDescent="0.35">
      <c r="A1651">
        <v>1649</v>
      </c>
      <c r="B1651" s="8" t="s">
        <v>5056</v>
      </c>
      <c r="C1651" s="8" t="s">
        <v>5055</v>
      </c>
      <c r="D1651">
        <v>3800</v>
      </c>
      <c r="E1651">
        <v>3822.33</v>
      </c>
      <c r="F1651" t="s">
        <v>51</v>
      </c>
      <c r="G1651" t="s">
        <v>55</v>
      </c>
      <c r="H1651" t="s">
        <v>82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4992</v>
      </c>
      <c r="O1651">
        <f>ROUNDUP(E1651/D1651,2)*100</f>
        <v>101</v>
      </c>
      <c r="P1651">
        <f>IF(L1651&gt;0,ROUNDUP((E1651/L1651),0))</f>
        <v>48</v>
      </c>
      <c r="Q1651" t="s">
        <v>33</v>
      </c>
      <c r="R1651" t="s">
        <v>4991</v>
      </c>
      <c r="S1651" s="10">
        <f>(J1651/86400)+25569+(-5/24)</f>
        <v>41737.476331018515</v>
      </c>
      <c r="T1651" s="9">
        <f>(I1651/86400)+25569+(-5/24)</f>
        <v>41782.476331018515</v>
      </c>
    </row>
    <row r="1652" spans="1:20" ht="43.5" x14ac:dyDescent="0.35">
      <c r="A1652">
        <v>1650</v>
      </c>
      <c r="B1652" s="8" t="s">
        <v>5054</v>
      </c>
      <c r="C1652" s="8" t="s">
        <v>5053</v>
      </c>
      <c r="D1652">
        <v>2000</v>
      </c>
      <c r="E1652">
        <v>2831</v>
      </c>
      <c r="F1652" t="s">
        <v>51</v>
      </c>
      <c r="G1652" t="s">
        <v>55</v>
      </c>
      <c r="H1652" t="s">
        <v>82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4992</v>
      </c>
      <c r="O1652">
        <f>ROUNDUP(E1652/D1652,2)*100</f>
        <v>142</v>
      </c>
      <c r="P1652">
        <f>IF(L1652&gt;0,ROUNDUP((E1652/L1652),0))</f>
        <v>89</v>
      </c>
      <c r="Q1652" t="s">
        <v>33</v>
      </c>
      <c r="R1652" t="s">
        <v>4991</v>
      </c>
      <c r="S1652" s="10">
        <f>(J1652/86400)+25569+(-5/24)</f>
        <v>41526.227280092593</v>
      </c>
      <c r="T1652" s="9">
        <f>(I1652/86400)+25569+(-5/24)</f>
        <v>41556.227280092593</v>
      </c>
    </row>
    <row r="1653" spans="1:20" ht="43.5" x14ac:dyDescent="0.35">
      <c r="A1653">
        <v>1651</v>
      </c>
      <c r="B1653" s="8" t="s">
        <v>5052</v>
      </c>
      <c r="C1653" s="8" t="s">
        <v>5051</v>
      </c>
      <c r="D1653">
        <v>2000</v>
      </c>
      <c r="E1653">
        <v>2015</v>
      </c>
      <c r="F1653" t="s">
        <v>51</v>
      </c>
      <c r="G1653" t="s">
        <v>55</v>
      </c>
      <c r="H1653" t="s">
        <v>82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4992</v>
      </c>
      <c r="O1653">
        <f>ROUNDUP(E1653/D1653,2)*100</f>
        <v>101</v>
      </c>
      <c r="P1653">
        <f>IF(L1653&gt;0,ROUNDUP((E1653/L1653),0))</f>
        <v>101</v>
      </c>
      <c r="Q1653" t="s">
        <v>33</v>
      </c>
      <c r="R1653" t="s">
        <v>4991</v>
      </c>
      <c r="S1653" s="10">
        <f>(J1653/86400)+25569+(-5/24)</f>
        <v>40625.692361111105</v>
      </c>
      <c r="T1653" s="9">
        <f>(I1653/86400)+25569+(-5/24)</f>
        <v>40659.082638888889</v>
      </c>
    </row>
    <row r="1654" spans="1:20" ht="43.5" x14ac:dyDescent="0.35">
      <c r="A1654">
        <v>1652</v>
      </c>
      <c r="B1654" s="8" t="s">
        <v>5050</v>
      </c>
      <c r="C1654" s="8" t="s">
        <v>5049</v>
      </c>
      <c r="D1654">
        <v>4500</v>
      </c>
      <c r="E1654">
        <v>4530</v>
      </c>
      <c r="F1654" t="s">
        <v>51</v>
      </c>
      <c r="G1654" t="s">
        <v>55</v>
      </c>
      <c r="H1654" t="s">
        <v>82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4992</v>
      </c>
      <c r="O1654">
        <f>ROUNDUP(E1654/D1654,2)*100</f>
        <v>101</v>
      </c>
      <c r="P1654">
        <f>IF(L1654&gt;0,ROUNDUP((E1654/L1654),0))</f>
        <v>65</v>
      </c>
      <c r="Q1654" t="s">
        <v>33</v>
      </c>
      <c r="R1654" t="s">
        <v>4991</v>
      </c>
      <c r="S1654" s="10">
        <f>(J1654/86400)+25569+(-5/24)</f>
        <v>41572.284641203703</v>
      </c>
      <c r="T1654" s="9">
        <f>(I1654/86400)+25569+(-5/24)</f>
        <v>41602.326307870368</v>
      </c>
    </row>
    <row r="1655" spans="1:20" ht="43.5" x14ac:dyDescent="0.35">
      <c r="A1655">
        <v>1653</v>
      </c>
      <c r="B1655" s="8" t="s">
        <v>5048</v>
      </c>
      <c r="C1655" s="8" t="s">
        <v>5047</v>
      </c>
      <c r="D1655">
        <v>5000</v>
      </c>
      <c r="E1655">
        <v>8711.52</v>
      </c>
      <c r="F1655" t="s">
        <v>51</v>
      </c>
      <c r="G1655" t="s">
        <v>55</v>
      </c>
      <c r="H1655" t="s">
        <v>82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4992</v>
      </c>
      <c r="O1655">
        <f>ROUNDUP(E1655/D1655,2)*100</f>
        <v>175</v>
      </c>
      <c r="P1655">
        <f>IF(L1655&gt;0,ROUNDUP((E1655/L1655),0))</f>
        <v>52</v>
      </c>
      <c r="Q1655" t="s">
        <v>33</v>
      </c>
      <c r="R1655" t="s">
        <v>4991</v>
      </c>
      <c r="S1655" s="10">
        <f>(J1655/86400)+25569+(-5/24)</f>
        <v>40626.626111111109</v>
      </c>
      <c r="T1655" s="9">
        <f>(I1655/86400)+25569+(-5/24)</f>
        <v>40657.626111111109</v>
      </c>
    </row>
    <row r="1656" spans="1:20" ht="43.5" x14ac:dyDescent="0.35">
      <c r="A1656">
        <v>1654</v>
      </c>
      <c r="B1656" s="8" t="s">
        <v>5046</v>
      </c>
      <c r="C1656" s="8" t="s">
        <v>5045</v>
      </c>
      <c r="D1656">
        <v>1100</v>
      </c>
      <c r="E1656">
        <v>1319</v>
      </c>
      <c r="F1656" t="s">
        <v>51</v>
      </c>
      <c r="G1656" t="s">
        <v>55</v>
      </c>
      <c r="H1656" t="s">
        <v>82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4992</v>
      </c>
      <c r="O1656">
        <f>ROUNDUP(E1656/D1656,2)*100</f>
        <v>120</v>
      </c>
      <c r="P1656">
        <f>IF(L1656&gt;0,ROUNDUP((E1656/L1656),0))</f>
        <v>39</v>
      </c>
      <c r="Q1656" t="s">
        <v>33</v>
      </c>
      <c r="R1656" t="s">
        <v>4991</v>
      </c>
      <c r="S1656" s="10">
        <f>(J1656/86400)+25569+(-5/24)</f>
        <v>40987.682407407403</v>
      </c>
      <c r="T1656" s="9">
        <f>(I1656/86400)+25569+(-5/24)</f>
        <v>41017.682407407403</v>
      </c>
    </row>
    <row r="1657" spans="1:20" ht="29" x14ac:dyDescent="0.35">
      <c r="A1657">
        <v>1655</v>
      </c>
      <c r="B1657" s="8" t="s">
        <v>5044</v>
      </c>
      <c r="C1657" s="8" t="s">
        <v>5043</v>
      </c>
      <c r="D1657">
        <v>1500</v>
      </c>
      <c r="E1657">
        <v>2143</v>
      </c>
      <c r="F1657" t="s">
        <v>51</v>
      </c>
      <c r="G1657" t="s">
        <v>55</v>
      </c>
      <c r="H1657" t="s">
        <v>82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4992</v>
      </c>
      <c r="O1657">
        <f>ROUNDUP(E1657/D1657,2)*100</f>
        <v>143</v>
      </c>
      <c r="P1657">
        <f>IF(L1657&gt;0,ROUNDUP((E1657/L1657),0))</f>
        <v>45</v>
      </c>
      <c r="Q1657" t="s">
        <v>33</v>
      </c>
      <c r="R1657" t="s">
        <v>4991</v>
      </c>
      <c r="S1657" s="10">
        <f>(J1657/86400)+25569+(-5/24)</f>
        <v>40974.583564814813</v>
      </c>
      <c r="T1657" s="9">
        <f>(I1657/86400)+25569+(-5/24)</f>
        <v>41004.541898148142</v>
      </c>
    </row>
    <row r="1658" spans="1:20" ht="58" x14ac:dyDescent="0.35">
      <c r="A1658">
        <v>1656</v>
      </c>
      <c r="B1658" s="8" t="s">
        <v>5042</v>
      </c>
      <c r="C1658" s="8" t="s">
        <v>5041</v>
      </c>
      <c r="D1658">
        <v>7500</v>
      </c>
      <c r="E1658">
        <v>7525.12</v>
      </c>
      <c r="F1658" t="s">
        <v>51</v>
      </c>
      <c r="G1658" t="s">
        <v>55</v>
      </c>
      <c r="H1658" t="s">
        <v>82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4992</v>
      </c>
      <c r="O1658">
        <f>ROUNDUP(E1658/D1658,2)*100</f>
        <v>101</v>
      </c>
      <c r="P1658">
        <f>IF(L1658&gt;0,ROUNDUP((E1658/L1658),0))</f>
        <v>157</v>
      </c>
      <c r="Q1658" t="s">
        <v>33</v>
      </c>
      <c r="R1658" t="s">
        <v>4991</v>
      </c>
      <c r="S1658" s="10">
        <f>(J1658/86400)+25569+(-5/24)</f>
        <v>41226.720509259256</v>
      </c>
      <c r="T1658" s="9">
        <f>(I1658/86400)+25569+(-5/24)</f>
        <v>41256.720509259256</v>
      </c>
    </row>
    <row r="1659" spans="1:20" ht="58" x14ac:dyDescent="0.35">
      <c r="A1659">
        <v>1657</v>
      </c>
      <c r="B1659" s="8" t="s">
        <v>5040</v>
      </c>
      <c r="C1659" s="8" t="s">
        <v>5039</v>
      </c>
      <c r="D1659">
        <v>25000</v>
      </c>
      <c r="E1659">
        <v>26233.45</v>
      </c>
      <c r="F1659" t="s">
        <v>51</v>
      </c>
      <c r="G1659" t="s">
        <v>55</v>
      </c>
      <c r="H1659" t="s">
        <v>82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4992</v>
      </c>
      <c r="O1659">
        <f>ROUNDUP(E1659/D1659,2)*100</f>
        <v>105</v>
      </c>
      <c r="P1659">
        <f>IF(L1659&gt;0,ROUNDUP((E1659/L1659),0))</f>
        <v>119</v>
      </c>
      <c r="Q1659" t="s">
        <v>33</v>
      </c>
      <c r="R1659" t="s">
        <v>4991</v>
      </c>
      <c r="S1659" s="10">
        <f>(J1659/86400)+25569+(-5/24)</f>
        <v>41023.573703703703</v>
      </c>
      <c r="T1659" s="9">
        <f>(I1659/86400)+25569+(-5/24)</f>
        <v>41053.573703703703</v>
      </c>
    </row>
    <row r="1660" spans="1:20" ht="43.5" x14ac:dyDescent="0.35">
      <c r="A1660">
        <v>1658</v>
      </c>
      <c r="B1660" s="8" t="s">
        <v>5038</v>
      </c>
      <c r="C1660" s="8" t="s">
        <v>5037</v>
      </c>
      <c r="D1660">
        <v>6000</v>
      </c>
      <c r="E1660">
        <v>7934</v>
      </c>
      <c r="F1660" t="s">
        <v>51</v>
      </c>
      <c r="G1660" t="s">
        <v>55</v>
      </c>
      <c r="H1660" t="s">
        <v>82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4992</v>
      </c>
      <c r="O1660">
        <f>ROUNDUP(E1660/D1660,2)*100</f>
        <v>133</v>
      </c>
      <c r="P1660">
        <f>IF(L1660&gt;0,ROUNDUP((E1660/L1660),0))</f>
        <v>75</v>
      </c>
      <c r="Q1660" t="s">
        <v>33</v>
      </c>
      <c r="R1660" t="s">
        <v>4991</v>
      </c>
      <c r="S1660" s="10">
        <f>(J1660/86400)+25569+(-5/24)</f>
        <v>41223.013506944444</v>
      </c>
      <c r="T1660" s="9">
        <f>(I1660/86400)+25569+(-5/24)</f>
        <v>41261.388888888883</v>
      </c>
    </row>
    <row r="1661" spans="1:20" ht="43.5" x14ac:dyDescent="0.35">
      <c r="A1661">
        <v>1659</v>
      </c>
      <c r="B1661" s="8" t="s">
        <v>5036</v>
      </c>
      <c r="C1661" s="8" t="s">
        <v>5035</v>
      </c>
      <c r="D1661">
        <v>500</v>
      </c>
      <c r="E1661">
        <v>564</v>
      </c>
      <c r="F1661" t="s">
        <v>51</v>
      </c>
      <c r="G1661" t="s">
        <v>56</v>
      </c>
      <c r="H1661" t="s">
        <v>90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4992</v>
      </c>
      <c r="O1661">
        <f>ROUNDUP(E1661/D1661,2)*100</f>
        <v>113.00000000000001</v>
      </c>
      <c r="P1661">
        <f>IF(L1661&gt;0,ROUNDUP((E1661/L1661),0))</f>
        <v>13</v>
      </c>
      <c r="Q1661" t="s">
        <v>33</v>
      </c>
      <c r="R1661" t="s">
        <v>4991</v>
      </c>
      <c r="S1661" s="10">
        <f>(J1661/86400)+25569+(-5/24)</f>
        <v>41596.705104166664</v>
      </c>
      <c r="T1661" s="9">
        <f>(I1661/86400)+25569+(-5/24)</f>
        <v>41625.291666666664</v>
      </c>
    </row>
    <row r="1662" spans="1:20" ht="58" x14ac:dyDescent="0.35">
      <c r="A1662">
        <v>1660</v>
      </c>
      <c r="B1662" s="8" t="s">
        <v>5034</v>
      </c>
      <c r="C1662" s="8" t="s">
        <v>5033</v>
      </c>
      <c r="D1662">
        <v>80</v>
      </c>
      <c r="E1662">
        <v>1003</v>
      </c>
      <c r="F1662" t="s">
        <v>51</v>
      </c>
      <c r="G1662" t="s">
        <v>60</v>
      </c>
      <c r="H1662" t="s">
        <v>85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4992</v>
      </c>
      <c r="O1662">
        <f>ROUNDUP(E1662/D1662,2)*100</f>
        <v>1254</v>
      </c>
      <c r="P1662">
        <f>IF(L1662&gt;0,ROUNDUP((E1662/L1662),0))</f>
        <v>28</v>
      </c>
      <c r="Q1662" t="s">
        <v>33</v>
      </c>
      <c r="R1662" t="s">
        <v>4991</v>
      </c>
      <c r="S1662" s="10">
        <f>(J1662/86400)+25569+(-5/24)</f>
        <v>42459.485532407409</v>
      </c>
      <c r="T1662" s="9">
        <f>(I1662/86400)+25569+(-5/24)</f>
        <v>42490.707638888889</v>
      </c>
    </row>
    <row r="1663" spans="1:20" ht="72.5" x14ac:dyDescent="0.35">
      <c r="A1663">
        <v>1661</v>
      </c>
      <c r="B1663" s="8" t="s">
        <v>5032</v>
      </c>
      <c r="C1663" s="8" t="s">
        <v>5031</v>
      </c>
      <c r="D1663">
        <v>7900</v>
      </c>
      <c r="E1663">
        <v>8098</v>
      </c>
      <c r="F1663" t="s">
        <v>51</v>
      </c>
      <c r="G1663" t="s">
        <v>71</v>
      </c>
      <c r="H1663" t="s">
        <v>85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4992</v>
      </c>
      <c r="O1663">
        <f>ROUNDUP(E1663/D1663,2)*100</f>
        <v>103</v>
      </c>
      <c r="P1663">
        <f>IF(L1663&gt;0,ROUNDUP((E1663/L1663),0))</f>
        <v>81</v>
      </c>
      <c r="Q1663" t="s">
        <v>33</v>
      </c>
      <c r="R1663" t="s">
        <v>4991</v>
      </c>
      <c r="S1663" s="10">
        <f>(J1663/86400)+25569+(-5/24)</f>
        <v>42343.789710648147</v>
      </c>
      <c r="T1663" s="9">
        <f>(I1663/86400)+25569+(-5/24)</f>
        <v>42386.666666666664</v>
      </c>
    </row>
    <row r="1664" spans="1:20" ht="58" x14ac:dyDescent="0.35">
      <c r="A1664">
        <v>1662</v>
      </c>
      <c r="B1664" s="8" t="s">
        <v>5030</v>
      </c>
      <c r="C1664" s="8" t="s">
        <v>5029</v>
      </c>
      <c r="D1664">
        <v>8000</v>
      </c>
      <c r="E1664">
        <v>8211</v>
      </c>
      <c r="F1664" t="s">
        <v>51</v>
      </c>
      <c r="G1664" t="s">
        <v>55</v>
      </c>
      <c r="H1664" t="s">
        <v>82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4992</v>
      </c>
      <c r="O1664">
        <f>ROUNDUP(E1664/D1664,2)*100</f>
        <v>103</v>
      </c>
      <c r="P1664">
        <f>IF(L1664&gt;0,ROUNDUP((E1664/L1664),0))</f>
        <v>133</v>
      </c>
      <c r="Q1664" t="s">
        <v>33</v>
      </c>
      <c r="R1664" t="s">
        <v>4991</v>
      </c>
      <c r="S1664" s="10">
        <f>(J1664/86400)+25569+(-5/24)</f>
        <v>40847.99</v>
      </c>
      <c r="T1664" s="9">
        <f>(I1664/86400)+25569+(-5/24)</f>
        <v>40908.031666666662</v>
      </c>
    </row>
    <row r="1665" spans="1:20" ht="43.5" x14ac:dyDescent="0.35">
      <c r="A1665">
        <v>1663</v>
      </c>
      <c r="B1665" s="8" t="s">
        <v>5028</v>
      </c>
      <c r="C1665" s="8" t="s">
        <v>5027</v>
      </c>
      <c r="D1665">
        <v>1000</v>
      </c>
      <c r="E1665">
        <v>1080</v>
      </c>
      <c r="F1665" t="s">
        <v>51</v>
      </c>
      <c r="G1665" t="s">
        <v>55</v>
      </c>
      <c r="H1665" t="s">
        <v>82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4992</v>
      </c>
      <c r="O1665">
        <f>ROUNDUP(E1665/D1665,2)*100</f>
        <v>108</v>
      </c>
      <c r="P1665">
        <f>IF(L1665&gt;0,ROUNDUP((E1665/L1665),0))</f>
        <v>34</v>
      </c>
      <c r="Q1665" t="s">
        <v>33</v>
      </c>
      <c r="R1665" t="s">
        <v>4991</v>
      </c>
      <c r="S1665" s="10">
        <f>(J1665/86400)+25569+(-5/24)</f>
        <v>42005.813738425924</v>
      </c>
      <c r="T1665" s="9">
        <f>(I1665/86400)+25569+(-5/24)</f>
        <v>42035.813738425924</v>
      </c>
    </row>
    <row r="1666" spans="1:20" ht="43.5" x14ac:dyDescent="0.35">
      <c r="A1666">
        <v>1664</v>
      </c>
      <c r="B1666" s="8" t="s">
        <v>5026</v>
      </c>
      <c r="C1666" s="8" t="s">
        <v>5025</v>
      </c>
      <c r="D1666">
        <v>2500</v>
      </c>
      <c r="E1666">
        <v>3060.22</v>
      </c>
      <c r="F1666" t="s">
        <v>51</v>
      </c>
      <c r="G1666" t="s">
        <v>55</v>
      </c>
      <c r="H1666" t="s">
        <v>82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4992</v>
      </c>
      <c r="O1666">
        <f>ROUNDUP(E1666/D1666,2)*100</f>
        <v>123</v>
      </c>
      <c r="P1666">
        <f>IF(L1666&gt;0,ROUNDUP((E1666/L1666),0))</f>
        <v>35</v>
      </c>
      <c r="Q1666" t="s">
        <v>33</v>
      </c>
      <c r="R1666" t="s">
        <v>4991</v>
      </c>
      <c r="S1666" s="10">
        <f>(J1666/86400)+25569+(-5/24)</f>
        <v>40939.553449074076</v>
      </c>
      <c r="T1666" s="9">
        <f>(I1666/86400)+25569+(-5/24)</f>
        <v>40983.957638888889</v>
      </c>
    </row>
    <row r="1667" spans="1:20" ht="43.5" x14ac:dyDescent="0.35">
      <c r="A1667">
        <v>1665</v>
      </c>
      <c r="B1667" s="8" t="s">
        <v>5024</v>
      </c>
      <c r="C1667" s="8" t="s">
        <v>5023</v>
      </c>
      <c r="D1667">
        <v>3500</v>
      </c>
      <c r="E1667">
        <v>4181</v>
      </c>
      <c r="F1667" t="s">
        <v>51</v>
      </c>
      <c r="G1667" t="s">
        <v>55</v>
      </c>
      <c r="H1667" t="s">
        <v>82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4992</v>
      </c>
      <c r="O1667">
        <f>ROUNDUP(E1667/D1667,2)*100</f>
        <v>120</v>
      </c>
      <c r="P1667">
        <f>IF(L1667&gt;0,ROUNDUP((E1667/L1667),0))</f>
        <v>45</v>
      </c>
      <c r="Q1667" t="s">
        <v>33</v>
      </c>
      <c r="R1667" t="s">
        <v>4991</v>
      </c>
      <c r="S1667" s="10">
        <f>(J1667/86400)+25569+(-5/24)</f>
        <v>40564.441122685181</v>
      </c>
      <c r="T1667" s="9">
        <f>(I1667/86400)+25569+(-5/24)</f>
        <v>40595.916666666664</v>
      </c>
    </row>
    <row r="1668" spans="1:20" ht="43.5" x14ac:dyDescent="0.35">
      <c r="A1668">
        <v>1666</v>
      </c>
      <c r="B1668" s="8" t="s">
        <v>5022</v>
      </c>
      <c r="C1668" s="8" t="s">
        <v>5021</v>
      </c>
      <c r="D1668">
        <v>2500</v>
      </c>
      <c r="E1668">
        <v>4022</v>
      </c>
      <c r="F1668" t="s">
        <v>51</v>
      </c>
      <c r="G1668" t="s">
        <v>55</v>
      </c>
      <c r="H1668" t="s">
        <v>82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4992</v>
      </c>
      <c r="O1668">
        <f>ROUNDUP(E1668/D1668,2)*100</f>
        <v>161</v>
      </c>
      <c r="P1668">
        <f>IF(L1668&gt;0,ROUNDUP((E1668/L1668),0))</f>
        <v>42</v>
      </c>
      <c r="Q1668" t="s">
        <v>33</v>
      </c>
      <c r="R1668" t="s">
        <v>4991</v>
      </c>
      <c r="S1668" s="10">
        <f>(J1668/86400)+25569+(-5/24)</f>
        <v>41331.04482638889</v>
      </c>
      <c r="T1668" s="9">
        <f>(I1668/86400)+25569+(-5/24)</f>
        <v>41361.003159722219</v>
      </c>
    </row>
    <row r="1669" spans="1:20" ht="43.5" x14ac:dyDescent="0.35">
      <c r="A1669">
        <v>1667</v>
      </c>
      <c r="B1669" s="8" t="s">
        <v>5020</v>
      </c>
      <c r="C1669" s="8" t="s">
        <v>5019</v>
      </c>
      <c r="D1669">
        <v>3400</v>
      </c>
      <c r="E1669">
        <v>4313</v>
      </c>
      <c r="F1669" t="s">
        <v>51</v>
      </c>
      <c r="G1669" t="s">
        <v>55</v>
      </c>
      <c r="H1669" t="s">
        <v>82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4992</v>
      </c>
      <c r="O1669">
        <f>ROUNDUP(E1669/D1669,2)*100</f>
        <v>127</v>
      </c>
      <c r="P1669">
        <f>IF(L1669&gt;0,ROUNDUP((E1669/L1669),0))</f>
        <v>53</v>
      </c>
      <c r="Q1669" t="s">
        <v>33</v>
      </c>
      <c r="R1669" t="s">
        <v>4991</v>
      </c>
      <c r="S1669" s="10">
        <f>(J1669/86400)+25569+(-5/24)</f>
        <v>41681.862245370365</v>
      </c>
      <c r="T1669" s="9">
        <f>(I1669/86400)+25569+(-5/24)</f>
        <v>41709.082638888889</v>
      </c>
    </row>
    <row r="1670" spans="1:20" ht="43.5" x14ac:dyDescent="0.35">
      <c r="A1670">
        <v>1668</v>
      </c>
      <c r="B1670" s="8" t="s">
        <v>5018</v>
      </c>
      <c r="C1670" s="8" t="s">
        <v>5017</v>
      </c>
      <c r="D1670">
        <v>8000</v>
      </c>
      <c r="E1670">
        <v>8211</v>
      </c>
      <c r="F1670" t="s">
        <v>51</v>
      </c>
      <c r="G1670" t="s">
        <v>55</v>
      </c>
      <c r="H1670" t="s">
        <v>82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4992</v>
      </c>
      <c r="O1670">
        <f>ROUNDUP(E1670/D1670,2)*100</f>
        <v>103</v>
      </c>
      <c r="P1670">
        <f>IF(L1670&gt;0,ROUNDUP((E1670/L1670),0))</f>
        <v>71</v>
      </c>
      <c r="Q1670" t="s">
        <v>33</v>
      </c>
      <c r="R1670" t="s">
        <v>4991</v>
      </c>
      <c r="S1670" s="10">
        <f>(J1670/86400)+25569+(-5/24)</f>
        <v>40844.941423611112</v>
      </c>
      <c r="T1670" s="9">
        <f>(I1670/86400)+25569+(-5/24)</f>
        <v>40874.983090277776</v>
      </c>
    </row>
    <row r="1671" spans="1:20" ht="58" x14ac:dyDescent="0.35">
      <c r="A1671">
        <v>1669</v>
      </c>
      <c r="B1671" s="8" t="s">
        <v>5016</v>
      </c>
      <c r="C1671" s="8" t="s">
        <v>5015</v>
      </c>
      <c r="D1671">
        <v>2000</v>
      </c>
      <c r="E1671">
        <v>2795</v>
      </c>
      <c r="F1671" t="s">
        <v>51</v>
      </c>
      <c r="G1671" t="s">
        <v>55</v>
      </c>
      <c r="H1671" t="s">
        <v>82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4992</v>
      </c>
      <c r="O1671">
        <f>ROUNDUP(E1671/D1671,2)*100</f>
        <v>140</v>
      </c>
      <c r="P1671">
        <f>IF(L1671&gt;0,ROUNDUP((E1671/L1671),0))</f>
        <v>54</v>
      </c>
      <c r="Q1671" t="s">
        <v>33</v>
      </c>
      <c r="R1671" t="s">
        <v>4991</v>
      </c>
      <c r="S1671" s="10">
        <f>(J1671/86400)+25569+(-5/24)</f>
        <v>42461.676805555551</v>
      </c>
      <c r="T1671" s="9">
        <f>(I1671/86400)+25569+(-5/24)</f>
        <v>42521.676805555551</v>
      </c>
    </row>
    <row r="1672" spans="1:20" ht="58" x14ac:dyDescent="0.35">
      <c r="A1672">
        <v>1670</v>
      </c>
      <c r="B1672" s="8" t="s">
        <v>5014</v>
      </c>
      <c r="C1672" s="8" t="s">
        <v>5013</v>
      </c>
      <c r="D1672">
        <v>1000</v>
      </c>
      <c r="E1672">
        <v>1026</v>
      </c>
      <c r="F1672" t="s">
        <v>51</v>
      </c>
      <c r="G1672" t="s">
        <v>55</v>
      </c>
      <c r="H1672" t="s">
        <v>82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4992</v>
      </c>
      <c r="O1672">
        <f>ROUNDUP(E1672/D1672,2)*100</f>
        <v>103</v>
      </c>
      <c r="P1672">
        <f>IF(L1672&gt;0,ROUNDUP((E1672/L1672),0))</f>
        <v>45</v>
      </c>
      <c r="Q1672" t="s">
        <v>33</v>
      </c>
      <c r="R1672" t="s">
        <v>4991</v>
      </c>
      <c r="S1672" s="10">
        <f>(J1672/86400)+25569+(-5/24)</f>
        <v>40313.722210648142</v>
      </c>
      <c r="T1672" s="9">
        <f>(I1672/86400)+25569+(-5/24)</f>
        <v>40363.958333333328</v>
      </c>
    </row>
    <row r="1673" spans="1:20" ht="29" x14ac:dyDescent="0.35">
      <c r="A1673">
        <v>1671</v>
      </c>
      <c r="B1673" s="8" t="s">
        <v>5012</v>
      </c>
      <c r="C1673" s="8" t="s">
        <v>5011</v>
      </c>
      <c r="D1673">
        <v>2000</v>
      </c>
      <c r="E1673">
        <v>2013.47</v>
      </c>
      <c r="F1673" t="s">
        <v>51</v>
      </c>
      <c r="G1673" t="s">
        <v>55</v>
      </c>
      <c r="H1673" t="s">
        <v>82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4992</v>
      </c>
      <c r="O1673">
        <f>ROUNDUP(E1673/D1673,2)*100</f>
        <v>101</v>
      </c>
      <c r="P1673">
        <f>IF(L1673&gt;0,ROUNDUP((E1673/L1673),0))</f>
        <v>27</v>
      </c>
      <c r="Q1673" t="s">
        <v>33</v>
      </c>
      <c r="R1673" t="s">
        <v>4991</v>
      </c>
      <c r="S1673" s="10">
        <f>(J1673/86400)+25569+(-5/24)</f>
        <v>42553.335810185185</v>
      </c>
      <c r="T1673" s="9">
        <f>(I1673/86400)+25569+(-5/24)</f>
        <v>42583.335810185185</v>
      </c>
    </row>
    <row r="1674" spans="1:20" ht="43.5" x14ac:dyDescent="0.35">
      <c r="A1674">
        <v>1672</v>
      </c>
      <c r="B1674" s="8" t="s">
        <v>5010</v>
      </c>
      <c r="C1674" s="8" t="s">
        <v>5009</v>
      </c>
      <c r="D1674">
        <v>1700</v>
      </c>
      <c r="E1674">
        <v>1920</v>
      </c>
      <c r="F1674" t="s">
        <v>51</v>
      </c>
      <c r="G1674" t="s">
        <v>55</v>
      </c>
      <c r="H1674" t="s">
        <v>82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4992</v>
      </c>
      <c r="O1674">
        <f>ROUNDUP(E1674/D1674,2)*100</f>
        <v>113.00000000000001</v>
      </c>
      <c r="P1674">
        <f>IF(L1674&gt;0,ROUNDUP((E1674/L1674),0))</f>
        <v>40</v>
      </c>
      <c r="Q1674" t="s">
        <v>33</v>
      </c>
      <c r="R1674" t="s">
        <v>4991</v>
      </c>
      <c r="S1674" s="10">
        <f>(J1674/86400)+25569+(-5/24)</f>
        <v>41034.448263888888</v>
      </c>
      <c r="T1674" s="9">
        <f>(I1674/86400)+25569+(-5/24)</f>
        <v>41064.448263888888</v>
      </c>
    </row>
    <row r="1675" spans="1:20" ht="43.5" x14ac:dyDescent="0.35">
      <c r="A1675">
        <v>1673</v>
      </c>
      <c r="B1675" s="8" t="s">
        <v>5008</v>
      </c>
      <c r="C1675" s="8" t="s">
        <v>5007</v>
      </c>
      <c r="D1675">
        <v>2100</v>
      </c>
      <c r="E1675">
        <v>2690</v>
      </c>
      <c r="F1675" t="s">
        <v>51</v>
      </c>
      <c r="G1675" t="s">
        <v>55</v>
      </c>
      <c r="H1675" t="s">
        <v>82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4992</v>
      </c>
      <c r="O1675">
        <f>ROUNDUP(E1675/D1675,2)*100</f>
        <v>129</v>
      </c>
      <c r="P1675">
        <f>IF(L1675&gt;0,ROUNDUP((E1675/L1675),0))</f>
        <v>46</v>
      </c>
      <c r="Q1675" t="s">
        <v>33</v>
      </c>
      <c r="R1675" t="s">
        <v>4991</v>
      </c>
      <c r="S1675" s="10">
        <f>(J1675/86400)+25569+(-5/24)</f>
        <v>42039.670046296298</v>
      </c>
      <c r="T1675" s="9">
        <f>(I1675/86400)+25569+(-5/24)</f>
        <v>42069.670046296298</v>
      </c>
    </row>
    <row r="1676" spans="1:20" ht="43.5" x14ac:dyDescent="0.35">
      <c r="A1676">
        <v>1674</v>
      </c>
      <c r="B1676" s="8" t="s">
        <v>5006</v>
      </c>
      <c r="C1676" s="8" t="s">
        <v>5005</v>
      </c>
      <c r="D1676">
        <v>5000</v>
      </c>
      <c r="E1676">
        <v>10085</v>
      </c>
      <c r="F1676" t="s">
        <v>51</v>
      </c>
      <c r="G1676" t="s">
        <v>55</v>
      </c>
      <c r="H1676" t="s">
        <v>82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4992</v>
      </c>
      <c r="O1676">
        <f>ROUNDUP(E1676/D1676,2)*100</f>
        <v>201.99999999999994</v>
      </c>
      <c r="P1676">
        <f>IF(L1676&gt;0,ROUNDUP((E1676/L1676),0))</f>
        <v>90</v>
      </c>
      <c r="Q1676" t="s">
        <v>33</v>
      </c>
      <c r="R1676" t="s">
        <v>4991</v>
      </c>
      <c r="S1676" s="10">
        <f>(J1676/86400)+25569+(-5/24)</f>
        <v>42569.397060185183</v>
      </c>
      <c r="T1676" s="9">
        <f>(I1676/86400)+25569+(-5/24)</f>
        <v>42600.082638888889</v>
      </c>
    </row>
    <row r="1677" spans="1:20" ht="29" x14ac:dyDescent="0.35">
      <c r="A1677">
        <v>1675</v>
      </c>
      <c r="B1677" s="8" t="s">
        <v>5004</v>
      </c>
      <c r="C1677" s="8" t="s">
        <v>5003</v>
      </c>
      <c r="D1677">
        <v>1000</v>
      </c>
      <c r="E1677">
        <v>1374.16</v>
      </c>
      <c r="F1677" t="s">
        <v>51</v>
      </c>
      <c r="G1677" t="s">
        <v>55</v>
      </c>
      <c r="H1677" t="s">
        <v>82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4992</v>
      </c>
      <c r="O1677">
        <f>ROUNDUP(E1677/D1677,2)*100</f>
        <v>138</v>
      </c>
      <c r="P1677">
        <f>IF(L1677&gt;0,ROUNDUP((E1677/L1677),0))</f>
        <v>41</v>
      </c>
      <c r="Q1677" t="s">
        <v>33</v>
      </c>
      <c r="R1677" t="s">
        <v>4991</v>
      </c>
      <c r="S1677" s="10">
        <f>(J1677/86400)+25569+(-5/24)</f>
        <v>40802.524768518517</v>
      </c>
      <c r="T1677" s="9">
        <f>(I1677/86400)+25569+(-5/24)</f>
        <v>40832.710416666661</v>
      </c>
    </row>
    <row r="1678" spans="1:20" ht="29" x14ac:dyDescent="0.35">
      <c r="A1678">
        <v>1676</v>
      </c>
      <c r="B1678" s="8" t="s">
        <v>5002</v>
      </c>
      <c r="C1678" s="8" t="s">
        <v>5001</v>
      </c>
      <c r="D1678">
        <v>3000</v>
      </c>
      <c r="E1678">
        <v>3460</v>
      </c>
      <c r="F1678" t="s">
        <v>51</v>
      </c>
      <c r="G1678" t="s">
        <v>55</v>
      </c>
      <c r="H1678" t="s">
        <v>82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4992</v>
      </c>
      <c r="O1678">
        <f>ROUNDUP(E1678/D1678,2)*100</f>
        <v>115.99999999999999</v>
      </c>
      <c r="P1678">
        <f>IF(L1678&gt;0,ROUNDUP((E1678/L1678),0))</f>
        <v>83</v>
      </c>
      <c r="Q1678" t="s">
        <v>33</v>
      </c>
      <c r="R1678" t="s">
        <v>4991</v>
      </c>
      <c r="S1678" s="10">
        <f>(J1678/86400)+25569+(-5/24)</f>
        <v>40973.517905092587</v>
      </c>
      <c r="T1678" s="9">
        <f>(I1678/86400)+25569+(-5/24)</f>
        <v>41019.957638888889</v>
      </c>
    </row>
    <row r="1679" spans="1:20" ht="43.5" x14ac:dyDescent="0.35">
      <c r="A1679">
        <v>1677</v>
      </c>
      <c r="B1679" s="8" t="s">
        <v>5000</v>
      </c>
      <c r="C1679" s="8" t="s">
        <v>4999</v>
      </c>
      <c r="D1679">
        <v>6000</v>
      </c>
      <c r="E1679">
        <v>6700</v>
      </c>
      <c r="F1679" t="s">
        <v>51</v>
      </c>
      <c r="G1679" t="s">
        <v>63</v>
      </c>
      <c r="H1679" t="s">
        <v>85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4992</v>
      </c>
      <c r="O1679">
        <f>ROUNDUP(E1679/D1679,2)*100</f>
        <v>112.00000000000001</v>
      </c>
      <c r="P1679">
        <f>IF(L1679&gt;0,ROUNDUP((E1679/L1679),0))</f>
        <v>160</v>
      </c>
      <c r="Q1679" t="s">
        <v>33</v>
      </c>
      <c r="R1679" t="s">
        <v>4991</v>
      </c>
      <c r="S1679" s="10">
        <f>(J1679/86400)+25569+(-5/24)</f>
        <v>42416.198796296296</v>
      </c>
      <c r="T1679" s="9">
        <f>(I1679/86400)+25569+(-5/24)</f>
        <v>42476.040972222218</v>
      </c>
    </row>
    <row r="1680" spans="1:20" ht="43.5" x14ac:dyDescent="0.35">
      <c r="A1680">
        <v>1678</v>
      </c>
      <c r="B1680" s="8" t="s">
        <v>4998</v>
      </c>
      <c r="C1680" s="8" t="s">
        <v>4997</v>
      </c>
      <c r="D1680">
        <v>1500</v>
      </c>
      <c r="E1680">
        <v>1776</v>
      </c>
      <c r="F1680" t="s">
        <v>51</v>
      </c>
      <c r="G1680" t="s">
        <v>55</v>
      </c>
      <c r="H1680" t="s">
        <v>82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4992</v>
      </c>
      <c r="O1680">
        <f>ROUNDUP(E1680/D1680,2)*100</f>
        <v>119</v>
      </c>
      <c r="P1680">
        <f>IF(L1680&gt;0,ROUNDUP((E1680/L1680),0))</f>
        <v>37</v>
      </c>
      <c r="Q1680" t="s">
        <v>33</v>
      </c>
      <c r="R1680" t="s">
        <v>4991</v>
      </c>
      <c r="S1680" s="10">
        <f>(J1680/86400)+25569+(-5/24)</f>
        <v>41662.646655092591</v>
      </c>
      <c r="T1680" s="9">
        <f>(I1680/86400)+25569+(-5/24)</f>
        <v>41676.646655092591</v>
      </c>
    </row>
    <row r="1681" spans="1:20" ht="58" x14ac:dyDescent="0.35">
      <c r="A1681">
        <v>1679</v>
      </c>
      <c r="B1681" s="8" t="s">
        <v>4996</v>
      </c>
      <c r="C1681" s="8" t="s">
        <v>4995</v>
      </c>
      <c r="D1681">
        <v>2000</v>
      </c>
      <c r="E1681">
        <v>3500</v>
      </c>
      <c r="F1681" t="s">
        <v>51</v>
      </c>
      <c r="G1681" t="s">
        <v>55</v>
      </c>
      <c r="H1681" t="s">
        <v>82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4992</v>
      </c>
      <c r="O1681">
        <f>ROUNDUP(E1681/D1681,2)*100</f>
        <v>175</v>
      </c>
      <c r="P1681">
        <f>IF(L1681&gt;0,ROUNDUP((E1681/L1681),0))</f>
        <v>63</v>
      </c>
      <c r="Q1681" t="s">
        <v>33</v>
      </c>
      <c r="R1681" t="s">
        <v>4991</v>
      </c>
      <c r="S1681" s="10">
        <f>(J1681/86400)+25569+(-5/24)</f>
        <v>40722.860474537032</v>
      </c>
      <c r="T1681" s="9">
        <f>(I1681/86400)+25569+(-5/24)</f>
        <v>40745.860474537032</v>
      </c>
    </row>
    <row r="1682" spans="1:20" ht="29" x14ac:dyDescent="0.35">
      <c r="A1682">
        <v>1680</v>
      </c>
      <c r="B1682" s="8" t="s">
        <v>4994</v>
      </c>
      <c r="C1682" s="8" t="s">
        <v>4993</v>
      </c>
      <c r="D1682">
        <v>1000</v>
      </c>
      <c r="E1682">
        <v>1175</v>
      </c>
      <c r="F1682" t="s">
        <v>51</v>
      </c>
      <c r="G1682" t="s">
        <v>55</v>
      </c>
      <c r="H1682" t="s">
        <v>82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4992</v>
      </c>
      <c r="O1682">
        <f>ROUNDUP(E1682/D1682,2)*100</f>
        <v>118</v>
      </c>
      <c r="P1682">
        <f>IF(L1682&gt;0,ROUNDUP((E1682/L1682),0))</f>
        <v>47</v>
      </c>
      <c r="Q1682" t="s">
        <v>33</v>
      </c>
      <c r="R1682" t="s">
        <v>4991</v>
      </c>
      <c r="S1682" s="10">
        <f>(J1682/86400)+25569+(-5/24)</f>
        <v>41802.549386574072</v>
      </c>
      <c r="T1682" s="9">
        <f>(I1682/86400)+25569+(-5/24)</f>
        <v>41832.549386574072</v>
      </c>
    </row>
    <row r="1683" spans="1:20" ht="58" x14ac:dyDescent="0.35">
      <c r="A1683">
        <v>1681</v>
      </c>
      <c r="B1683" s="8" t="s">
        <v>4990</v>
      </c>
      <c r="C1683" s="8" t="s">
        <v>4989</v>
      </c>
      <c r="D1683">
        <v>65000</v>
      </c>
      <c r="E1683">
        <v>65924.38</v>
      </c>
      <c r="F1683" t="s">
        <v>50</v>
      </c>
      <c r="G1683" t="s">
        <v>55</v>
      </c>
      <c r="H1683" t="s">
        <v>82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4870</v>
      </c>
      <c r="O1683">
        <f>ROUNDUP(E1683/D1683,2)*100</f>
        <v>102</v>
      </c>
      <c r="P1683">
        <f>IF(L1683&gt;0,ROUNDUP((E1683/L1683),0))</f>
        <v>75</v>
      </c>
      <c r="Q1683" t="s">
        <v>33</v>
      </c>
      <c r="R1683" t="s">
        <v>4869</v>
      </c>
      <c r="S1683" s="10">
        <f>(J1683/86400)+25569+(-5/24)</f>
        <v>42773.91300925926</v>
      </c>
      <c r="T1683" s="9">
        <f>(I1683/86400)+25569+(-5/24)</f>
        <v>42822.874999999993</v>
      </c>
    </row>
    <row r="1684" spans="1:20" ht="43.5" x14ac:dyDescent="0.35">
      <c r="A1684">
        <v>1682</v>
      </c>
      <c r="B1684" s="8" t="s">
        <v>4988</v>
      </c>
      <c r="C1684" s="8" t="s">
        <v>4987</v>
      </c>
      <c r="D1684">
        <v>6000</v>
      </c>
      <c r="E1684">
        <v>0</v>
      </c>
      <c r="F1684" t="s">
        <v>50</v>
      </c>
      <c r="G1684" t="s">
        <v>55</v>
      </c>
      <c r="H1684" t="s">
        <v>82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4870</v>
      </c>
      <c r="O1684">
        <f>ROUNDUP(E1684/D1684,2)*100</f>
        <v>0</v>
      </c>
      <c r="P1684" t="b">
        <f>IF(L1684&gt;0,ROUNDUP((E1684/L1684),0))</f>
        <v>0</v>
      </c>
      <c r="Q1684" t="s">
        <v>33</v>
      </c>
      <c r="R1684" t="s">
        <v>4869</v>
      </c>
      <c r="S1684" s="10">
        <f>(J1684/86400)+25569+(-5/24)</f>
        <v>42779.005324074074</v>
      </c>
      <c r="T1684" s="9">
        <f>(I1684/86400)+25569+(-5/24)</f>
        <v>42838.963657407403</v>
      </c>
    </row>
    <row r="1685" spans="1:20" ht="43.5" x14ac:dyDescent="0.35">
      <c r="A1685">
        <v>1683</v>
      </c>
      <c r="B1685" s="8" t="s">
        <v>4986</v>
      </c>
      <c r="C1685" s="8" t="s">
        <v>4985</v>
      </c>
      <c r="D1685">
        <v>3500</v>
      </c>
      <c r="E1685">
        <v>760</v>
      </c>
      <c r="F1685" t="s">
        <v>50</v>
      </c>
      <c r="G1685" t="s">
        <v>61</v>
      </c>
      <c r="H1685" t="s">
        <v>85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4870</v>
      </c>
      <c r="O1685">
        <f>ROUNDUP(E1685/D1685,2)*100</f>
        <v>22</v>
      </c>
      <c r="P1685">
        <f>IF(L1685&gt;0,ROUNDUP((E1685/L1685),0))</f>
        <v>76</v>
      </c>
      <c r="Q1685" t="s">
        <v>33</v>
      </c>
      <c r="R1685" t="s">
        <v>4869</v>
      </c>
      <c r="S1685" s="10">
        <f>(J1685/86400)+25569+(-5/24)</f>
        <v>42808.57335648148</v>
      </c>
      <c r="T1685" s="9">
        <f>(I1685/86400)+25569+(-5/24)</f>
        <v>42832.57335648148</v>
      </c>
    </row>
    <row r="1686" spans="1:20" ht="29" x14ac:dyDescent="0.35">
      <c r="A1686">
        <v>1684</v>
      </c>
      <c r="B1686" s="8" t="s">
        <v>4984</v>
      </c>
      <c r="C1686" s="8" t="s">
        <v>4983</v>
      </c>
      <c r="D1686">
        <v>8000</v>
      </c>
      <c r="E1686">
        <v>8730</v>
      </c>
      <c r="F1686" t="s">
        <v>50</v>
      </c>
      <c r="G1686" t="s">
        <v>55</v>
      </c>
      <c r="H1686" t="s">
        <v>82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4870</v>
      </c>
      <c r="O1686">
        <f>ROUNDUP(E1686/D1686,2)*100</f>
        <v>110.00000000000001</v>
      </c>
      <c r="P1686">
        <f>IF(L1686&gt;0,ROUNDUP((E1686/L1686),0))</f>
        <v>87</v>
      </c>
      <c r="Q1686" t="s">
        <v>33</v>
      </c>
      <c r="R1686" t="s">
        <v>4869</v>
      </c>
      <c r="S1686" s="10">
        <f>(J1686/86400)+25569+(-5/24)</f>
        <v>42783.606956018521</v>
      </c>
      <c r="T1686" s="9">
        <f>(I1686/86400)+25569+(-5/24)</f>
        <v>42811.565289351849</v>
      </c>
    </row>
    <row r="1687" spans="1:20" ht="43.5" x14ac:dyDescent="0.35">
      <c r="A1687">
        <v>1685</v>
      </c>
      <c r="B1687" s="8" t="s">
        <v>4982</v>
      </c>
      <c r="C1687" s="8" t="s">
        <v>4981</v>
      </c>
      <c r="D1687">
        <v>350</v>
      </c>
      <c r="E1687">
        <v>360</v>
      </c>
      <c r="F1687" t="s">
        <v>50</v>
      </c>
      <c r="G1687" t="s">
        <v>55</v>
      </c>
      <c r="H1687" t="s">
        <v>82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4870</v>
      </c>
      <c r="O1687">
        <f>ROUNDUP(E1687/D1687,2)*100</f>
        <v>103</v>
      </c>
      <c r="P1687">
        <f>IF(L1687&gt;0,ROUNDUP((E1687/L1687),0))</f>
        <v>24</v>
      </c>
      <c r="Q1687" t="s">
        <v>33</v>
      </c>
      <c r="R1687" t="s">
        <v>4869</v>
      </c>
      <c r="S1687" s="10">
        <f>(J1687/86400)+25569+(-5/24)</f>
        <v>42788.041932870365</v>
      </c>
      <c r="T1687" s="9">
        <f>(I1687/86400)+25569+(-5/24)</f>
        <v>42818.0002662037</v>
      </c>
    </row>
    <row r="1688" spans="1:20" ht="43.5" x14ac:dyDescent="0.35">
      <c r="A1688">
        <v>1686</v>
      </c>
      <c r="B1688" s="8" t="s">
        <v>4980</v>
      </c>
      <c r="C1688" s="8" t="s">
        <v>4979</v>
      </c>
      <c r="D1688">
        <v>5000</v>
      </c>
      <c r="E1688">
        <v>18</v>
      </c>
      <c r="F1688" t="s">
        <v>50</v>
      </c>
      <c r="G1688" t="s">
        <v>57</v>
      </c>
      <c r="H1688" t="s">
        <v>193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4870</v>
      </c>
      <c r="O1688">
        <f>ROUNDUP(E1688/D1688,2)*100</f>
        <v>1</v>
      </c>
      <c r="P1688">
        <f>IF(L1688&gt;0,ROUNDUP((E1688/L1688),0))</f>
        <v>18</v>
      </c>
      <c r="Q1688" t="s">
        <v>33</v>
      </c>
      <c r="R1688" t="s">
        <v>4869</v>
      </c>
      <c r="S1688" s="10">
        <f>(J1688/86400)+25569+(-5/24)</f>
        <v>42792.635636574072</v>
      </c>
      <c r="T1688" s="9">
        <f>(I1688/86400)+25569+(-5/24)</f>
        <v>42852.593969907401</v>
      </c>
    </row>
    <row r="1689" spans="1:20" ht="43.5" x14ac:dyDescent="0.35">
      <c r="A1689">
        <v>1687</v>
      </c>
      <c r="B1689" s="8" t="s">
        <v>4978</v>
      </c>
      <c r="C1689" s="8" t="s">
        <v>4977</v>
      </c>
      <c r="D1689">
        <v>10000</v>
      </c>
      <c r="E1689">
        <v>3125</v>
      </c>
      <c r="F1689" t="s">
        <v>50</v>
      </c>
      <c r="G1689" t="s">
        <v>55</v>
      </c>
      <c r="H1689" t="s">
        <v>82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4870</v>
      </c>
      <c r="O1689">
        <f>ROUNDUP(E1689/D1689,2)*100</f>
        <v>32</v>
      </c>
      <c r="P1689">
        <f>IF(L1689&gt;0,ROUNDUP((E1689/L1689),0))</f>
        <v>81</v>
      </c>
      <c r="Q1689" t="s">
        <v>33</v>
      </c>
      <c r="R1689" t="s">
        <v>4869</v>
      </c>
      <c r="S1689" s="10">
        <f>(J1689/86400)+25569+(-5/24)</f>
        <v>42801.838483796295</v>
      </c>
      <c r="T1689" s="9">
        <f>(I1689/86400)+25569+(-5/24)</f>
        <v>42835.635416666664</v>
      </c>
    </row>
    <row r="1690" spans="1:20" ht="58" x14ac:dyDescent="0.35">
      <c r="A1690">
        <v>1688</v>
      </c>
      <c r="B1690" s="8" t="s">
        <v>4976</v>
      </c>
      <c r="C1690" s="8" t="s">
        <v>4975</v>
      </c>
      <c r="D1690">
        <v>4000</v>
      </c>
      <c r="E1690">
        <v>1772</v>
      </c>
      <c r="F1690" t="s">
        <v>50</v>
      </c>
      <c r="G1690" t="s">
        <v>55</v>
      </c>
      <c r="H1690" t="s">
        <v>82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4870</v>
      </c>
      <c r="O1690">
        <f>ROUNDUP(E1690/D1690,2)*100</f>
        <v>45</v>
      </c>
      <c r="P1690">
        <f>IF(L1690&gt;0,ROUNDUP((E1690/L1690),0))</f>
        <v>254</v>
      </c>
      <c r="Q1690" t="s">
        <v>33</v>
      </c>
      <c r="R1690" t="s">
        <v>4869</v>
      </c>
      <c r="S1690" s="10">
        <f>(J1690/86400)+25569+(-5/24)</f>
        <v>42804.326319444437</v>
      </c>
      <c r="T1690" s="9">
        <f>(I1690/86400)+25569+(-5/24)</f>
        <v>42834.28465277778</v>
      </c>
    </row>
    <row r="1691" spans="1:20" ht="29" x14ac:dyDescent="0.35">
      <c r="A1691">
        <v>1689</v>
      </c>
      <c r="B1691" s="8" t="s">
        <v>4974</v>
      </c>
      <c r="C1691" s="8" t="s">
        <v>4973</v>
      </c>
      <c r="D1691">
        <v>2400</v>
      </c>
      <c r="E1691">
        <v>2400</v>
      </c>
      <c r="F1691" t="s">
        <v>50</v>
      </c>
      <c r="G1691" t="s">
        <v>55</v>
      </c>
      <c r="H1691" t="s">
        <v>82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4870</v>
      </c>
      <c r="O1691">
        <f>ROUNDUP(E1691/D1691,2)*100</f>
        <v>100</v>
      </c>
      <c r="P1691">
        <f>IF(L1691&gt;0,ROUNDUP((E1691/L1691),0))</f>
        <v>172</v>
      </c>
      <c r="Q1691" t="s">
        <v>33</v>
      </c>
      <c r="R1691" t="s">
        <v>4869</v>
      </c>
      <c r="S1691" s="10">
        <f>(J1691/86400)+25569+(-5/24)</f>
        <v>42780.734143518515</v>
      </c>
      <c r="T1691" s="9">
        <f>(I1691/86400)+25569+(-5/24)</f>
        <v>42810.692476851851</v>
      </c>
    </row>
    <row r="1692" spans="1:20" ht="43.5" x14ac:dyDescent="0.35">
      <c r="A1692">
        <v>1690</v>
      </c>
      <c r="B1692" s="8" t="s">
        <v>4972</v>
      </c>
      <c r="C1692" s="8" t="s">
        <v>4971</v>
      </c>
      <c r="D1692">
        <v>2500</v>
      </c>
      <c r="E1692">
        <v>635</v>
      </c>
      <c r="F1692" t="s">
        <v>50</v>
      </c>
      <c r="G1692" t="s">
        <v>55</v>
      </c>
      <c r="H1692" t="s">
        <v>82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4870</v>
      </c>
      <c r="O1692">
        <f>ROUNDUP(E1692/D1692,2)*100</f>
        <v>26</v>
      </c>
      <c r="P1692">
        <f>IF(L1692&gt;0,ROUNDUP((E1692/L1692),0))</f>
        <v>58</v>
      </c>
      <c r="Q1692" t="s">
        <v>33</v>
      </c>
      <c r="R1692" t="s">
        <v>4869</v>
      </c>
      <c r="S1692" s="10">
        <f>(J1692/86400)+25569+(-5/24)</f>
        <v>42801.222708333335</v>
      </c>
      <c r="T1692" s="9">
        <f>(I1692/86400)+25569+(-5/24)</f>
        <v>42831.181041666663</v>
      </c>
    </row>
    <row r="1693" spans="1:20" ht="43.5" x14ac:dyDescent="0.35">
      <c r="A1693">
        <v>1691</v>
      </c>
      <c r="B1693" s="8" t="s">
        <v>4970</v>
      </c>
      <c r="C1693" s="8" t="s">
        <v>4969</v>
      </c>
      <c r="D1693">
        <v>30000</v>
      </c>
      <c r="E1693">
        <v>10042</v>
      </c>
      <c r="F1693" t="s">
        <v>50</v>
      </c>
      <c r="G1693" t="s">
        <v>55</v>
      </c>
      <c r="H1693" t="s">
        <v>82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4870</v>
      </c>
      <c r="O1693">
        <f>ROUNDUP(E1693/D1693,2)*100</f>
        <v>34</v>
      </c>
      <c r="P1693">
        <f>IF(L1693&gt;0,ROUNDUP((E1693/L1693),0))</f>
        <v>265</v>
      </c>
      <c r="Q1693" t="s">
        <v>33</v>
      </c>
      <c r="R1693" t="s">
        <v>4869</v>
      </c>
      <c r="S1693" s="10">
        <f>(J1693/86400)+25569+(-5/24)</f>
        <v>42795.493148148147</v>
      </c>
      <c r="T1693" s="9">
        <f>(I1693/86400)+25569+(-5/24)</f>
        <v>42827.833333333336</v>
      </c>
    </row>
    <row r="1694" spans="1:20" ht="43.5" x14ac:dyDescent="0.35">
      <c r="A1694">
        <v>1692</v>
      </c>
      <c r="B1694" s="8" t="s">
        <v>4968</v>
      </c>
      <c r="C1694" s="8" t="s">
        <v>4967</v>
      </c>
      <c r="D1694">
        <v>5000</v>
      </c>
      <c r="E1694">
        <v>2390</v>
      </c>
      <c r="F1694" t="s">
        <v>50</v>
      </c>
      <c r="G1694" t="s">
        <v>55</v>
      </c>
      <c r="H1694" t="s">
        <v>82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4870</v>
      </c>
      <c r="O1694">
        <f>ROUNDUP(E1694/D1694,2)*100</f>
        <v>48</v>
      </c>
      <c r="P1694">
        <f>IF(L1694&gt;0,ROUNDUP((E1694/L1694),0))</f>
        <v>160</v>
      </c>
      <c r="Q1694" t="s">
        <v>33</v>
      </c>
      <c r="R1694" t="s">
        <v>4869</v>
      </c>
      <c r="S1694" s="10">
        <f>(J1694/86400)+25569+(-5/24)</f>
        <v>42787.94290509259</v>
      </c>
      <c r="T1694" s="9">
        <f>(I1694/86400)+25569+(-5/24)</f>
        <v>42820.790972222218</v>
      </c>
    </row>
    <row r="1695" spans="1:20" ht="58" x14ac:dyDescent="0.35">
      <c r="A1695">
        <v>1693</v>
      </c>
      <c r="B1695" s="8" t="s">
        <v>4966</v>
      </c>
      <c r="C1695" s="8" t="s">
        <v>4965</v>
      </c>
      <c r="D1695">
        <v>3000</v>
      </c>
      <c r="E1695">
        <v>280</v>
      </c>
      <c r="F1695" t="s">
        <v>50</v>
      </c>
      <c r="G1695" t="s">
        <v>56</v>
      </c>
      <c r="H1695" t="s">
        <v>90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4870</v>
      </c>
      <c r="O1695">
        <f>ROUNDUP(E1695/D1695,2)*100</f>
        <v>10</v>
      </c>
      <c r="P1695">
        <f>IF(L1695&gt;0,ROUNDUP((E1695/L1695),0))</f>
        <v>35</v>
      </c>
      <c r="Q1695" t="s">
        <v>33</v>
      </c>
      <c r="R1695" t="s">
        <v>4869</v>
      </c>
      <c r="S1695" s="10">
        <f>(J1695/86400)+25569+(-5/24)</f>
        <v>42803.711944444447</v>
      </c>
      <c r="T1695" s="9">
        <f>(I1695/86400)+25569+(-5/24)</f>
        <v>42834.624999999993</v>
      </c>
    </row>
    <row r="1696" spans="1:20" ht="43.5" x14ac:dyDescent="0.35">
      <c r="A1696">
        <v>1694</v>
      </c>
      <c r="B1696" s="8" t="s">
        <v>4964</v>
      </c>
      <c r="C1696" s="8" t="s">
        <v>4963</v>
      </c>
      <c r="D1696">
        <v>10000</v>
      </c>
      <c r="E1696">
        <v>5</v>
      </c>
      <c r="F1696" t="s">
        <v>50</v>
      </c>
      <c r="G1696" t="s">
        <v>55</v>
      </c>
      <c r="H1696" t="s">
        <v>82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4870</v>
      </c>
      <c r="O1696">
        <f>ROUNDUP(E1696/D1696,2)*100</f>
        <v>1</v>
      </c>
      <c r="P1696">
        <f>IF(L1696&gt;0,ROUNDUP((E1696/L1696),0))</f>
        <v>5</v>
      </c>
      <c r="Q1696" t="s">
        <v>33</v>
      </c>
      <c r="R1696" t="s">
        <v>4869</v>
      </c>
      <c r="S1696" s="10">
        <f>(J1696/86400)+25569+(-5/24)</f>
        <v>42791.461504629631</v>
      </c>
      <c r="T1696" s="9">
        <f>(I1696/86400)+25569+(-5/24)</f>
        <v>42820.98333333333</v>
      </c>
    </row>
    <row r="1697" spans="1:20" ht="58" x14ac:dyDescent="0.35">
      <c r="A1697">
        <v>1695</v>
      </c>
      <c r="B1697" s="8" t="s">
        <v>4962</v>
      </c>
      <c r="C1697" s="8" t="s">
        <v>4961</v>
      </c>
      <c r="D1697">
        <v>12000</v>
      </c>
      <c r="E1697">
        <v>1405</v>
      </c>
      <c r="F1697" t="s">
        <v>50</v>
      </c>
      <c r="G1697" t="s">
        <v>55</v>
      </c>
      <c r="H1697" t="s">
        <v>82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4870</v>
      </c>
      <c r="O1697">
        <f>ROUNDUP(E1697/D1697,2)*100</f>
        <v>12</v>
      </c>
      <c r="P1697">
        <f>IF(L1697&gt;0,ROUNDUP((E1697/L1697),0))</f>
        <v>62</v>
      </c>
      <c r="Q1697" t="s">
        <v>33</v>
      </c>
      <c r="R1697" t="s">
        <v>4869</v>
      </c>
      <c r="S1697" s="10">
        <f>(J1697/86400)+25569+(-5/24)</f>
        <v>42800.823078703703</v>
      </c>
      <c r="T1697" s="9">
        <f>(I1697/86400)+25569+(-5/24)</f>
        <v>42834.833333333336</v>
      </c>
    </row>
    <row r="1698" spans="1:20" ht="58" x14ac:dyDescent="0.35">
      <c r="A1698">
        <v>1696</v>
      </c>
      <c r="B1698" s="8" t="s">
        <v>4960</v>
      </c>
      <c r="C1698" s="8" t="s">
        <v>4959</v>
      </c>
      <c r="D1698">
        <v>300000</v>
      </c>
      <c r="E1698">
        <v>0</v>
      </c>
      <c r="F1698" t="s">
        <v>50</v>
      </c>
      <c r="G1698" t="s">
        <v>55</v>
      </c>
      <c r="H1698" t="s">
        <v>82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4870</v>
      </c>
      <c r="O1698">
        <f>ROUNDUP(E1698/D1698,2)*100</f>
        <v>0</v>
      </c>
      <c r="P1698" t="b">
        <f>IF(L1698&gt;0,ROUNDUP((E1698/L1698),0))</f>
        <v>0</v>
      </c>
      <c r="Q1698" t="s">
        <v>33</v>
      </c>
      <c r="R1698" t="s">
        <v>4869</v>
      </c>
      <c r="S1698" s="10">
        <f>(J1698/86400)+25569+(-5/24)</f>
        <v>42795.861238425925</v>
      </c>
      <c r="T1698" s="9">
        <f>(I1698/86400)+25569+(-5/24)</f>
        <v>42825.819571759253</v>
      </c>
    </row>
    <row r="1699" spans="1:20" ht="43.5" x14ac:dyDescent="0.35">
      <c r="A1699">
        <v>1697</v>
      </c>
      <c r="B1699" s="8" t="s">
        <v>4958</v>
      </c>
      <c r="C1699" s="8" t="s">
        <v>4957</v>
      </c>
      <c r="D1699">
        <v>12500</v>
      </c>
      <c r="E1699">
        <v>2526</v>
      </c>
      <c r="F1699" t="s">
        <v>50</v>
      </c>
      <c r="G1699" t="s">
        <v>55</v>
      </c>
      <c r="H1699" t="s">
        <v>82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4870</v>
      </c>
      <c r="O1699">
        <f>ROUNDUP(E1699/D1699,2)*100</f>
        <v>21.000000000000004</v>
      </c>
      <c r="P1699">
        <f>IF(L1699&gt;0,ROUNDUP((E1699/L1699),0))</f>
        <v>115</v>
      </c>
      <c r="Q1699" t="s">
        <v>33</v>
      </c>
      <c r="R1699" t="s">
        <v>4869</v>
      </c>
      <c r="S1699" s="10">
        <f>(J1699/86400)+25569+(-5/24)</f>
        <v>42804.824629629627</v>
      </c>
      <c r="T1699" s="9">
        <f>(I1699/86400)+25569+(-5/24)</f>
        <v>42834.782962962963</v>
      </c>
    </row>
    <row r="1700" spans="1:20" ht="72.5" x14ac:dyDescent="0.35">
      <c r="A1700">
        <v>1698</v>
      </c>
      <c r="B1700" s="8" t="s">
        <v>4956</v>
      </c>
      <c r="C1700" s="8" t="s">
        <v>4955</v>
      </c>
      <c r="D1700">
        <v>125000</v>
      </c>
      <c r="E1700">
        <v>0</v>
      </c>
      <c r="F1700" t="s">
        <v>50</v>
      </c>
      <c r="G1700" t="s">
        <v>55</v>
      </c>
      <c r="H1700" t="s">
        <v>82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4870</v>
      </c>
      <c r="O1700">
        <f>ROUNDUP(E1700/D1700,2)*100</f>
        <v>0</v>
      </c>
      <c r="P1700" t="b">
        <f>IF(L1700&gt;0,ROUNDUP((E1700/L1700),0))</f>
        <v>0</v>
      </c>
      <c r="Q1700" t="s">
        <v>33</v>
      </c>
      <c r="R1700" t="s">
        <v>4869</v>
      </c>
      <c r="S1700" s="10">
        <f>(J1700/86400)+25569+(-5/24)</f>
        <v>42795.999537037038</v>
      </c>
      <c r="T1700" s="9">
        <f>(I1700/86400)+25569+(-5/24)</f>
        <v>42819.939583333333</v>
      </c>
    </row>
    <row r="1701" spans="1:20" ht="58" x14ac:dyDescent="0.35">
      <c r="A1701">
        <v>1699</v>
      </c>
      <c r="B1701" s="8" t="s">
        <v>4954</v>
      </c>
      <c r="C1701" s="8" t="s">
        <v>4953</v>
      </c>
      <c r="D1701">
        <v>5105</v>
      </c>
      <c r="E1701">
        <v>216</v>
      </c>
      <c r="F1701" t="s">
        <v>50</v>
      </c>
      <c r="G1701" t="s">
        <v>55</v>
      </c>
      <c r="H1701" t="s">
        <v>82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4870</v>
      </c>
      <c r="O1701">
        <f>ROUNDUP(E1701/D1701,2)*100</f>
        <v>5</v>
      </c>
      <c r="P1701">
        <f>IF(L1701&gt;0,ROUNDUP((E1701/L1701),0))</f>
        <v>54</v>
      </c>
      <c r="Q1701" t="s">
        <v>33</v>
      </c>
      <c r="R1701" t="s">
        <v>4869</v>
      </c>
      <c r="S1701" s="10">
        <f>(J1701/86400)+25569+(-5/24)</f>
        <v>42806.655613425923</v>
      </c>
      <c r="T1701" s="9">
        <f>(I1701/86400)+25569+(-5/24)</f>
        <v>42836.655613425923</v>
      </c>
    </row>
    <row r="1702" spans="1:20" ht="43.5" x14ac:dyDescent="0.35">
      <c r="A1702">
        <v>1700</v>
      </c>
      <c r="B1702" s="8" t="s">
        <v>4952</v>
      </c>
      <c r="C1702" s="8" t="s">
        <v>4951</v>
      </c>
      <c r="D1702">
        <v>20000</v>
      </c>
      <c r="E1702">
        <v>5212</v>
      </c>
      <c r="F1702" t="s">
        <v>50</v>
      </c>
      <c r="G1702" t="s">
        <v>55</v>
      </c>
      <c r="H1702" t="s">
        <v>82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4870</v>
      </c>
      <c r="O1702">
        <f>ROUNDUP(E1702/D1702,2)*100</f>
        <v>27</v>
      </c>
      <c r="P1702">
        <f>IF(L1702&gt;0,ROUNDUP((E1702/L1702),0))</f>
        <v>66</v>
      </c>
      <c r="Q1702" t="s">
        <v>33</v>
      </c>
      <c r="R1702" t="s">
        <v>4869</v>
      </c>
      <c r="S1702" s="10">
        <f>(J1702/86400)+25569+(-5/24)</f>
        <v>42795.863310185181</v>
      </c>
      <c r="T1702" s="9">
        <f>(I1702/86400)+25569+(-5/24)</f>
        <v>42825.958333333336</v>
      </c>
    </row>
    <row r="1703" spans="1:20" ht="43.5" x14ac:dyDescent="0.35">
      <c r="A1703">
        <v>1701</v>
      </c>
      <c r="B1703" s="8" t="s">
        <v>4950</v>
      </c>
      <c r="C1703" s="8" t="s">
        <v>4949</v>
      </c>
      <c r="D1703">
        <v>5050</v>
      </c>
      <c r="E1703">
        <v>10</v>
      </c>
      <c r="F1703" t="s">
        <v>49</v>
      </c>
      <c r="G1703" t="s">
        <v>55</v>
      </c>
      <c r="H1703" t="s">
        <v>82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4870</v>
      </c>
      <c r="O1703">
        <f>ROUNDUP(E1703/D1703,2)*100</f>
        <v>1</v>
      </c>
      <c r="P1703">
        <f>IF(L1703&gt;0,ROUNDUP((E1703/L1703),0))</f>
        <v>5</v>
      </c>
      <c r="Q1703" t="s">
        <v>33</v>
      </c>
      <c r="R1703" t="s">
        <v>4869</v>
      </c>
      <c r="S1703" s="10">
        <f>(J1703/86400)+25569+(-5/24)</f>
        <v>41989.456076388888</v>
      </c>
      <c r="T1703" s="9">
        <f>(I1703/86400)+25569+(-5/24)</f>
        <v>42019.456076388888</v>
      </c>
    </row>
    <row r="1704" spans="1:20" ht="29" x14ac:dyDescent="0.35">
      <c r="A1704">
        <v>1702</v>
      </c>
      <c r="B1704" s="8" t="s">
        <v>4948</v>
      </c>
      <c r="C1704" s="8" t="s">
        <v>4947</v>
      </c>
      <c r="D1704">
        <v>16500</v>
      </c>
      <c r="E1704">
        <v>1</v>
      </c>
      <c r="F1704" t="s">
        <v>49</v>
      </c>
      <c r="G1704" t="s">
        <v>55</v>
      </c>
      <c r="H1704" t="s">
        <v>82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4870</v>
      </c>
      <c r="O1704">
        <f>ROUNDUP(E1704/D1704,2)*100</f>
        <v>1</v>
      </c>
      <c r="P1704">
        <f>IF(L1704&gt;0,ROUNDUP((E1704/L1704),0))</f>
        <v>1</v>
      </c>
      <c r="Q1704" t="s">
        <v>33</v>
      </c>
      <c r="R1704" t="s">
        <v>4869</v>
      </c>
      <c r="S1704" s="10">
        <f>(J1704/86400)+25569+(-5/24)</f>
        <v>42063.661458333336</v>
      </c>
      <c r="T1704" s="9">
        <f>(I1704/86400)+25569+(-5/24)</f>
        <v>42093.619791666664</v>
      </c>
    </row>
    <row r="1705" spans="1:20" ht="43.5" x14ac:dyDescent="0.35">
      <c r="A1705">
        <v>1703</v>
      </c>
      <c r="B1705" s="8" t="s">
        <v>4946</v>
      </c>
      <c r="C1705" s="8" t="s">
        <v>4945</v>
      </c>
      <c r="D1705">
        <v>5000</v>
      </c>
      <c r="E1705">
        <v>51</v>
      </c>
      <c r="F1705" t="s">
        <v>49</v>
      </c>
      <c r="G1705" t="s">
        <v>55</v>
      </c>
      <c r="H1705" t="s">
        <v>82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4870</v>
      </c>
      <c r="O1705">
        <f>ROUNDUP(E1705/D1705,2)*100</f>
        <v>2</v>
      </c>
      <c r="P1705">
        <f>IF(L1705&gt;0,ROUNDUP((E1705/L1705),0))</f>
        <v>26</v>
      </c>
      <c r="Q1705" t="s">
        <v>33</v>
      </c>
      <c r="R1705" t="s">
        <v>4869</v>
      </c>
      <c r="S1705" s="10">
        <f>(J1705/86400)+25569+(-5/24)</f>
        <v>42187.073344907403</v>
      </c>
      <c r="T1705" s="9">
        <f>(I1705/86400)+25569+(-5/24)</f>
        <v>42247.073344907403</v>
      </c>
    </row>
    <row r="1706" spans="1:20" ht="43.5" x14ac:dyDescent="0.35">
      <c r="A1706">
        <v>1704</v>
      </c>
      <c r="B1706" s="8" t="s">
        <v>4944</v>
      </c>
      <c r="C1706" s="8" t="s">
        <v>4943</v>
      </c>
      <c r="D1706">
        <v>2000</v>
      </c>
      <c r="E1706">
        <v>1302</v>
      </c>
      <c r="F1706" t="s">
        <v>49</v>
      </c>
      <c r="G1706" t="s">
        <v>55</v>
      </c>
      <c r="H1706" t="s">
        <v>82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4870</v>
      </c>
      <c r="O1706">
        <f>ROUNDUP(E1706/D1706,2)*100</f>
        <v>66</v>
      </c>
      <c r="P1706">
        <f>IF(L1706&gt;0,ROUNDUP((E1706/L1706),0))</f>
        <v>119</v>
      </c>
      <c r="Q1706" t="s">
        <v>33</v>
      </c>
      <c r="R1706" t="s">
        <v>4869</v>
      </c>
      <c r="S1706" s="10">
        <f>(J1706/86400)+25569+(-5/24)</f>
        <v>42020.931400462963</v>
      </c>
      <c r="T1706" s="9">
        <f>(I1706/86400)+25569+(-5/24)</f>
        <v>42050.931400462963</v>
      </c>
    </row>
    <row r="1707" spans="1:20" ht="43.5" x14ac:dyDescent="0.35">
      <c r="A1707">
        <v>1705</v>
      </c>
      <c r="B1707" s="8" t="s">
        <v>4942</v>
      </c>
      <c r="C1707" s="8" t="s">
        <v>4941</v>
      </c>
      <c r="D1707">
        <v>2000</v>
      </c>
      <c r="E1707">
        <v>0</v>
      </c>
      <c r="F1707" t="s">
        <v>49</v>
      </c>
      <c r="G1707" t="s">
        <v>55</v>
      </c>
      <c r="H1707" t="s">
        <v>82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4870</v>
      </c>
      <c r="O1707">
        <f>ROUNDUP(E1707/D1707,2)*100</f>
        <v>0</v>
      </c>
      <c r="P1707" t="b">
        <f>IF(L1707&gt;0,ROUNDUP((E1707/L1707),0))</f>
        <v>0</v>
      </c>
      <c r="Q1707" t="s">
        <v>33</v>
      </c>
      <c r="R1707" t="s">
        <v>4869</v>
      </c>
      <c r="S1707" s="10">
        <f>(J1707/86400)+25569+(-5/24)</f>
        <v>42244.808402777773</v>
      </c>
      <c r="T1707" s="9">
        <f>(I1707/86400)+25569+(-5/24)</f>
        <v>42256.458333333336</v>
      </c>
    </row>
    <row r="1708" spans="1:20" ht="43.5" x14ac:dyDescent="0.35">
      <c r="A1708">
        <v>1706</v>
      </c>
      <c r="B1708" s="8" t="s">
        <v>4940</v>
      </c>
      <c r="C1708" s="8" t="s">
        <v>4939</v>
      </c>
      <c r="D1708">
        <v>5500</v>
      </c>
      <c r="E1708">
        <v>0</v>
      </c>
      <c r="F1708" t="s">
        <v>49</v>
      </c>
      <c r="G1708" t="s">
        <v>59</v>
      </c>
      <c r="H1708" t="s">
        <v>85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4870</v>
      </c>
      <c r="O1708">
        <f>ROUNDUP(E1708/D1708,2)*100</f>
        <v>0</v>
      </c>
      <c r="P1708" t="b">
        <f>IF(L1708&gt;0,ROUNDUP((E1708/L1708),0))</f>
        <v>0</v>
      </c>
      <c r="Q1708" t="s">
        <v>33</v>
      </c>
      <c r="R1708" t="s">
        <v>4869</v>
      </c>
      <c r="S1708" s="10">
        <f>(J1708/86400)+25569+(-5/24)</f>
        <v>42179.098055555551</v>
      </c>
      <c r="T1708" s="9">
        <f>(I1708/86400)+25569+(-5/24)</f>
        <v>42239.098055555551</v>
      </c>
    </row>
    <row r="1709" spans="1:20" ht="43.5" x14ac:dyDescent="0.35">
      <c r="A1709">
        <v>1707</v>
      </c>
      <c r="B1709" s="8" t="s">
        <v>4938</v>
      </c>
      <c r="C1709" s="8" t="s">
        <v>4937</v>
      </c>
      <c r="D1709">
        <v>5000</v>
      </c>
      <c r="E1709">
        <v>487</v>
      </c>
      <c r="F1709" t="s">
        <v>49</v>
      </c>
      <c r="G1709" t="s">
        <v>55</v>
      </c>
      <c r="H1709" t="s">
        <v>82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4870</v>
      </c>
      <c r="O1709">
        <f>ROUNDUP(E1709/D1709,2)*100</f>
        <v>10</v>
      </c>
      <c r="P1709">
        <f>IF(L1709&gt;0,ROUNDUP((E1709/L1709),0))</f>
        <v>55</v>
      </c>
      <c r="Q1709" t="s">
        <v>33</v>
      </c>
      <c r="R1709" t="s">
        <v>4869</v>
      </c>
      <c r="S1709" s="10">
        <f>(J1709/86400)+25569+(-5/24)</f>
        <v>42427.512673611105</v>
      </c>
      <c r="T1709" s="9">
        <f>(I1709/86400)+25569+(-5/24)</f>
        <v>42457.471006944441</v>
      </c>
    </row>
    <row r="1710" spans="1:20" ht="58" x14ac:dyDescent="0.35">
      <c r="A1710">
        <v>1708</v>
      </c>
      <c r="B1710" s="8" t="s">
        <v>4936</v>
      </c>
      <c r="C1710" s="8" t="s">
        <v>4935</v>
      </c>
      <c r="D1710">
        <v>7000</v>
      </c>
      <c r="E1710">
        <v>0</v>
      </c>
      <c r="F1710" t="s">
        <v>49</v>
      </c>
      <c r="G1710" t="s">
        <v>55</v>
      </c>
      <c r="H1710" t="s">
        <v>82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4870</v>
      </c>
      <c r="O1710">
        <f>ROUNDUP(E1710/D1710,2)*100</f>
        <v>0</v>
      </c>
      <c r="P1710" t="b">
        <f>IF(L1710&gt;0,ROUNDUP((E1710/L1710),0))</f>
        <v>0</v>
      </c>
      <c r="Q1710" t="s">
        <v>33</v>
      </c>
      <c r="R1710" t="s">
        <v>4869</v>
      </c>
      <c r="S1710" s="10">
        <f>(J1710/86400)+25569+(-5/24)</f>
        <v>42451.658634259256</v>
      </c>
      <c r="T1710" s="9">
        <f>(I1710/86400)+25569+(-5/24)</f>
        <v>42491.658634259256</v>
      </c>
    </row>
    <row r="1711" spans="1:20" ht="43.5" x14ac:dyDescent="0.35">
      <c r="A1711">
        <v>1709</v>
      </c>
      <c r="B1711" s="8" t="s">
        <v>4934</v>
      </c>
      <c r="C1711" s="8" t="s">
        <v>4933</v>
      </c>
      <c r="D1711">
        <v>1750</v>
      </c>
      <c r="E1711">
        <v>85</v>
      </c>
      <c r="F1711" t="s">
        <v>49</v>
      </c>
      <c r="G1711" t="s">
        <v>55</v>
      </c>
      <c r="H1711" t="s">
        <v>82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4870</v>
      </c>
      <c r="O1711">
        <f>ROUNDUP(E1711/D1711,2)*100</f>
        <v>5</v>
      </c>
      <c r="P1711">
        <f>IF(L1711&gt;0,ROUNDUP((E1711/L1711),0))</f>
        <v>22</v>
      </c>
      <c r="Q1711" t="s">
        <v>33</v>
      </c>
      <c r="R1711" t="s">
        <v>4869</v>
      </c>
      <c r="S1711" s="10">
        <f>(J1711/86400)+25569+(-5/24)</f>
        <v>41841.355486111112</v>
      </c>
      <c r="T1711" s="9">
        <f>(I1711/86400)+25569+(-5/24)</f>
        <v>41882.610416666663</v>
      </c>
    </row>
    <row r="1712" spans="1:20" ht="29" x14ac:dyDescent="0.35">
      <c r="A1712">
        <v>1710</v>
      </c>
      <c r="B1712" s="8" t="s">
        <v>4932</v>
      </c>
      <c r="C1712" s="8" t="s">
        <v>4931</v>
      </c>
      <c r="D1712">
        <v>5000</v>
      </c>
      <c r="E1712">
        <v>34</v>
      </c>
      <c r="F1712" t="s">
        <v>49</v>
      </c>
      <c r="G1712" t="s">
        <v>59</v>
      </c>
      <c r="H1712" t="s">
        <v>85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4870</v>
      </c>
      <c r="O1712">
        <f>ROUNDUP(E1712/D1712,2)*100</f>
        <v>1</v>
      </c>
      <c r="P1712">
        <f>IF(L1712&gt;0,ROUNDUP((E1712/L1712),0))</f>
        <v>34</v>
      </c>
      <c r="Q1712" t="s">
        <v>33</v>
      </c>
      <c r="R1712" t="s">
        <v>4869</v>
      </c>
      <c r="S1712" s="10">
        <f>(J1712/86400)+25569+(-5/24)</f>
        <v>42341.382962962962</v>
      </c>
      <c r="T1712" s="9">
        <f>(I1712/86400)+25569+(-5/24)</f>
        <v>42387.333333333336</v>
      </c>
    </row>
    <row r="1713" spans="1:20" ht="43.5" x14ac:dyDescent="0.35">
      <c r="A1713">
        <v>1711</v>
      </c>
      <c r="B1713" s="8" t="s">
        <v>4930</v>
      </c>
      <c r="C1713" s="8" t="s">
        <v>4929</v>
      </c>
      <c r="D1713">
        <v>10000</v>
      </c>
      <c r="E1713">
        <v>1050</v>
      </c>
      <c r="F1713" t="s">
        <v>49</v>
      </c>
      <c r="G1713" t="s">
        <v>55</v>
      </c>
      <c r="H1713" t="s">
        <v>82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4870</v>
      </c>
      <c r="O1713">
        <f>ROUNDUP(E1713/D1713,2)*100</f>
        <v>11</v>
      </c>
      <c r="P1713">
        <f>IF(L1713&gt;0,ROUNDUP((E1713/L1713),0))</f>
        <v>525</v>
      </c>
      <c r="Q1713" t="s">
        <v>33</v>
      </c>
      <c r="R1713" t="s">
        <v>4869</v>
      </c>
      <c r="S1713" s="10">
        <f>(J1713/86400)+25569+(-5/24)</f>
        <v>41852.437893518516</v>
      </c>
      <c r="T1713" s="9">
        <f>(I1713/86400)+25569+(-5/24)</f>
        <v>41883.437893518516</v>
      </c>
    </row>
    <row r="1714" spans="1:20" ht="58" x14ac:dyDescent="0.35">
      <c r="A1714">
        <v>1712</v>
      </c>
      <c r="B1714" s="8" t="s">
        <v>4928</v>
      </c>
      <c r="C1714" s="8" t="s">
        <v>4927</v>
      </c>
      <c r="D1714">
        <v>5000</v>
      </c>
      <c r="E1714">
        <v>0</v>
      </c>
      <c r="F1714" t="s">
        <v>49</v>
      </c>
      <c r="G1714" t="s">
        <v>55</v>
      </c>
      <c r="H1714" t="s">
        <v>82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4870</v>
      </c>
      <c r="O1714">
        <f>ROUNDUP(E1714/D1714,2)*100</f>
        <v>0</v>
      </c>
      <c r="P1714" t="b">
        <f>IF(L1714&gt;0,ROUNDUP((E1714/L1714),0))</f>
        <v>0</v>
      </c>
      <c r="Q1714" t="s">
        <v>33</v>
      </c>
      <c r="R1714" t="s">
        <v>4869</v>
      </c>
      <c r="S1714" s="10">
        <f>(J1714/86400)+25569+(-5/24)</f>
        <v>42125.705474537033</v>
      </c>
      <c r="T1714" s="9">
        <f>(I1714/86400)+25569+(-5/24)</f>
        <v>42185.705474537033</v>
      </c>
    </row>
    <row r="1715" spans="1:20" ht="58" x14ac:dyDescent="0.35">
      <c r="A1715">
        <v>1713</v>
      </c>
      <c r="B1715" s="8" t="s">
        <v>4926</v>
      </c>
      <c r="C1715" s="8" t="s">
        <v>4925</v>
      </c>
      <c r="D1715">
        <v>3000</v>
      </c>
      <c r="E1715">
        <v>50</v>
      </c>
      <c r="F1715" t="s">
        <v>49</v>
      </c>
      <c r="G1715" t="s">
        <v>55</v>
      </c>
      <c r="H1715" t="s">
        <v>82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4870</v>
      </c>
      <c r="O1715">
        <f>ROUNDUP(E1715/D1715,2)*100</f>
        <v>2</v>
      </c>
      <c r="P1715">
        <f>IF(L1715&gt;0,ROUNDUP((E1715/L1715),0))</f>
        <v>50</v>
      </c>
      <c r="Q1715" t="s">
        <v>33</v>
      </c>
      <c r="R1715" t="s">
        <v>4869</v>
      </c>
      <c r="S1715" s="10">
        <f>(J1715/86400)+25569+(-5/24)</f>
        <v>41887.592731481483</v>
      </c>
      <c r="T1715" s="9">
        <f>(I1715/86400)+25569+(-5/24)</f>
        <v>41917.592731481483</v>
      </c>
    </row>
    <row r="1716" spans="1:20" ht="43.5" x14ac:dyDescent="0.35">
      <c r="A1716">
        <v>1714</v>
      </c>
      <c r="B1716" s="8" t="s">
        <v>4924</v>
      </c>
      <c r="C1716" s="8" t="s">
        <v>4923</v>
      </c>
      <c r="D1716">
        <v>25000</v>
      </c>
      <c r="E1716">
        <v>1967</v>
      </c>
      <c r="F1716" t="s">
        <v>49</v>
      </c>
      <c r="G1716" t="s">
        <v>55</v>
      </c>
      <c r="H1716" t="s">
        <v>82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4870</v>
      </c>
      <c r="O1716">
        <f>ROUNDUP(E1716/D1716,2)*100</f>
        <v>8</v>
      </c>
      <c r="P1716">
        <f>IF(L1716&gt;0,ROUNDUP((E1716/L1716),0))</f>
        <v>116</v>
      </c>
      <c r="Q1716" t="s">
        <v>33</v>
      </c>
      <c r="R1716" t="s">
        <v>4869</v>
      </c>
      <c r="S1716" s="10">
        <f>(J1716/86400)+25569+(-5/24)</f>
        <v>42095.710196759253</v>
      </c>
      <c r="T1716" s="9">
        <f>(I1716/86400)+25569+(-5/24)</f>
        <v>42125.710196759253</v>
      </c>
    </row>
    <row r="1717" spans="1:20" ht="43.5" x14ac:dyDescent="0.35">
      <c r="A1717">
        <v>1715</v>
      </c>
      <c r="B1717" s="8" t="s">
        <v>4922</v>
      </c>
      <c r="C1717" s="8" t="s">
        <v>4921</v>
      </c>
      <c r="D1717">
        <v>5000</v>
      </c>
      <c r="E1717">
        <v>11</v>
      </c>
      <c r="F1717" t="s">
        <v>49</v>
      </c>
      <c r="G1717" t="s">
        <v>55</v>
      </c>
      <c r="H1717" t="s">
        <v>82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4870</v>
      </c>
      <c r="O1717">
        <f>ROUNDUP(E1717/D1717,2)*100</f>
        <v>1</v>
      </c>
      <c r="P1717">
        <f>IF(L1717&gt;0,ROUNDUP((E1717/L1717),0))</f>
        <v>6</v>
      </c>
      <c r="Q1717" t="s">
        <v>33</v>
      </c>
      <c r="R1717" t="s">
        <v>4869</v>
      </c>
      <c r="S1717" s="10">
        <f>(J1717/86400)+25569+(-5/24)</f>
        <v>42064.009085648147</v>
      </c>
      <c r="T1717" s="9">
        <f>(I1717/86400)+25569+(-5/24)</f>
        <v>42093.931944444441</v>
      </c>
    </row>
    <row r="1718" spans="1:20" ht="58" x14ac:dyDescent="0.35">
      <c r="A1718">
        <v>1716</v>
      </c>
      <c r="B1718" s="8" t="s">
        <v>4920</v>
      </c>
      <c r="C1718" s="8" t="s">
        <v>4919</v>
      </c>
      <c r="D1718">
        <v>2000</v>
      </c>
      <c r="E1718">
        <v>150</v>
      </c>
      <c r="F1718" t="s">
        <v>49</v>
      </c>
      <c r="G1718" t="s">
        <v>55</v>
      </c>
      <c r="H1718" t="s">
        <v>82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4870</v>
      </c>
      <c r="O1718">
        <f>ROUNDUP(E1718/D1718,2)*100</f>
        <v>8</v>
      </c>
      <c r="P1718">
        <f>IF(L1718&gt;0,ROUNDUP((E1718/L1718),0))</f>
        <v>50</v>
      </c>
      <c r="Q1718" t="s">
        <v>33</v>
      </c>
      <c r="R1718" t="s">
        <v>4869</v>
      </c>
      <c r="S1718" s="10">
        <f>(J1718/86400)+25569+(-5/24)</f>
        <v>42673.369201388887</v>
      </c>
      <c r="T1718" s="9">
        <f>(I1718/86400)+25569+(-5/24)</f>
        <v>42713.410868055558</v>
      </c>
    </row>
    <row r="1719" spans="1:20" ht="43.5" x14ac:dyDescent="0.35">
      <c r="A1719">
        <v>1717</v>
      </c>
      <c r="B1719" s="8" t="s">
        <v>4918</v>
      </c>
      <c r="C1719" s="8" t="s">
        <v>4917</v>
      </c>
      <c r="D1719">
        <v>3265</v>
      </c>
      <c r="E1719">
        <v>1395</v>
      </c>
      <c r="F1719" t="s">
        <v>49</v>
      </c>
      <c r="G1719" t="s">
        <v>55</v>
      </c>
      <c r="H1719" t="s">
        <v>82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4870</v>
      </c>
      <c r="O1719">
        <f>ROUNDUP(E1719/D1719,2)*100</f>
        <v>43</v>
      </c>
      <c r="P1719">
        <f>IF(L1719&gt;0,ROUNDUP((E1719/L1719),0))</f>
        <v>35</v>
      </c>
      <c r="Q1719" t="s">
        <v>33</v>
      </c>
      <c r="R1719" t="s">
        <v>4869</v>
      </c>
      <c r="S1719" s="10">
        <f>(J1719/86400)+25569+(-5/24)</f>
        <v>42460.773587962962</v>
      </c>
      <c r="T1719" s="9">
        <f>(I1719/86400)+25569+(-5/24)</f>
        <v>42480.958333333336</v>
      </c>
    </row>
    <row r="1720" spans="1:20" x14ac:dyDescent="0.35">
      <c r="A1720">
        <v>1718</v>
      </c>
      <c r="B1720" s="8" t="s">
        <v>4916</v>
      </c>
      <c r="C1720" s="8" t="s">
        <v>4915</v>
      </c>
      <c r="D1720">
        <v>35000</v>
      </c>
      <c r="E1720">
        <v>75</v>
      </c>
      <c r="F1720" t="s">
        <v>49</v>
      </c>
      <c r="G1720" t="s">
        <v>55</v>
      </c>
      <c r="H1720" t="s">
        <v>82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4870</v>
      </c>
      <c r="O1720">
        <f>ROUNDUP(E1720/D1720,2)*100</f>
        <v>1</v>
      </c>
      <c r="P1720">
        <f>IF(L1720&gt;0,ROUNDUP((E1720/L1720),0))</f>
        <v>38</v>
      </c>
      <c r="Q1720" t="s">
        <v>33</v>
      </c>
      <c r="R1720" t="s">
        <v>4869</v>
      </c>
      <c r="S1720" s="10">
        <f>(J1720/86400)+25569+(-5/24)</f>
        <v>42460.402187499996</v>
      </c>
      <c r="T1720" s="9">
        <f>(I1720/86400)+25569+(-5/24)</f>
        <v>42503.999305555553</v>
      </c>
    </row>
    <row r="1721" spans="1:20" ht="43.5" x14ac:dyDescent="0.35">
      <c r="A1721">
        <v>1719</v>
      </c>
      <c r="B1721" s="8" t="s">
        <v>4914</v>
      </c>
      <c r="C1721" s="8" t="s">
        <v>4913</v>
      </c>
      <c r="D1721">
        <v>4000</v>
      </c>
      <c r="E1721">
        <v>35</v>
      </c>
      <c r="F1721" t="s">
        <v>49</v>
      </c>
      <c r="G1721" t="s">
        <v>55</v>
      </c>
      <c r="H1721" t="s">
        <v>82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4870</v>
      </c>
      <c r="O1721">
        <f>ROUNDUP(E1721/D1721,2)*100</f>
        <v>1</v>
      </c>
      <c r="P1721">
        <f>IF(L1721&gt;0,ROUNDUP((E1721/L1721),0))</f>
        <v>12</v>
      </c>
      <c r="Q1721" t="s">
        <v>33</v>
      </c>
      <c r="R1721" t="s">
        <v>4869</v>
      </c>
      <c r="S1721" s="10">
        <f>(J1721/86400)+25569+(-5/24)</f>
        <v>41869.326284722221</v>
      </c>
      <c r="T1721" s="9">
        <f>(I1721/86400)+25569+(-5/24)</f>
        <v>41899.326284722221</v>
      </c>
    </row>
    <row r="1722" spans="1:20" ht="43.5" x14ac:dyDescent="0.35">
      <c r="A1722">
        <v>1720</v>
      </c>
      <c r="B1722" s="8" t="s">
        <v>4912</v>
      </c>
      <c r="C1722" s="8" t="s">
        <v>4911</v>
      </c>
      <c r="D1722">
        <v>4000</v>
      </c>
      <c r="E1722">
        <v>225</v>
      </c>
      <c r="F1722" t="s">
        <v>49</v>
      </c>
      <c r="G1722" t="s">
        <v>55</v>
      </c>
      <c r="H1722" t="s">
        <v>82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4870</v>
      </c>
      <c r="O1722">
        <f>ROUNDUP(E1722/D1722,2)*100</f>
        <v>6.0000000000000009</v>
      </c>
      <c r="P1722">
        <f>IF(L1722&gt;0,ROUNDUP((E1722/L1722),0))</f>
        <v>29</v>
      </c>
      <c r="Q1722" t="s">
        <v>33</v>
      </c>
      <c r="R1722" t="s">
        <v>4869</v>
      </c>
      <c r="S1722" s="10">
        <f>(J1722/86400)+25569+(-5/24)</f>
        <v>41922.574895833335</v>
      </c>
      <c r="T1722" s="9">
        <f>(I1722/86400)+25569+(-5/24)</f>
        <v>41952.616562499999</v>
      </c>
    </row>
    <row r="1723" spans="1:20" ht="43.5" x14ac:dyDescent="0.35">
      <c r="A1723">
        <v>1721</v>
      </c>
      <c r="B1723" s="8" t="s">
        <v>4910</v>
      </c>
      <c r="C1723" s="8" t="s">
        <v>4909</v>
      </c>
      <c r="D1723">
        <v>5000</v>
      </c>
      <c r="E1723">
        <v>0</v>
      </c>
      <c r="F1723" t="s">
        <v>49</v>
      </c>
      <c r="G1723" t="s">
        <v>55</v>
      </c>
      <c r="H1723" t="s">
        <v>82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4870</v>
      </c>
      <c r="O1723">
        <f>ROUNDUP(E1723/D1723,2)*100</f>
        <v>0</v>
      </c>
      <c r="P1723" t="b">
        <f>IF(L1723&gt;0,ROUNDUP((E1723/L1723),0))</f>
        <v>0</v>
      </c>
      <c r="Q1723" t="s">
        <v>33</v>
      </c>
      <c r="R1723" t="s">
        <v>4869</v>
      </c>
      <c r="S1723" s="10">
        <f>(J1723/86400)+25569+(-5/24)</f>
        <v>42319.25304398148</v>
      </c>
      <c r="T1723" s="9">
        <f>(I1723/86400)+25569+(-5/24)</f>
        <v>42349.25304398148</v>
      </c>
    </row>
    <row r="1724" spans="1:20" ht="43.5" x14ac:dyDescent="0.35">
      <c r="A1724">
        <v>1722</v>
      </c>
      <c r="B1724" s="8" t="s">
        <v>4908</v>
      </c>
      <c r="C1724" s="8" t="s">
        <v>4907</v>
      </c>
      <c r="D1724">
        <v>2880</v>
      </c>
      <c r="E1724">
        <v>1</v>
      </c>
      <c r="F1724" t="s">
        <v>49</v>
      </c>
      <c r="G1724" t="s">
        <v>55</v>
      </c>
      <c r="H1724" t="s">
        <v>82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4870</v>
      </c>
      <c r="O1724">
        <f>ROUNDUP(E1724/D1724,2)*100</f>
        <v>1</v>
      </c>
      <c r="P1724">
        <f>IF(L1724&gt;0,ROUNDUP((E1724/L1724),0))</f>
        <v>1</v>
      </c>
      <c r="Q1724" t="s">
        <v>33</v>
      </c>
      <c r="R1724" t="s">
        <v>4869</v>
      </c>
      <c r="S1724" s="10">
        <f>(J1724/86400)+25569+(-5/24)</f>
        <v>42425.752650462957</v>
      </c>
      <c r="T1724" s="9">
        <f>(I1724/86400)+25569+(-5/24)</f>
        <v>42462.798611111109</v>
      </c>
    </row>
    <row r="1725" spans="1:20" ht="58" x14ac:dyDescent="0.35">
      <c r="A1725">
        <v>1723</v>
      </c>
      <c r="B1725" s="8" t="s">
        <v>4906</v>
      </c>
      <c r="C1725" s="8" t="s">
        <v>4905</v>
      </c>
      <c r="D1725">
        <v>10000</v>
      </c>
      <c r="E1725">
        <v>650</v>
      </c>
      <c r="F1725" t="s">
        <v>49</v>
      </c>
      <c r="G1725" t="s">
        <v>55</v>
      </c>
      <c r="H1725" t="s">
        <v>82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4870</v>
      </c>
      <c r="O1725">
        <f>ROUNDUP(E1725/D1725,2)*100</f>
        <v>6.9999999999999991</v>
      </c>
      <c r="P1725">
        <f>IF(L1725&gt;0,ROUNDUP((E1725/L1725),0))</f>
        <v>217</v>
      </c>
      <c r="Q1725" t="s">
        <v>33</v>
      </c>
      <c r="R1725" t="s">
        <v>4869</v>
      </c>
      <c r="S1725" s="10">
        <f>(J1725/86400)+25569+(-5/24)</f>
        <v>42129.617071759254</v>
      </c>
      <c r="T1725" s="9">
        <f>(I1725/86400)+25569+(-5/24)</f>
        <v>42186.041666666664</v>
      </c>
    </row>
    <row r="1726" spans="1:20" ht="43.5" x14ac:dyDescent="0.35">
      <c r="A1726">
        <v>1724</v>
      </c>
      <c r="B1726" s="8" t="s">
        <v>4904</v>
      </c>
      <c r="C1726" s="8" t="s">
        <v>4903</v>
      </c>
      <c r="D1726">
        <v>6000</v>
      </c>
      <c r="E1726">
        <v>35</v>
      </c>
      <c r="F1726" t="s">
        <v>49</v>
      </c>
      <c r="G1726" t="s">
        <v>55</v>
      </c>
      <c r="H1726" t="s">
        <v>82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4870</v>
      </c>
      <c r="O1726">
        <f>ROUNDUP(E1726/D1726,2)*100</f>
        <v>1</v>
      </c>
      <c r="P1726">
        <f>IF(L1726&gt;0,ROUNDUP((E1726/L1726),0))</f>
        <v>9</v>
      </c>
      <c r="Q1726" t="s">
        <v>33</v>
      </c>
      <c r="R1726" t="s">
        <v>4869</v>
      </c>
      <c r="S1726" s="10">
        <f>(J1726/86400)+25569+(-5/24)</f>
        <v>41912.724097222221</v>
      </c>
      <c r="T1726" s="9">
        <f>(I1726/86400)+25569+(-5/24)</f>
        <v>41942.724097222221</v>
      </c>
    </row>
    <row r="1727" spans="1:20" ht="43.5" x14ac:dyDescent="0.35">
      <c r="A1727">
        <v>1725</v>
      </c>
      <c r="B1727" s="8" t="s">
        <v>4902</v>
      </c>
      <c r="C1727" s="8" t="s">
        <v>4901</v>
      </c>
      <c r="D1727">
        <v>5500</v>
      </c>
      <c r="E1727">
        <v>560</v>
      </c>
      <c r="F1727" t="s">
        <v>49</v>
      </c>
      <c r="G1727" t="s">
        <v>55</v>
      </c>
      <c r="H1727" t="s">
        <v>82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4870</v>
      </c>
      <c r="O1727">
        <f>ROUNDUP(E1727/D1727,2)*100</f>
        <v>11</v>
      </c>
      <c r="P1727">
        <f>IF(L1727&gt;0,ROUNDUP((E1727/L1727),0))</f>
        <v>63</v>
      </c>
      <c r="Q1727" t="s">
        <v>33</v>
      </c>
      <c r="R1727" t="s">
        <v>4869</v>
      </c>
      <c r="S1727" s="10">
        <f>(J1727/86400)+25569+(-5/24)</f>
        <v>41845.759826388887</v>
      </c>
      <c r="T1727" s="9">
        <f>(I1727/86400)+25569+(-5/24)</f>
        <v>41875.759826388887</v>
      </c>
    </row>
    <row r="1728" spans="1:20" ht="29" x14ac:dyDescent="0.35">
      <c r="A1728">
        <v>1726</v>
      </c>
      <c r="B1728" s="8" t="s">
        <v>4900</v>
      </c>
      <c r="C1728" s="8" t="s">
        <v>4899</v>
      </c>
      <c r="D1728">
        <v>6500</v>
      </c>
      <c r="E1728">
        <v>2196</v>
      </c>
      <c r="F1728" t="s">
        <v>49</v>
      </c>
      <c r="G1728" t="s">
        <v>55</v>
      </c>
      <c r="H1728" t="s">
        <v>82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4870</v>
      </c>
      <c r="O1728">
        <f>ROUNDUP(E1728/D1728,2)*100</f>
        <v>34</v>
      </c>
      <c r="P1728">
        <f>IF(L1728&gt;0,ROUNDUP((E1728/L1728),0))</f>
        <v>138</v>
      </c>
      <c r="Q1728" t="s">
        <v>33</v>
      </c>
      <c r="R1728" t="s">
        <v>4869</v>
      </c>
      <c r="S1728" s="10">
        <f>(J1728/86400)+25569+(-5/24)</f>
        <v>41788.711388888885</v>
      </c>
      <c r="T1728" s="9">
        <f>(I1728/86400)+25569+(-5/24)</f>
        <v>41817.711388888885</v>
      </c>
    </row>
    <row r="1729" spans="1:20" ht="43.5" x14ac:dyDescent="0.35">
      <c r="A1729">
        <v>1727</v>
      </c>
      <c r="B1729" s="8" t="s">
        <v>4898</v>
      </c>
      <c r="C1729" s="8" t="s">
        <v>4897</v>
      </c>
      <c r="D1729">
        <v>3000</v>
      </c>
      <c r="E1729">
        <v>1</v>
      </c>
      <c r="F1729" t="s">
        <v>49</v>
      </c>
      <c r="G1729" t="s">
        <v>56</v>
      </c>
      <c r="H1729" t="s">
        <v>90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4870</v>
      </c>
      <c r="O1729">
        <f>ROUNDUP(E1729/D1729,2)*100</f>
        <v>1</v>
      </c>
      <c r="P1729">
        <f>IF(L1729&gt;0,ROUNDUP((E1729/L1729),0))</f>
        <v>1</v>
      </c>
      <c r="Q1729" t="s">
        <v>33</v>
      </c>
      <c r="R1729" t="s">
        <v>4869</v>
      </c>
      <c r="S1729" s="10">
        <f>(J1729/86400)+25569+(-5/24)</f>
        <v>42044.719641203701</v>
      </c>
      <c r="T1729" s="9">
        <f>(I1729/86400)+25569+(-5/24)</f>
        <v>42099.249999999993</v>
      </c>
    </row>
    <row r="1730" spans="1:20" ht="43.5" x14ac:dyDescent="0.35">
      <c r="A1730">
        <v>1728</v>
      </c>
      <c r="B1730" s="8" t="s">
        <v>4896</v>
      </c>
      <c r="C1730" s="8" t="s">
        <v>4895</v>
      </c>
      <c r="D1730">
        <v>1250</v>
      </c>
      <c r="E1730">
        <v>855</v>
      </c>
      <c r="F1730" t="s">
        <v>49</v>
      </c>
      <c r="G1730" t="s">
        <v>55</v>
      </c>
      <c r="H1730" t="s">
        <v>82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4870</v>
      </c>
      <c r="O1730">
        <f>ROUNDUP(E1730/D1730,2)*100</f>
        <v>69</v>
      </c>
      <c r="P1730">
        <f>IF(L1730&gt;0,ROUNDUP((E1730/L1730),0))</f>
        <v>123</v>
      </c>
      <c r="Q1730" t="s">
        <v>33</v>
      </c>
      <c r="R1730" t="s">
        <v>4869</v>
      </c>
      <c r="S1730" s="10">
        <f>(J1730/86400)+25569+(-5/24)</f>
        <v>42268.417523148142</v>
      </c>
      <c r="T1730" s="9">
        <f>(I1730/86400)+25569+(-5/24)</f>
        <v>42298.417523148142</v>
      </c>
    </row>
    <row r="1731" spans="1:20" ht="43.5" x14ac:dyDescent="0.35">
      <c r="A1731">
        <v>1729</v>
      </c>
      <c r="B1731" s="8" t="s">
        <v>4894</v>
      </c>
      <c r="C1731" s="8" t="s">
        <v>4893</v>
      </c>
      <c r="D1731">
        <v>10000</v>
      </c>
      <c r="E1731">
        <v>0</v>
      </c>
      <c r="F1731" t="s">
        <v>49</v>
      </c>
      <c r="G1731" t="s">
        <v>55</v>
      </c>
      <c r="H1731" t="s">
        <v>82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4870</v>
      </c>
      <c r="O1731">
        <f>ROUNDUP(E1731/D1731,2)*100</f>
        <v>0</v>
      </c>
      <c r="P1731" t="b">
        <f>IF(L1731&gt;0,ROUNDUP((E1731/L1731),0))</f>
        <v>0</v>
      </c>
      <c r="Q1731" t="s">
        <v>33</v>
      </c>
      <c r="R1731" t="s">
        <v>4869</v>
      </c>
      <c r="S1731" s="10">
        <f>(J1731/86400)+25569+(-5/24)</f>
        <v>42470.843819444439</v>
      </c>
      <c r="T1731" s="9">
        <f>(I1731/86400)+25569+(-5/24)</f>
        <v>42530.843819444439</v>
      </c>
    </row>
    <row r="1732" spans="1:20" ht="43.5" x14ac:dyDescent="0.35">
      <c r="A1732">
        <v>1730</v>
      </c>
      <c r="B1732" s="8" t="s">
        <v>4892</v>
      </c>
      <c r="C1732" s="8" t="s">
        <v>4891</v>
      </c>
      <c r="D1732">
        <v>3000</v>
      </c>
      <c r="E1732">
        <v>0</v>
      </c>
      <c r="F1732" t="s">
        <v>49</v>
      </c>
      <c r="G1732" t="s">
        <v>55</v>
      </c>
      <c r="H1732" t="s">
        <v>82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4870</v>
      </c>
      <c r="O1732">
        <f>ROUNDUP(E1732/D1732,2)*100</f>
        <v>0</v>
      </c>
      <c r="P1732" t="b">
        <f>IF(L1732&gt;0,ROUNDUP((E1732/L1732),0))</f>
        <v>0</v>
      </c>
      <c r="Q1732" t="s">
        <v>33</v>
      </c>
      <c r="R1732" t="s">
        <v>4869</v>
      </c>
      <c r="S1732" s="10">
        <f>(J1732/86400)+25569+(-5/24)</f>
        <v>42271.879432870366</v>
      </c>
      <c r="T1732" s="9">
        <f>(I1732/86400)+25569+(-5/24)</f>
        <v>42301.879432870366</v>
      </c>
    </row>
    <row r="1733" spans="1:20" ht="29" x14ac:dyDescent="0.35">
      <c r="A1733">
        <v>1731</v>
      </c>
      <c r="B1733" s="8" t="s">
        <v>4890</v>
      </c>
      <c r="C1733" s="8" t="s">
        <v>4889</v>
      </c>
      <c r="D1733">
        <v>1000</v>
      </c>
      <c r="E1733">
        <v>0</v>
      </c>
      <c r="F1733" t="s">
        <v>49</v>
      </c>
      <c r="G1733" t="s">
        <v>55</v>
      </c>
      <c r="H1733" t="s">
        <v>82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4870</v>
      </c>
      <c r="O1733">
        <f>ROUNDUP(E1733/D1733,2)*100</f>
        <v>0</v>
      </c>
      <c r="P1733" t="b">
        <f>IF(L1733&gt;0,ROUNDUP((E1733/L1733),0))</f>
        <v>0</v>
      </c>
      <c r="Q1733" t="s">
        <v>33</v>
      </c>
      <c r="R1733" t="s">
        <v>4869</v>
      </c>
      <c r="S1733" s="10">
        <f>(J1733/86400)+25569+(-5/24)</f>
        <v>42152.698518518511</v>
      </c>
      <c r="T1733" s="9">
        <f>(I1733/86400)+25569+(-5/24)</f>
        <v>42166.416666666664</v>
      </c>
    </row>
    <row r="1734" spans="1:20" ht="43.5" x14ac:dyDescent="0.35">
      <c r="A1734">
        <v>1732</v>
      </c>
      <c r="B1734" s="8" t="s">
        <v>4888</v>
      </c>
      <c r="C1734" s="8" t="s">
        <v>4887</v>
      </c>
      <c r="D1734">
        <v>4000</v>
      </c>
      <c r="E1734">
        <v>0</v>
      </c>
      <c r="F1734" t="s">
        <v>49</v>
      </c>
      <c r="G1734" t="s">
        <v>55</v>
      </c>
      <c r="H1734" t="s">
        <v>82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4870</v>
      </c>
      <c r="O1734">
        <f>ROUNDUP(E1734/D1734,2)*100</f>
        <v>0</v>
      </c>
      <c r="P1734" t="b">
        <f>IF(L1734&gt;0,ROUNDUP((E1734/L1734),0))</f>
        <v>0</v>
      </c>
      <c r="Q1734" t="s">
        <v>33</v>
      </c>
      <c r="R1734" t="s">
        <v>4869</v>
      </c>
      <c r="S1734" s="10">
        <f>(J1734/86400)+25569+(-5/24)</f>
        <v>42325.475474537037</v>
      </c>
      <c r="T1734" s="9">
        <f>(I1734/86400)+25569+(-5/24)</f>
        <v>42384.999999999993</v>
      </c>
    </row>
    <row r="1735" spans="1:20" ht="43.5" x14ac:dyDescent="0.35">
      <c r="A1735">
        <v>1733</v>
      </c>
      <c r="B1735" s="8" t="s">
        <v>4886</v>
      </c>
      <c r="C1735" s="8" t="s">
        <v>4885</v>
      </c>
      <c r="D1735">
        <v>10000</v>
      </c>
      <c r="E1735">
        <v>0</v>
      </c>
      <c r="F1735" t="s">
        <v>49</v>
      </c>
      <c r="G1735" t="s">
        <v>55</v>
      </c>
      <c r="H1735" t="s">
        <v>82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4870</v>
      </c>
      <c r="O1735">
        <f>ROUNDUP(E1735/D1735,2)*100</f>
        <v>0</v>
      </c>
      <c r="P1735" t="b">
        <f>IF(L1735&gt;0,ROUNDUP((E1735/L1735),0))</f>
        <v>0</v>
      </c>
      <c r="Q1735" t="s">
        <v>33</v>
      </c>
      <c r="R1735" t="s">
        <v>4869</v>
      </c>
      <c r="S1735" s="10">
        <f>(J1735/86400)+25569+(-5/24)</f>
        <v>42614.467291666668</v>
      </c>
      <c r="T1735" s="9">
        <f>(I1735/86400)+25569+(-5/24)</f>
        <v>42626.687499999993</v>
      </c>
    </row>
    <row r="1736" spans="1:20" ht="43.5" x14ac:dyDescent="0.35">
      <c r="A1736">
        <v>1734</v>
      </c>
      <c r="B1736" s="8" t="s">
        <v>4884</v>
      </c>
      <c r="C1736" s="8" t="s">
        <v>4883</v>
      </c>
      <c r="D1736">
        <v>4500</v>
      </c>
      <c r="E1736">
        <v>1</v>
      </c>
      <c r="F1736" t="s">
        <v>49</v>
      </c>
      <c r="G1736" t="s">
        <v>55</v>
      </c>
      <c r="H1736" t="s">
        <v>82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4870</v>
      </c>
      <c r="O1736">
        <f>ROUNDUP(E1736/D1736,2)*100</f>
        <v>1</v>
      </c>
      <c r="P1736">
        <f>IF(L1736&gt;0,ROUNDUP((E1736/L1736),0))</f>
        <v>1</v>
      </c>
      <c r="Q1736" t="s">
        <v>33</v>
      </c>
      <c r="R1736" t="s">
        <v>4869</v>
      </c>
      <c r="S1736" s="10">
        <f>(J1736/86400)+25569+(-5/24)</f>
        <v>42101.828194444439</v>
      </c>
      <c r="T1736" s="9">
        <f>(I1736/86400)+25569+(-5/24)</f>
        <v>42131.828194444439</v>
      </c>
    </row>
    <row r="1737" spans="1:20" ht="43.5" x14ac:dyDescent="0.35">
      <c r="A1737">
        <v>1735</v>
      </c>
      <c r="B1737" s="8" t="s">
        <v>4882</v>
      </c>
      <c r="C1737" s="8" t="s">
        <v>4881</v>
      </c>
      <c r="D1737">
        <v>1000</v>
      </c>
      <c r="E1737">
        <v>110</v>
      </c>
      <c r="F1737" t="s">
        <v>49</v>
      </c>
      <c r="G1737" t="s">
        <v>55</v>
      </c>
      <c r="H1737" t="s">
        <v>82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4870</v>
      </c>
      <c r="O1737">
        <f>ROUNDUP(E1737/D1737,2)*100</f>
        <v>11</v>
      </c>
      <c r="P1737">
        <f>IF(L1737&gt;0,ROUNDUP((E1737/L1737),0))</f>
        <v>55</v>
      </c>
      <c r="Q1737" t="s">
        <v>33</v>
      </c>
      <c r="R1737" t="s">
        <v>4869</v>
      </c>
      <c r="S1737" s="10">
        <f>(J1737/86400)+25569+(-5/24)</f>
        <v>42559.605844907404</v>
      </c>
      <c r="T1737" s="9">
        <f>(I1737/86400)+25569+(-5/24)</f>
        <v>42589.605844907404</v>
      </c>
    </row>
    <row r="1738" spans="1:20" ht="29" x14ac:dyDescent="0.35">
      <c r="A1738">
        <v>1736</v>
      </c>
      <c r="B1738" s="8" t="s">
        <v>4880</v>
      </c>
      <c r="C1738" s="8" t="s">
        <v>4879</v>
      </c>
      <c r="D1738">
        <v>3000</v>
      </c>
      <c r="E1738">
        <v>22</v>
      </c>
      <c r="F1738" t="s">
        <v>49</v>
      </c>
      <c r="G1738" t="s">
        <v>55</v>
      </c>
      <c r="H1738" t="s">
        <v>82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4870</v>
      </c>
      <c r="O1738">
        <f>ROUNDUP(E1738/D1738,2)*100</f>
        <v>1</v>
      </c>
      <c r="P1738">
        <f>IF(L1738&gt;0,ROUNDUP((E1738/L1738),0))</f>
        <v>22</v>
      </c>
      <c r="Q1738" t="s">
        <v>33</v>
      </c>
      <c r="R1738" t="s">
        <v>4869</v>
      </c>
      <c r="S1738" s="10">
        <f>(J1738/86400)+25569+(-5/24)</f>
        <v>42286.65315972222</v>
      </c>
      <c r="T1738" s="9">
        <f>(I1738/86400)+25569+(-5/24)</f>
        <v>42316.694826388884</v>
      </c>
    </row>
    <row r="1739" spans="1:20" ht="43.5" x14ac:dyDescent="0.35">
      <c r="A1739">
        <v>1737</v>
      </c>
      <c r="B1739" s="8" t="s">
        <v>4878</v>
      </c>
      <c r="C1739" s="8" t="s">
        <v>4877</v>
      </c>
      <c r="D1739">
        <v>4000</v>
      </c>
      <c r="E1739">
        <v>850</v>
      </c>
      <c r="F1739" t="s">
        <v>49</v>
      </c>
      <c r="G1739" t="s">
        <v>55</v>
      </c>
      <c r="H1739" t="s">
        <v>82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4870</v>
      </c>
      <c r="O1739">
        <f>ROUNDUP(E1739/D1739,2)*100</f>
        <v>22</v>
      </c>
      <c r="P1739">
        <f>IF(L1739&gt;0,ROUNDUP((E1739/L1739),0))</f>
        <v>57</v>
      </c>
      <c r="Q1739" t="s">
        <v>33</v>
      </c>
      <c r="R1739" t="s">
        <v>4869</v>
      </c>
      <c r="S1739" s="10">
        <f>(J1739/86400)+25569+(-5/24)</f>
        <v>42175.740648148145</v>
      </c>
      <c r="T1739" s="9">
        <f>(I1739/86400)+25569+(-5/24)</f>
        <v>42205.740648148145</v>
      </c>
    </row>
    <row r="1740" spans="1:20" ht="29" x14ac:dyDescent="0.35">
      <c r="A1740">
        <v>1738</v>
      </c>
      <c r="B1740" s="8" t="s">
        <v>4876</v>
      </c>
      <c r="C1740" s="8" t="s">
        <v>4875</v>
      </c>
      <c r="D1740">
        <v>5000</v>
      </c>
      <c r="E1740">
        <v>20</v>
      </c>
      <c r="F1740" t="s">
        <v>49</v>
      </c>
      <c r="G1740" t="s">
        <v>55</v>
      </c>
      <c r="H1740" t="s">
        <v>82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4870</v>
      </c>
      <c r="O1740">
        <f>ROUNDUP(E1740/D1740,2)*100</f>
        <v>1</v>
      </c>
      <c r="P1740">
        <f>IF(L1740&gt;0,ROUNDUP((E1740/L1740),0))</f>
        <v>20</v>
      </c>
      <c r="Q1740" t="s">
        <v>33</v>
      </c>
      <c r="R1740" t="s">
        <v>4869</v>
      </c>
      <c r="S1740" s="10">
        <f>(J1740/86400)+25569+(-5/24)</f>
        <v>41884.665995370371</v>
      </c>
      <c r="T1740" s="9">
        <f>(I1740/86400)+25569+(-5/24)</f>
        <v>41914.665995370371</v>
      </c>
    </row>
    <row r="1741" spans="1:20" ht="43.5" x14ac:dyDescent="0.35">
      <c r="A1741">
        <v>1739</v>
      </c>
      <c r="B1741" s="8" t="s">
        <v>4874</v>
      </c>
      <c r="C1741" s="8" t="s">
        <v>4873</v>
      </c>
      <c r="D1741">
        <v>1000</v>
      </c>
      <c r="E1741">
        <v>1</v>
      </c>
      <c r="F1741" t="s">
        <v>49</v>
      </c>
      <c r="G1741" t="s">
        <v>55</v>
      </c>
      <c r="H1741" t="s">
        <v>82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4870</v>
      </c>
      <c r="O1741">
        <f>ROUNDUP(E1741/D1741,2)*100</f>
        <v>1</v>
      </c>
      <c r="P1741">
        <f>IF(L1741&gt;0,ROUNDUP((E1741/L1741),0))</f>
        <v>1</v>
      </c>
      <c r="Q1741" t="s">
        <v>33</v>
      </c>
      <c r="R1741" t="s">
        <v>4869</v>
      </c>
      <c r="S1741" s="10">
        <f>(J1741/86400)+25569+(-5/24)</f>
        <v>42435.665879629632</v>
      </c>
      <c r="T1741" s="9">
        <f>(I1741/86400)+25569+(-5/24)</f>
        <v>42494.624212962961</v>
      </c>
    </row>
    <row r="1742" spans="1:20" ht="43.5" x14ac:dyDescent="0.35">
      <c r="A1742">
        <v>1740</v>
      </c>
      <c r="B1742" s="8" t="s">
        <v>4872</v>
      </c>
      <c r="C1742" s="8" t="s">
        <v>4871</v>
      </c>
      <c r="D1742">
        <v>3000</v>
      </c>
      <c r="E1742">
        <v>0</v>
      </c>
      <c r="F1742" t="s">
        <v>49</v>
      </c>
      <c r="G1742" t="s">
        <v>55</v>
      </c>
      <c r="H1742" t="s">
        <v>82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4870</v>
      </c>
      <c r="O1742">
        <f>ROUNDUP(E1742/D1742,2)*100</f>
        <v>0</v>
      </c>
      <c r="P1742" t="b">
        <f>IF(L1742&gt;0,ROUNDUP((E1742/L1742),0))</f>
        <v>0</v>
      </c>
      <c r="Q1742" t="s">
        <v>33</v>
      </c>
      <c r="R1742" t="s">
        <v>4869</v>
      </c>
      <c r="S1742" s="10">
        <f>(J1742/86400)+25569+(-5/24)</f>
        <v>42171.609050925923</v>
      </c>
      <c r="T1742" s="9">
        <f>(I1742/86400)+25569+(-5/24)</f>
        <v>42201.609050925923</v>
      </c>
    </row>
    <row r="1743" spans="1:20" ht="29" x14ac:dyDescent="0.35">
      <c r="A1743">
        <v>1741</v>
      </c>
      <c r="B1743" s="8" t="s">
        <v>4868</v>
      </c>
      <c r="C1743" s="8" t="s">
        <v>4867</v>
      </c>
      <c r="D1743">
        <v>1200</v>
      </c>
      <c r="E1743">
        <v>1330</v>
      </c>
      <c r="F1743" t="s">
        <v>51</v>
      </c>
      <c r="G1743" t="s">
        <v>56</v>
      </c>
      <c r="H1743" t="s">
        <v>90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4708</v>
      </c>
      <c r="O1743">
        <f>ROUNDUP(E1743/D1743,2)*100</f>
        <v>111.00000000000001</v>
      </c>
      <c r="P1743">
        <f>IF(L1743&gt;0,ROUNDUP((E1743/L1743),0))</f>
        <v>26</v>
      </c>
      <c r="Q1743" t="s">
        <v>28</v>
      </c>
      <c r="R1743" t="s">
        <v>4707</v>
      </c>
      <c r="S1743" s="10">
        <f>(J1743/86400)+25569+(-5/24)</f>
        <v>42120.419803240737</v>
      </c>
      <c r="T1743" s="9">
        <f>(I1743/86400)+25569+(-5/24)</f>
        <v>42165.419803240737</v>
      </c>
    </row>
    <row r="1744" spans="1:20" ht="43.5" x14ac:dyDescent="0.35">
      <c r="A1744">
        <v>1742</v>
      </c>
      <c r="B1744" s="8" t="s">
        <v>4866</v>
      </c>
      <c r="C1744" s="8" t="s">
        <v>4865</v>
      </c>
      <c r="D1744">
        <v>2000</v>
      </c>
      <c r="E1744">
        <v>2175</v>
      </c>
      <c r="F1744" t="s">
        <v>51</v>
      </c>
      <c r="G1744" t="s">
        <v>55</v>
      </c>
      <c r="H1744" t="s">
        <v>82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4708</v>
      </c>
      <c r="O1744">
        <f>ROUNDUP(E1744/D1744,2)*100</f>
        <v>109.00000000000001</v>
      </c>
      <c r="P1744">
        <f>IF(L1744&gt;0,ROUNDUP((E1744/L1744),0))</f>
        <v>64</v>
      </c>
      <c r="Q1744" t="s">
        <v>28</v>
      </c>
      <c r="R1744" t="s">
        <v>4707</v>
      </c>
      <c r="S1744" s="10">
        <f>(J1744/86400)+25569+(-5/24)</f>
        <v>42710.668634259258</v>
      </c>
      <c r="T1744" s="9">
        <f>(I1744/86400)+25569+(-5/24)</f>
        <v>42742.666666666664</v>
      </c>
    </row>
    <row r="1745" spans="1:20" ht="43.5" x14ac:dyDescent="0.35">
      <c r="A1745">
        <v>1743</v>
      </c>
      <c r="B1745" s="8" t="s">
        <v>4864</v>
      </c>
      <c r="C1745" s="8" t="s">
        <v>4863</v>
      </c>
      <c r="D1745">
        <v>6000</v>
      </c>
      <c r="E1745">
        <v>6025</v>
      </c>
      <c r="F1745" t="s">
        <v>51</v>
      </c>
      <c r="G1745" t="s">
        <v>55</v>
      </c>
      <c r="H1745" t="s">
        <v>82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4708</v>
      </c>
      <c r="O1745">
        <f>ROUNDUP(E1745/D1745,2)*100</f>
        <v>101</v>
      </c>
      <c r="P1745">
        <f>IF(L1745&gt;0,ROUNDUP((E1745/L1745),0))</f>
        <v>90</v>
      </c>
      <c r="Q1745" t="s">
        <v>28</v>
      </c>
      <c r="R1745" t="s">
        <v>4707</v>
      </c>
      <c r="S1745" s="10">
        <f>(J1745/86400)+25569+(-5/24)</f>
        <v>42586.717303240737</v>
      </c>
      <c r="T1745" s="9">
        <f>(I1745/86400)+25569+(-5/24)</f>
        <v>42608.957638888889</v>
      </c>
    </row>
    <row r="1746" spans="1:20" ht="58" x14ac:dyDescent="0.35">
      <c r="A1746">
        <v>1744</v>
      </c>
      <c r="B1746" s="8" t="s">
        <v>4862</v>
      </c>
      <c r="C1746" s="8" t="s">
        <v>4861</v>
      </c>
      <c r="D1746">
        <v>5500</v>
      </c>
      <c r="E1746">
        <v>6515</v>
      </c>
      <c r="F1746" t="s">
        <v>51</v>
      </c>
      <c r="G1746" t="s">
        <v>56</v>
      </c>
      <c r="H1746" t="s">
        <v>90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4708</v>
      </c>
      <c r="O1746">
        <f>ROUNDUP(E1746/D1746,2)*100</f>
        <v>119</v>
      </c>
      <c r="P1746">
        <f>IF(L1746&gt;0,ROUNDUP((E1746/L1746),0))</f>
        <v>94</v>
      </c>
      <c r="Q1746" t="s">
        <v>28</v>
      </c>
      <c r="R1746" t="s">
        <v>4707</v>
      </c>
      <c r="S1746" s="10">
        <f>(J1746/86400)+25569+(-5/24)</f>
        <v>42026.396724537037</v>
      </c>
      <c r="T1746" s="9">
        <f>(I1746/86400)+25569+(-5/24)</f>
        <v>42071.355057870365</v>
      </c>
    </row>
    <row r="1747" spans="1:20" ht="43.5" x14ac:dyDescent="0.35">
      <c r="A1747">
        <v>1745</v>
      </c>
      <c r="B1747" s="8" t="s">
        <v>4860</v>
      </c>
      <c r="C1747" s="8" t="s">
        <v>4859</v>
      </c>
      <c r="D1747">
        <v>7000</v>
      </c>
      <c r="E1747">
        <v>7981</v>
      </c>
      <c r="F1747" t="s">
        <v>51</v>
      </c>
      <c r="G1747" t="s">
        <v>55</v>
      </c>
      <c r="H1747" t="s">
        <v>82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4708</v>
      </c>
      <c r="O1747">
        <f>ROUNDUP(E1747/D1747,2)*100</f>
        <v>114.99999999999999</v>
      </c>
      <c r="P1747">
        <f>IF(L1747&gt;0,ROUNDUP((E1747/L1747),0))</f>
        <v>90</v>
      </c>
      <c r="Q1747" t="s">
        <v>28</v>
      </c>
      <c r="R1747" t="s">
        <v>4707</v>
      </c>
      <c r="S1747" s="10">
        <f>(J1747/86400)+25569+(-5/24)</f>
        <v>42690.051365740735</v>
      </c>
      <c r="T1747" s="9">
        <f>(I1747/86400)+25569+(-5/24)</f>
        <v>42725.874999999993</v>
      </c>
    </row>
    <row r="1748" spans="1:20" ht="58" x14ac:dyDescent="0.35">
      <c r="A1748">
        <v>1746</v>
      </c>
      <c r="B1748" s="8" t="s">
        <v>4858</v>
      </c>
      <c r="C1748" s="8" t="s">
        <v>4857</v>
      </c>
      <c r="D1748">
        <v>15000</v>
      </c>
      <c r="E1748">
        <v>22215</v>
      </c>
      <c r="F1748" t="s">
        <v>51</v>
      </c>
      <c r="G1748" t="s">
        <v>55</v>
      </c>
      <c r="H1748" t="s">
        <v>82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4708</v>
      </c>
      <c r="O1748">
        <f>ROUNDUP(E1748/D1748,2)*100</f>
        <v>149</v>
      </c>
      <c r="P1748">
        <f>IF(L1748&gt;0,ROUNDUP((E1748/L1748),0))</f>
        <v>208</v>
      </c>
      <c r="Q1748" t="s">
        <v>28</v>
      </c>
      <c r="R1748" t="s">
        <v>4707</v>
      </c>
      <c r="S1748" s="10">
        <f>(J1748/86400)+25569+(-5/24)</f>
        <v>42667.968368055554</v>
      </c>
      <c r="T1748" s="9">
        <f>(I1748/86400)+25569+(-5/24)</f>
        <v>42697.874999999993</v>
      </c>
    </row>
    <row r="1749" spans="1:20" ht="43.5" x14ac:dyDescent="0.35">
      <c r="A1749">
        <v>1747</v>
      </c>
      <c r="B1749" s="8" t="s">
        <v>4856</v>
      </c>
      <c r="C1749" s="8" t="s">
        <v>4855</v>
      </c>
      <c r="D1749">
        <v>9000</v>
      </c>
      <c r="E1749">
        <v>9446</v>
      </c>
      <c r="F1749" t="s">
        <v>51</v>
      </c>
      <c r="G1749" t="s">
        <v>56</v>
      </c>
      <c r="H1749" t="s">
        <v>90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4708</v>
      </c>
      <c r="O1749">
        <f>ROUNDUP(E1749/D1749,2)*100</f>
        <v>105</v>
      </c>
      <c r="P1749">
        <f>IF(L1749&gt;0,ROUNDUP((E1749/L1749),0))</f>
        <v>60</v>
      </c>
      <c r="Q1749" t="s">
        <v>28</v>
      </c>
      <c r="R1749" t="s">
        <v>4707</v>
      </c>
      <c r="S1749" s="10">
        <f>(J1749/86400)+25569+(-5/24)</f>
        <v>42292.22719907407</v>
      </c>
      <c r="T1749" s="9">
        <f>(I1749/86400)+25569+(-5/24)</f>
        <v>42321.416666666664</v>
      </c>
    </row>
    <row r="1750" spans="1:20" ht="43.5" x14ac:dyDescent="0.35">
      <c r="A1750">
        <v>1748</v>
      </c>
      <c r="B1750" s="8" t="s">
        <v>4854</v>
      </c>
      <c r="C1750" s="8" t="s">
        <v>4853</v>
      </c>
      <c r="D1750">
        <v>50000</v>
      </c>
      <c r="E1750">
        <v>64974</v>
      </c>
      <c r="F1750" t="s">
        <v>51</v>
      </c>
      <c r="G1750" t="s">
        <v>57</v>
      </c>
      <c r="H1750" t="s">
        <v>193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4708</v>
      </c>
      <c r="O1750">
        <f>ROUNDUP(E1750/D1750,2)*100</f>
        <v>130</v>
      </c>
      <c r="P1750">
        <f>IF(L1750&gt;0,ROUNDUP((E1750/L1750),0))</f>
        <v>359</v>
      </c>
      <c r="Q1750" t="s">
        <v>28</v>
      </c>
      <c r="R1750" t="s">
        <v>4707</v>
      </c>
      <c r="S1750" s="10">
        <f>(J1750/86400)+25569+(-5/24)</f>
        <v>42219.742395833331</v>
      </c>
      <c r="T1750" s="9">
        <f>(I1750/86400)+25569+(-5/24)</f>
        <v>42249.742395833331</v>
      </c>
    </row>
    <row r="1751" spans="1:20" ht="29" x14ac:dyDescent="0.35">
      <c r="A1751">
        <v>1749</v>
      </c>
      <c r="B1751" s="8" t="s">
        <v>4852</v>
      </c>
      <c r="C1751" s="8" t="s">
        <v>4851</v>
      </c>
      <c r="D1751">
        <v>10050</v>
      </c>
      <c r="E1751">
        <v>12410.5</v>
      </c>
      <c r="F1751" t="s">
        <v>51</v>
      </c>
      <c r="G1751" t="s">
        <v>74</v>
      </c>
      <c r="H1751" t="s">
        <v>85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4708</v>
      </c>
      <c r="O1751">
        <f>ROUNDUP(E1751/D1751,2)*100</f>
        <v>124</v>
      </c>
      <c r="P1751">
        <f>IF(L1751&gt;0,ROUNDUP((E1751/L1751),0))</f>
        <v>95</v>
      </c>
      <c r="Q1751" t="s">
        <v>28</v>
      </c>
      <c r="R1751" t="s">
        <v>4707</v>
      </c>
      <c r="S1751" s="10">
        <f>(J1751/86400)+25569+(-5/24)</f>
        <v>42758.767604166664</v>
      </c>
      <c r="T1751" s="9">
        <f>(I1751/86400)+25569+(-5/24)</f>
        <v>42795.583333333336</v>
      </c>
    </row>
    <row r="1752" spans="1:20" ht="43.5" x14ac:dyDescent="0.35">
      <c r="A1752">
        <v>1750</v>
      </c>
      <c r="B1752" s="8" t="s">
        <v>4850</v>
      </c>
      <c r="C1752" s="8" t="s">
        <v>4849</v>
      </c>
      <c r="D1752">
        <v>5000</v>
      </c>
      <c r="E1752">
        <v>10081</v>
      </c>
      <c r="F1752" t="s">
        <v>51</v>
      </c>
      <c r="G1752" t="s">
        <v>55</v>
      </c>
      <c r="H1752" t="s">
        <v>82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4708</v>
      </c>
      <c r="O1752">
        <f>ROUNDUP(E1752/D1752,2)*100</f>
        <v>201.99999999999994</v>
      </c>
      <c r="P1752">
        <f>IF(L1752&gt;0,ROUNDUP((E1752/L1752),0))</f>
        <v>81</v>
      </c>
      <c r="Q1752" t="s">
        <v>28</v>
      </c>
      <c r="R1752" t="s">
        <v>4707</v>
      </c>
      <c r="S1752" s="10">
        <f>(J1752/86400)+25569+(-5/24)</f>
        <v>42454.628518518519</v>
      </c>
      <c r="T1752" s="9">
        <f>(I1752/86400)+25569+(-5/24)</f>
        <v>42479.628518518519</v>
      </c>
    </row>
    <row r="1753" spans="1:20" ht="29" x14ac:dyDescent="0.35">
      <c r="A1753">
        <v>1751</v>
      </c>
      <c r="B1753" s="8" t="s">
        <v>4848</v>
      </c>
      <c r="C1753" s="8" t="s">
        <v>4847</v>
      </c>
      <c r="D1753">
        <v>10000</v>
      </c>
      <c r="E1753">
        <v>10290</v>
      </c>
      <c r="F1753" t="s">
        <v>51</v>
      </c>
      <c r="G1753" t="s">
        <v>55</v>
      </c>
      <c r="H1753" t="s">
        <v>82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4708</v>
      </c>
      <c r="O1753">
        <f>ROUNDUP(E1753/D1753,2)*100</f>
        <v>103</v>
      </c>
      <c r="P1753">
        <f>IF(L1753&gt;0,ROUNDUP((E1753/L1753),0))</f>
        <v>169</v>
      </c>
      <c r="Q1753" t="s">
        <v>28</v>
      </c>
      <c r="R1753" t="s">
        <v>4707</v>
      </c>
      <c r="S1753" s="10">
        <f>(J1753/86400)+25569+(-5/24)</f>
        <v>42052.573182870365</v>
      </c>
      <c r="T1753" s="9">
        <f>(I1753/86400)+25569+(-5/24)</f>
        <v>42082.5315162037</v>
      </c>
    </row>
    <row r="1754" spans="1:20" ht="29" x14ac:dyDescent="0.35">
      <c r="A1754">
        <v>1752</v>
      </c>
      <c r="B1754" s="8" t="s">
        <v>4846</v>
      </c>
      <c r="C1754" s="8" t="s">
        <v>4845</v>
      </c>
      <c r="D1754">
        <v>1200</v>
      </c>
      <c r="E1754">
        <v>3122</v>
      </c>
      <c r="F1754" t="s">
        <v>51</v>
      </c>
      <c r="G1754" t="s">
        <v>56</v>
      </c>
      <c r="H1754" t="s">
        <v>90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4708</v>
      </c>
      <c r="O1754">
        <f>ROUNDUP(E1754/D1754,2)*100</f>
        <v>261</v>
      </c>
      <c r="P1754">
        <f>IF(L1754&gt;0,ROUNDUP((E1754/L1754),0))</f>
        <v>35</v>
      </c>
      <c r="Q1754" t="s">
        <v>28</v>
      </c>
      <c r="R1754" t="s">
        <v>4707</v>
      </c>
      <c r="S1754" s="10">
        <f>(J1754/86400)+25569+(-5/24)</f>
        <v>42627.044930555552</v>
      </c>
      <c r="T1754" s="9">
        <f>(I1754/86400)+25569+(-5/24)</f>
        <v>42657.044930555552</v>
      </c>
    </row>
    <row r="1755" spans="1:20" ht="43.5" x14ac:dyDescent="0.35">
      <c r="A1755">
        <v>1753</v>
      </c>
      <c r="B1755" s="8" t="s">
        <v>4844</v>
      </c>
      <c r="C1755" s="8" t="s">
        <v>4843</v>
      </c>
      <c r="D1755">
        <v>15000</v>
      </c>
      <c r="E1755">
        <v>16200</v>
      </c>
      <c r="F1755" t="s">
        <v>51</v>
      </c>
      <c r="G1755" t="s">
        <v>66</v>
      </c>
      <c r="H1755" t="s">
        <v>480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4708</v>
      </c>
      <c r="O1755">
        <f>ROUNDUP(E1755/D1755,2)*100</f>
        <v>108</v>
      </c>
      <c r="P1755">
        <f>IF(L1755&gt;0,ROUNDUP((E1755/L1755),0))</f>
        <v>463</v>
      </c>
      <c r="Q1755" t="s">
        <v>28</v>
      </c>
      <c r="R1755" t="s">
        <v>4707</v>
      </c>
      <c r="S1755" s="10">
        <f>(J1755/86400)+25569+(-5/24)</f>
        <v>42420.541296296295</v>
      </c>
      <c r="T1755" s="9">
        <f>(I1755/86400)+25569+(-5/24)</f>
        <v>42450.499629629623</v>
      </c>
    </row>
    <row r="1756" spans="1:20" ht="43.5" x14ac:dyDescent="0.35">
      <c r="A1756">
        <v>1754</v>
      </c>
      <c r="B1756" s="8" t="s">
        <v>4842</v>
      </c>
      <c r="C1756" s="8" t="s">
        <v>4841</v>
      </c>
      <c r="D1756">
        <v>8500</v>
      </c>
      <c r="E1756">
        <v>9395</v>
      </c>
      <c r="F1756" t="s">
        <v>51</v>
      </c>
      <c r="G1756" t="s">
        <v>57</v>
      </c>
      <c r="H1756" t="s">
        <v>193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4708</v>
      </c>
      <c r="O1756">
        <f>ROUNDUP(E1756/D1756,2)*100</f>
        <v>111.00000000000001</v>
      </c>
      <c r="P1756">
        <f>IF(L1756&gt;0,ROUNDUP((E1756/L1756),0))</f>
        <v>105</v>
      </c>
      <c r="Q1756" t="s">
        <v>28</v>
      </c>
      <c r="R1756" t="s">
        <v>4707</v>
      </c>
      <c r="S1756" s="10">
        <f>(J1756/86400)+25569+(-5/24)</f>
        <v>42067.668437499997</v>
      </c>
      <c r="T1756" s="9">
        <f>(I1756/86400)+25569+(-5/24)</f>
        <v>42097.626770833333</v>
      </c>
    </row>
    <row r="1757" spans="1:20" ht="43.5" x14ac:dyDescent="0.35">
      <c r="A1757">
        <v>1755</v>
      </c>
      <c r="B1757" s="8" t="s">
        <v>4840</v>
      </c>
      <c r="C1757" s="8" t="s">
        <v>4839</v>
      </c>
      <c r="D1757">
        <v>25</v>
      </c>
      <c r="E1757">
        <v>30</v>
      </c>
      <c r="F1757" t="s">
        <v>51</v>
      </c>
      <c r="G1757" t="s">
        <v>55</v>
      </c>
      <c r="H1757" t="s">
        <v>82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4708</v>
      </c>
      <c r="O1757">
        <f>ROUNDUP(E1757/D1757,2)*100</f>
        <v>120</v>
      </c>
      <c r="P1757">
        <f>IF(L1757&gt;0,ROUNDUP((E1757/L1757),0))</f>
        <v>8</v>
      </c>
      <c r="Q1757" t="s">
        <v>28</v>
      </c>
      <c r="R1757" t="s">
        <v>4707</v>
      </c>
      <c r="S1757" s="10">
        <f>(J1757/86400)+25569+(-5/24)</f>
        <v>42252.580567129626</v>
      </c>
      <c r="T1757" s="9">
        <f>(I1757/86400)+25569+(-5/24)</f>
        <v>42282.580567129626</v>
      </c>
    </row>
    <row r="1758" spans="1:20" ht="43.5" x14ac:dyDescent="0.35">
      <c r="A1758">
        <v>1756</v>
      </c>
      <c r="B1758" s="8" t="s">
        <v>4838</v>
      </c>
      <c r="C1758" s="8" t="s">
        <v>4837</v>
      </c>
      <c r="D1758">
        <v>5500</v>
      </c>
      <c r="E1758">
        <v>5655.6</v>
      </c>
      <c r="F1758" t="s">
        <v>51</v>
      </c>
      <c r="G1758" t="s">
        <v>55</v>
      </c>
      <c r="H1758" t="s">
        <v>82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4708</v>
      </c>
      <c r="O1758">
        <f>ROUNDUP(E1758/D1758,2)*100</f>
        <v>103</v>
      </c>
      <c r="P1758">
        <f>IF(L1758&gt;0,ROUNDUP((E1758/L1758),0))</f>
        <v>48</v>
      </c>
      <c r="Q1758" t="s">
        <v>28</v>
      </c>
      <c r="R1758" t="s">
        <v>4707</v>
      </c>
      <c r="S1758" s="10">
        <f>(J1758/86400)+25569+(-5/24)</f>
        <v>42570.959131944437</v>
      </c>
      <c r="T1758" s="9">
        <f>(I1758/86400)+25569+(-5/24)</f>
        <v>42610.959131944437</v>
      </c>
    </row>
    <row r="1759" spans="1:20" ht="43.5" x14ac:dyDescent="0.35">
      <c r="A1759">
        <v>1757</v>
      </c>
      <c r="B1759" s="8" t="s">
        <v>4836</v>
      </c>
      <c r="C1759" s="8" t="s">
        <v>4835</v>
      </c>
      <c r="D1759">
        <v>5000</v>
      </c>
      <c r="E1759">
        <v>5800</v>
      </c>
      <c r="F1759" t="s">
        <v>51</v>
      </c>
      <c r="G1759" t="s">
        <v>55</v>
      </c>
      <c r="H1759" t="s">
        <v>82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4708</v>
      </c>
      <c r="O1759">
        <f>ROUNDUP(E1759/D1759,2)*100</f>
        <v>115.99999999999999</v>
      </c>
      <c r="P1759">
        <f>IF(L1759&gt;0,ROUNDUP((E1759/L1759),0))</f>
        <v>415</v>
      </c>
      <c r="Q1759" t="s">
        <v>28</v>
      </c>
      <c r="R1759" t="s">
        <v>4707</v>
      </c>
      <c r="S1759" s="10">
        <f>(J1759/86400)+25569+(-5/24)</f>
        <v>42733.619016203702</v>
      </c>
      <c r="T1759" s="9">
        <f>(I1759/86400)+25569+(-5/24)</f>
        <v>42763.603472222218</v>
      </c>
    </row>
    <row r="1760" spans="1:20" ht="58" x14ac:dyDescent="0.35">
      <c r="A1760">
        <v>1758</v>
      </c>
      <c r="B1760" s="8" t="s">
        <v>4834</v>
      </c>
      <c r="C1760" s="8" t="s">
        <v>4833</v>
      </c>
      <c r="D1760">
        <v>1000</v>
      </c>
      <c r="E1760">
        <v>1147</v>
      </c>
      <c r="F1760" t="s">
        <v>51</v>
      </c>
      <c r="G1760" t="s">
        <v>55</v>
      </c>
      <c r="H1760" t="s">
        <v>82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4708</v>
      </c>
      <c r="O1760">
        <f>ROUNDUP(E1760/D1760,2)*100</f>
        <v>114.99999999999999</v>
      </c>
      <c r="P1760">
        <f>IF(L1760&gt;0,ROUNDUP((E1760/L1760),0))</f>
        <v>43</v>
      </c>
      <c r="Q1760" t="s">
        <v>28</v>
      </c>
      <c r="R1760" t="s">
        <v>4707</v>
      </c>
      <c r="S1760" s="10">
        <f>(J1760/86400)+25569+(-5/24)</f>
        <v>42505.74759259259</v>
      </c>
      <c r="T1760" s="9">
        <f>(I1760/86400)+25569+(-5/24)</f>
        <v>42565.74759259259</v>
      </c>
    </row>
    <row r="1761" spans="1:20" ht="29" x14ac:dyDescent="0.35">
      <c r="A1761">
        <v>1759</v>
      </c>
      <c r="B1761" s="8" t="s">
        <v>4832</v>
      </c>
      <c r="C1761" s="8" t="s">
        <v>4831</v>
      </c>
      <c r="D1761">
        <v>5000</v>
      </c>
      <c r="E1761">
        <v>5330</v>
      </c>
      <c r="F1761" t="s">
        <v>51</v>
      </c>
      <c r="G1761" t="s">
        <v>55</v>
      </c>
      <c r="H1761" t="s">
        <v>82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4708</v>
      </c>
      <c r="O1761">
        <f>ROUNDUP(E1761/D1761,2)*100</f>
        <v>107</v>
      </c>
      <c r="P1761">
        <f>IF(L1761&gt;0,ROUNDUP((E1761/L1761),0))</f>
        <v>109</v>
      </c>
      <c r="Q1761" t="s">
        <v>28</v>
      </c>
      <c r="R1761" t="s">
        <v>4707</v>
      </c>
      <c r="S1761" s="10">
        <f>(J1761/86400)+25569+(-5/24)</f>
        <v>42068.620706018519</v>
      </c>
      <c r="T1761" s="9">
        <f>(I1761/86400)+25569+(-5/24)</f>
        <v>42088.579039351847</v>
      </c>
    </row>
    <row r="1762" spans="1:20" ht="58" x14ac:dyDescent="0.35">
      <c r="A1762">
        <v>1760</v>
      </c>
      <c r="B1762" s="8" t="s">
        <v>4830</v>
      </c>
      <c r="C1762" s="8" t="s">
        <v>4829</v>
      </c>
      <c r="D1762">
        <v>5000</v>
      </c>
      <c r="E1762">
        <v>8272</v>
      </c>
      <c r="F1762" t="s">
        <v>51</v>
      </c>
      <c r="G1762" t="s">
        <v>55</v>
      </c>
      <c r="H1762" t="s">
        <v>82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4708</v>
      </c>
      <c r="O1762">
        <f>ROUNDUP(E1762/D1762,2)*100</f>
        <v>166</v>
      </c>
      <c r="P1762">
        <f>IF(L1762&gt;0,ROUNDUP((E1762/L1762),0))</f>
        <v>82</v>
      </c>
      <c r="Q1762" t="s">
        <v>28</v>
      </c>
      <c r="R1762" t="s">
        <v>4707</v>
      </c>
      <c r="S1762" s="10">
        <f>(J1762/86400)+25569+(-5/24)</f>
        <v>42405.464270833334</v>
      </c>
      <c r="T1762" s="9">
        <f>(I1762/86400)+25569+(-5/24)</f>
        <v>42425.464270833334</v>
      </c>
    </row>
    <row r="1763" spans="1:20" ht="29" x14ac:dyDescent="0.35">
      <c r="A1763">
        <v>1761</v>
      </c>
      <c r="B1763" s="8" t="s">
        <v>4828</v>
      </c>
      <c r="C1763" s="8" t="s">
        <v>4827</v>
      </c>
      <c r="D1763">
        <v>100</v>
      </c>
      <c r="E1763">
        <v>155</v>
      </c>
      <c r="F1763" t="s">
        <v>51</v>
      </c>
      <c r="G1763" t="s">
        <v>56</v>
      </c>
      <c r="H1763" t="s">
        <v>90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4708</v>
      </c>
      <c r="O1763">
        <f>ROUNDUP(E1763/D1763,2)*100</f>
        <v>155</v>
      </c>
      <c r="P1763">
        <f>IF(L1763&gt;0,ROUNDUP((E1763/L1763),0))</f>
        <v>52</v>
      </c>
      <c r="Q1763" t="s">
        <v>28</v>
      </c>
      <c r="R1763" t="s">
        <v>4707</v>
      </c>
      <c r="S1763" s="10">
        <f>(J1763/86400)+25569+(-5/24)</f>
        <v>42209.359490740739</v>
      </c>
      <c r="T1763" s="9">
        <f>(I1763/86400)+25569+(-5/24)</f>
        <v>42259.359490740739</v>
      </c>
    </row>
    <row r="1764" spans="1:20" ht="29" x14ac:dyDescent="0.35">
      <c r="A1764">
        <v>1762</v>
      </c>
      <c r="B1764" s="8" t="s">
        <v>4826</v>
      </c>
      <c r="C1764" s="8" t="s">
        <v>4825</v>
      </c>
      <c r="D1764">
        <v>100</v>
      </c>
      <c r="E1764">
        <v>885</v>
      </c>
      <c r="F1764" t="s">
        <v>51</v>
      </c>
      <c r="G1764" t="s">
        <v>55</v>
      </c>
      <c r="H1764" t="s">
        <v>82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4708</v>
      </c>
      <c r="O1764">
        <f>ROUNDUP(E1764/D1764,2)*100</f>
        <v>885</v>
      </c>
      <c r="P1764">
        <f>IF(L1764&gt;0,ROUNDUP((E1764/L1764),0))</f>
        <v>36</v>
      </c>
      <c r="Q1764" t="s">
        <v>28</v>
      </c>
      <c r="R1764" t="s">
        <v>4707</v>
      </c>
      <c r="S1764" s="10">
        <f>(J1764/86400)+25569+(-5/24)</f>
        <v>42410.773668981477</v>
      </c>
      <c r="T1764" s="9">
        <f>(I1764/86400)+25569+(-5/24)</f>
        <v>42440.773668981477</v>
      </c>
    </row>
    <row r="1765" spans="1:20" ht="58" x14ac:dyDescent="0.35">
      <c r="A1765">
        <v>1763</v>
      </c>
      <c r="B1765" s="8" t="s">
        <v>4824</v>
      </c>
      <c r="C1765" s="8" t="s">
        <v>4823</v>
      </c>
      <c r="D1765">
        <v>12000</v>
      </c>
      <c r="E1765">
        <v>12229</v>
      </c>
      <c r="F1765" t="s">
        <v>51</v>
      </c>
      <c r="G1765" t="s">
        <v>55</v>
      </c>
      <c r="H1765" t="s">
        <v>82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4708</v>
      </c>
      <c r="O1765">
        <f>ROUNDUP(E1765/D1765,2)*100</f>
        <v>102</v>
      </c>
      <c r="P1765">
        <f>IF(L1765&gt;0,ROUNDUP((E1765/L1765),0))</f>
        <v>104</v>
      </c>
      <c r="Q1765" t="s">
        <v>28</v>
      </c>
      <c r="R1765" t="s">
        <v>4707</v>
      </c>
      <c r="S1765" s="10">
        <f>(J1765/86400)+25569+(-5/24)</f>
        <v>42636.660185185181</v>
      </c>
      <c r="T1765" s="9">
        <f>(I1765/86400)+25569+(-5/24)</f>
        <v>42666.660185185181</v>
      </c>
    </row>
    <row r="1766" spans="1:20" ht="43.5" x14ac:dyDescent="0.35">
      <c r="A1766">
        <v>1764</v>
      </c>
      <c r="B1766" s="8" t="s">
        <v>4822</v>
      </c>
      <c r="C1766" s="8" t="s">
        <v>4821</v>
      </c>
      <c r="D1766">
        <v>11000</v>
      </c>
      <c r="E1766">
        <v>2156</v>
      </c>
      <c r="F1766" t="s">
        <v>49</v>
      </c>
      <c r="G1766" t="s">
        <v>56</v>
      </c>
      <c r="H1766" t="s">
        <v>90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4708</v>
      </c>
      <c r="O1766">
        <f>ROUNDUP(E1766/D1766,2)*100</f>
        <v>20</v>
      </c>
      <c r="P1766">
        <f>IF(L1766&gt;0,ROUNDUP((E1766/L1766),0))</f>
        <v>56</v>
      </c>
      <c r="Q1766" t="s">
        <v>28</v>
      </c>
      <c r="R1766" t="s">
        <v>4707</v>
      </c>
      <c r="S1766" s="10">
        <f>(J1766/86400)+25569+(-5/24)</f>
        <v>41825.27753472222</v>
      </c>
      <c r="T1766" s="9">
        <f>(I1766/86400)+25569+(-5/24)</f>
        <v>41854.27753472222</v>
      </c>
    </row>
    <row r="1767" spans="1:20" ht="43.5" x14ac:dyDescent="0.35">
      <c r="A1767">
        <v>1765</v>
      </c>
      <c r="B1767" s="8" t="s">
        <v>4820</v>
      </c>
      <c r="C1767" s="8" t="s">
        <v>4819</v>
      </c>
      <c r="D1767">
        <v>12500</v>
      </c>
      <c r="E1767">
        <v>7433.48</v>
      </c>
      <c r="F1767" t="s">
        <v>49</v>
      </c>
      <c r="G1767" t="s">
        <v>55</v>
      </c>
      <c r="H1767" t="s">
        <v>82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4708</v>
      </c>
      <c r="O1767">
        <f>ROUNDUP(E1767/D1767,2)*100</f>
        <v>60</v>
      </c>
      <c r="P1767">
        <f>IF(L1767&gt;0,ROUNDUP((E1767/L1767),0))</f>
        <v>73</v>
      </c>
      <c r="Q1767" t="s">
        <v>28</v>
      </c>
      <c r="R1767" t="s">
        <v>4707</v>
      </c>
      <c r="S1767" s="10">
        <f>(J1767/86400)+25569+(-5/24)</f>
        <v>41834.772129629629</v>
      </c>
      <c r="T1767" s="9">
        <f>(I1767/86400)+25569+(-5/24)</f>
        <v>41864.772129629629</v>
      </c>
    </row>
    <row r="1768" spans="1:20" ht="29" x14ac:dyDescent="0.35">
      <c r="A1768">
        <v>1766</v>
      </c>
      <c r="B1768" s="8" t="s">
        <v>4818</v>
      </c>
      <c r="C1768" s="8" t="s">
        <v>4817</v>
      </c>
      <c r="D1768">
        <v>1500</v>
      </c>
      <c r="E1768">
        <v>0</v>
      </c>
      <c r="F1768" t="s">
        <v>49</v>
      </c>
      <c r="G1768" t="s">
        <v>58</v>
      </c>
      <c r="H1768" t="s">
        <v>104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4708</v>
      </c>
      <c r="O1768">
        <f>ROUNDUP(E1768/D1768,2)*100</f>
        <v>0</v>
      </c>
      <c r="P1768" t="b">
        <f>IF(L1768&gt;0,ROUNDUP((E1768/L1768),0))</f>
        <v>0</v>
      </c>
      <c r="Q1768" t="s">
        <v>28</v>
      </c>
      <c r="R1768" t="s">
        <v>4707</v>
      </c>
      <c r="S1768" s="10">
        <f>(J1768/86400)+25569+(-5/24)</f>
        <v>41855.65148148148</v>
      </c>
      <c r="T1768" s="9">
        <f>(I1768/86400)+25569+(-5/24)</f>
        <v>41876.65148148148</v>
      </c>
    </row>
    <row r="1769" spans="1:20" ht="29" x14ac:dyDescent="0.35">
      <c r="A1769">
        <v>1767</v>
      </c>
      <c r="B1769" s="8" t="s">
        <v>4816</v>
      </c>
      <c r="C1769" s="8" t="s">
        <v>4815</v>
      </c>
      <c r="D1769">
        <v>5000</v>
      </c>
      <c r="E1769">
        <v>2286</v>
      </c>
      <c r="F1769" t="s">
        <v>49</v>
      </c>
      <c r="G1769" t="s">
        <v>55</v>
      </c>
      <c r="H1769" t="s">
        <v>82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4708</v>
      </c>
      <c r="O1769">
        <f>ROUNDUP(E1769/D1769,2)*100</f>
        <v>46</v>
      </c>
      <c r="P1769">
        <f>IF(L1769&gt;0,ROUNDUP((E1769/L1769),0))</f>
        <v>59</v>
      </c>
      <c r="Q1769" t="s">
        <v>28</v>
      </c>
      <c r="R1769" t="s">
        <v>4707</v>
      </c>
      <c r="S1769" s="10">
        <f>(J1769/86400)+25569+(-5/24)</f>
        <v>41824.450046296297</v>
      </c>
      <c r="T1769" s="9">
        <f>(I1769/86400)+25569+(-5/24)</f>
        <v>41854.450046296297</v>
      </c>
    </row>
    <row r="1770" spans="1:20" ht="43.5" x14ac:dyDescent="0.35">
      <c r="A1770">
        <v>1768</v>
      </c>
      <c r="B1770" s="8" t="s">
        <v>4814</v>
      </c>
      <c r="C1770" s="8" t="s">
        <v>4813</v>
      </c>
      <c r="D1770">
        <v>5000</v>
      </c>
      <c r="E1770">
        <v>187</v>
      </c>
      <c r="F1770" t="s">
        <v>49</v>
      </c>
      <c r="G1770" t="s">
        <v>55</v>
      </c>
      <c r="H1770" t="s">
        <v>82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4708</v>
      </c>
      <c r="O1770">
        <f>ROUNDUP(E1770/D1770,2)*100</f>
        <v>4</v>
      </c>
      <c r="P1770">
        <f>IF(L1770&gt;0,ROUNDUP((E1770/L1770),0))</f>
        <v>13</v>
      </c>
      <c r="Q1770" t="s">
        <v>28</v>
      </c>
      <c r="R1770" t="s">
        <v>4707</v>
      </c>
      <c r="S1770" s="10">
        <f>(J1770/86400)+25569+(-5/24)</f>
        <v>41849.352361111109</v>
      </c>
      <c r="T1770" s="9">
        <f>(I1770/86400)+25569+(-5/24)</f>
        <v>41909.352361111109</v>
      </c>
    </row>
    <row r="1771" spans="1:20" ht="43.5" x14ac:dyDescent="0.35">
      <c r="A1771">
        <v>1769</v>
      </c>
      <c r="B1771" s="8" t="s">
        <v>4812</v>
      </c>
      <c r="C1771" s="8" t="s">
        <v>4811</v>
      </c>
      <c r="D1771">
        <v>40000</v>
      </c>
      <c r="E1771">
        <v>1081</v>
      </c>
      <c r="F1771" t="s">
        <v>49</v>
      </c>
      <c r="G1771" t="s">
        <v>55</v>
      </c>
      <c r="H1771" t="s">
        <v>82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4708</v>
      </c>
      <c r="O1771">
        <f>ROUNDUP(E1771/D1771,2)*100</f>
        <v>3</v>
      </c>
      <c r="P1771">
        <f>IF(L1771&gt;0,ROUNDUP((E1771/L1771),0))</f>
        <v>50</v>
      </c>
      <c r="Q1771" t="s">
        <v>28</v>
      </c>
      <c r="R1771" t="s">
        <v>4707</v>
      </c>
      <c r="S1771" s="10">
        <f>(J1771/86400)+25569+(-5/24)</f>
        <v>41987.610636574071</v>
      </c>
      <c r="T1771" s="9">
        <f>(I1771/86400)+25569+(-5/24)</f>
        <v>42017.610636574071</v>
      </c>
    </row>
    <row r="1772" spans="1:20" ht="43.5" x14ac:dyDescent="0.35">
      <c r="A1772">
        <v>1770</v>
      </c>
      <c r="B1772" s="8" t="s">
        <v>4810</v>
      </c>
      <c r="C1772" s="8" t="s">
        <v>4809</v>
      </c>
      <c r="D1772">
        <v>24500</v>
      </c>
      <c r="E1772">
        <v>13846</v>
      </c>
      <c r="F1772" t="s">
        <v>49</v>
      </c>
      <c r="G1772" t="s">
        <v>55</v>
      </c>
      <c r="H1772" t="s">
        <v>82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4708</v>
      </c>
      <c r="O1772">
        <f>ROUNDUP(E1772/D1772,2)*100</f>
        <v>57.000000000000007</v>
      </c>
      <c r="P1772">
        <f>IF(L1772&gt;0,ROUNDUP((E1772/L1772),0))</f>
        <v>151</v>
      </c>
      <c r="Q1772" t="s">
        <v>28</v>
      </c>
      <c r="R1772" t="s">
        <v>4707</v>
      </c>
      <c r="S1772" s="10">
        <f>(J1772/86400)+25569+(-5/24)</f>
        <v>41891.571689814817</v>
      </c>
      <c r="T1772" s="9">
        <f>(I1772/86400)+25569+(-5/24)</f>
        <v>41926.571689814817</v>
      </c>
    </row>
    <row r="1773" spans="1:20" ht="43.5" x14ac:dyDescent="0.35">
      <c r="A1773">
        <v>1771</v>
      </c>
      <c r="B1773" s="8" t="s">
        <v>4808</v>
      </c>
      <c r="C1773" s="8" t="s">
        <v>4807</v>
      </c>
      <c r="D1773">
        <v>4200</v>
      </c>
      <c r="E1773">
        <v>895</v>
      </c>
      <c r="F1773" t="s">
        <v>49</v>
      </c>
      <c r="G1773" t="s">
        <v>56</v>
      </c>
      <c r="H1773" t="s">
        <v>90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4708</v>
      </c>
      <c r="O1773">
        <f>ROUNDUP(E1773/D1773,2)*100</f>
        <v>22</v>
      </c>
      <c r="P1773">
        <f>IF(L1773&gt;0,ROUNDUP((E1773/L1773),0))</f>
        <v>36</v>
      </c>
      <c r="Q1773" t="s">
        <v>28</v>
      </c>
      <c r="R1773" t="s">
        <v>4707</v>
      </c>
      <c r="S1773" s="10">
        <f>(J1773/86400)+25569+(-5/24)</f>
        <v>41905.771296296291</v>
      </c>
      <c r="T1773" s="9">
        <f>(I1773/86400)+25569+(-5/24)</f>
        <v>41935.771296296291</v>
      </c>
    </row>
    <row r="1774" spans="1:20" ht="43.5" x14ac:dyDescent="0.35">
      <c r="A1774">
        <v>1772</v>
      </c>
      <c r="B1774" s="8" t="s">
        <v>4806</v>
      </c>
      <c r="C1774" s="8" t="s">
        <v>4805</v>
      </c>
      <c r="D1774">
        <v>5500</v>
      </c>
      <c r="E1774">
        <v>858</v>
      </c>
      <c r="F1774" t="s">
        <v>49</v>
      </c>
      <c r="G1774" t="s">
        <v>56</v>
      </c>
      <c r="H1774" t="s">
        <v>90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4708</v>
      </c>
      <c r="O1774">
        <f>ROUNDUP(E1774/D1774,2)*100</f>
        <v>16</v>
      </c>
      <c r="P1774">
        <f>IF(L1774&gt;0,ROUNDUP((E1774/L1774),0))</f>
        <v>46</v>
      </c>
      <c r="Q1774" t="s">
        <v>28</v>
      </c>
      <c r="R1774" t="s">
        <v>4707</v>
      </c>
      <c r="S1774" s="10">
        <f>(J1774/86400)+25569+(-5/24)</f>
        <v>41766.509675925925</v>
      </c>
      <c r="T1774" s="9">
        <f>(I1774/86400)+25569+(-5/24)</f>
        <v>41826.509675925925</v>
      </c>
    </row>
    <row r="1775" spans="1:20" ht="43.5" x14ac:dyDescent="0.35">
      <c r="A1775">
        <v>1773</v>
      </c>
      <c r="B1775" s="8" t="s">
        <v>4804</v>
      </c>
      <c r="C1775" s="8" t="s">
        <v>4803</v>
      </c>
      <c r="D1775">
        <v>30000</v>
      </c>
      <c r="E1775">
        <v>1877</v>
      </c>
      <c r="F1775" t="s">
        <v>49</v>
      </c>
      <c r="G1775" t="s">
        <v>55</v>
      </c>
      <c r="H1775" t="s">
        <v>82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4708</v>
      </c>
      <c r="O1775">
        <f>ROUNDUP(E1775/D1775,2)*100</f>
        <v>6.9999999999999991</v>
      </c>
      <c r="P1775">
        <f>IF(L1775&gt;0,ROUNDUP((E1775/L1775),0))</f>
        <v>99</v>
      </c>
      <c r="Q1775" t="s">
        <v>28</v>
      </c>
      <c r="R1775" t="s">
        <v>4707</v>
      </c>
      <c r="S1775" s="10">
        <f>(J1775/86400)+25569+(-5/24)</f>
        <v>41978.552060185182</v>
      </c>
      <c r="T1775" s="9">
        <f>(I1775/86400)+25569+(-5/24)</f>
        <v>42023.552060185182</v>
      </c>
    </row>
    <row r="1776" spans="1:20" ht="43.5" x14ac:dyDescent="0.35">
      <c r="A1776">
        <v>1774</v>
      </c>
      <c r="B1776" s="8" t="s">
        <v>4802</v>
      </c>
      <c r="C1776" s="8" t="s">
        <v>4801</v>
      </c>
      <c r="D1776">
        <v>2500</v>
      </c>
      <c r="E1776">
        <v>1148</v>
      </c>
      <c r="F1776" t="s">
        <v>49</v>
      </c>
      <c r="G1776" t="s">
        <v>55</v>
      </c>
      <c r="H1776" t="s">
        <v>82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4708</v>
      </c>
      <c r="O1776">
        <f>ROUNDUP(E1776/D1776,2)*100</f>
        <v>46</v>
      </c>
      <c r="P1776">
        <f>IF(L1776&gt;0,ROUNDUP((E1776/L1776),0))</f>
        <v>89</v>
      </c>
      <c r="Q1776" t="s">
        <v>28</v>
      </c>
      <c r="R1776" t="s">
        <v>4707</v>
      </c>
      <c r="S1776" s="10">
        <f>(J1776/86400)+25569+(-5/24)</f>
        <v>41930.010324074072</v>
      </c>
      <c r="T1776" s="9">
        <f>(I1776/86400)+25569+(-5/24)</f>
        <v>41972.415972222218</v>
      </c>
    </row>
    <row r="1777" spans="1:20" ht="43.5" x14ac:dyDescent="0.35">
      <c r="A1777">
        <v>1775</v>
      </c>
      <c r="B1777" s="8" t="s">
        <v>4800</v>
      </c>
      <c r="C1777" s="8" t="s">
        <v>4799</v>
      </c>
      <c r="D1777">
        <v>32500</v>
      </c>
      <c r="E1777">
        <v>21158</v>
      </c>
      <c r="F1777" t="s">
        <v>49</v>
      </c>
      <c r="G1777" t="s">
        <v>55</v>
      </c>
      <c r="H1777" t="s">
        <v>82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4708</v>
      </c>
      <c r="O1777">
        <f>ROUNDUP(E1777/D1777,2)*100</f>
        <v>66</v>
      </c>
      <c r="P1777">
        <f>IF(L1777&gt;0,ROUNDUP((E1777/L1777),0))</f>
        <v>171</v>
      </c>
      <c r="Q1777" t="s">
        <v>28</v>
      </c>
      <c r="R1777" t="s">
        <v>4707</v>
      </c>
      <c r="S1777" s="10">
        <f>(J1777/86400)+25569+(-5/24)</f>
        <v>41891.768055555549</v>
      </c>
      <c r="T1777" s="9">
        <f>(I1777/86400)+25569+(-5/24)</f>
        <v>41936.768055555549</v>
      </c>
    </row>
    <row r="1778" spans="1:20" ht="43.5" x14ac:dyDescent="0.35">
      <c r="A1778">
        <v>1776</v>
      </c>
      <c r="B1778" s="8" t="s">
        <v>4798</v>
      </c>
      <c r="C1778" s="8" t="s">
        <v>4797</v>
      </c>
      <c r="D1778">
        <v>5000</v>
      </c>
      <c r="E1778">
        <v>335</v>
      </c>
      <c r="F1778" t="s">
        <v>49</v>
      </c>
      <c r="G1778" t="s">
        <v>56</v>
      </c>
      <c r="H1778" t="s">
        <v>90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4708</v>
      </c>
      <c r="O1778">
        <f>ROUNDUP(E1778/D1778,2)*100</f>
        <v>6.9999999999999991</v>
      </c>
      <c r="P1778">
        <f>IF(L1778&gt;0,ROUNDUP((E1778/L1778),0))</f>
        <v>84</v>
      </c>
      <c r="Q1778" t="s">
        <v>28</v>
      </c>
      <c r="R1778" t="s">
        <v>4707</v>
      </c>
      <c r="S1778" s="10">
        <f>(J1778/86400)+25569+(-5/24)</f>
        <v>41905.748506944445</v>
      </c>
      <c r="T1778" s="9">
        <f>(I1778/86400)+25569+(-5/24)</f>
        <v>41941.748506944445</v>
      </c>
    </row>
    <row r="1779" spans="1:20" ht="58" x14ac:dyDescent="0.35">
      <c r="A1779">
        <v>1777</v>
      </c>
      <c r="B1779" s="8" t="s">
        <v>4796</v>
      </c>
      <c r="C1779" s="8" t="s">
        <v>4795</v>
      </c>
      <c r="D1779">
        <v>4800</v>
      </c>
      <c r="E1779">
        <v>651</v>
      </c>
      <c r="F1779" t="s">
        <v>49</v>
      </c>
      <c r="G1779" t="s">
        <v>62</v>
      </c>
      <c r="H1779" t="s">
        <v>85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4708</v>
      </c>
      <c r="O1779">
        <f>ROUNDUP(E1779/D1779,2)*100</f>
        <v>14.000000000000002</v>
      </c>
      <c r="P1779">
        <f>IF(L1779&gt;0,ROUNDUP((E1779/L1779),0))</f>
        <v>66</v>
      </c>
      <c r="Q1779" t="s">
        <v>28</v>
      </c>
      <c r="R1779" t="s">
        <v>4707</v>
      </c>
      <c r="S1779" s="10">
        <f>(J1779/86400)+25569+(-5/24)</f>
        <v>42025.14876157407</v>
      </c>
      <c r="T1779" s="9">
        <f>(I1779/86400)+25569+(-5/24)</f>
        <v>42055.14876157407</v>
      </c>
    </row>
    <row r="1780" spans="1:20" ht="43.5" x14ac:dyDescent="0.35">
      <c r="A1780">
        <v>1778</v>
      </c>
      <c r="B1780" s="8" t="s">
        <v>4794</v>
      </c>
      <c r="C1780" s="8" t="s">
        <v>4793</v>
      </c>
      <c r="D1780">
        <v>50000</v>
      </c>
      <c r="E1780">
        <v>995</v>
      </c>
      <c r="F1780" t="s">
        <v>49</v>
      </c>
      <c r="G1780" t="s">
        <v>55</v>
      </c>
      <c r="H1780" t="s">
        <v>82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4708</v>
      </c>
      <c r="O1780">
        <f>ROUNDUP(E1780/D1780,2)*100</f>
        <v>2</v>
      </c>
      <c r="P1780">
        <f>IF(L1780&gt;0,ROUNDUP((E1780/L1780),0))</f>
        <v>67</v>
      </c>
      <c r="Q1780" t="s">
        <v>28</v>
      </c>
      <c r="R1780" t="s">
        <v>4707</v>
      </c>
      <c r="S1780" s="10">
        <f>(J1780/86400)+25569+(-5/24)</f>
        <v>42045.655034722215</v>
      </c>
      <c r="T1780" s="9">
        <f>(I1780/86400)+25569+(-5/24)</f>
        <v>42090.613368055558</v>
      </c>
    </row>
    <row r="1781" spans="1:20" ht="43.5" x14ac:dyDescent="0.35">
      <c r="A1781">
        <v>1779</v>
      </c>
      <c r="B1781" s="8" t="s">
        <v>4792</v>
      </c>
      <c r="C1781" s="8" t="s">
        <v>4791</v>
      </c>
      <c r="D1781">
        <v>11000</v>
      </c>
      <c r="E1781">
        <v>3986</v>
      </c>
      <c r="F1781" t="s">
        <v>49</v>
      </c>
      <c r="G1781" t="s">
        <v>55</v>
      </c>
      <c r="H1781" t="s">
        <v>82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4708</v>
      </c>
      <c r="O1781">
        <f>ROUNDUP(E1781/D1781,2)*100</f>
        <v>37</v>
      </c>
      <c r="P1781">
        <f>IF(L1781&gt;0,ROUNDUP((E1781/L1781),0))</f>
        <v>105</v>
      </c>
      <c r="Q1781" t="s">
        <v>28</v>
      </c>
      <c r="R1781" t="s">
        <v>4707</v>
      </c>
      <c r="S1781" s="10">
        <f>(J1781/86400)+25569+(-5/24)</f>
        <v>42585.483564814807</v>
      </c>
      <c r="T1781" s="9">
        <f>(I1781/86400)+25569+(-5/24)</f>
        <v>42615.483564814807</v>
      </c>
    </row>
    <row r="1782" spans="1:20" ht="43.5" x14ac:dyDescent="0.35">
      <c r="A1782">
        <v>1780</v>
      </c>
      <c r="B1782" s="8" t="s">
        <v>4790</v>
      </c>
      <c r="C1782" s="8" t="s">
        <v>4789</v>
      </c>
      <c r="D1782">
        <v>30000</v>
      </c>
      <c r="E1782">
        <v>11923</v>
      </c>
      <c r="F1782" t="s">
        <v>49</v>
      </c>
      <c r="G1782" t="s">
        <v>55</v>
      </c>
      <c r="H1782" t="s">
        <v>82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4708</v>
      </c>
      <c r="O1782">
        <f>ROUNDUP(E1782/D1782,2)*100</f>
        <v>40</v>
      </c>
      <c r="P1782">
        <f>IF(L1782&gt;0,ROUNDUP((E1782/L1782),0))</f>
        <v>79</v>
      </c>
      <c r="Q1782" t="s">
        <v>28</v>
      </c>
      <c r="R1782" t="s">
        <v>4707</v>
      </c>
      <c r="S1782" s="10">
        <f>(J1782/86400)+25569+(-5/24)</f>
        <v>42493.392476851848</v>
      </c>
      <c r="T1782" s="9">
        <f>(I1782/86400)+25569+(-5/24)</f>
        <v>42553.392476851848</v>
      </c>
    </row>
    <row r="1783" spans="1:20" ht="43.5" x14ac:dyDescent="0.35">
      <c r="A1783">
        <v>1781</v>
      </c>
      <c r="B1783" s="8" t="s">
        <v>4788</v>
      </c>
      <c r="C1783" s="8" t="s">
        <v>4787</v>
      </c>
      <c r="D1783">
        <v>5500</v>
      </c>
      <c r="E1783">
        <v>1417</v>
      </c>
      <c r="F1783" t="s">
        <v>49</v>
      </c>
      <c r="G1783" t="s">
        <v>55</v>
      </c>
      <c r="H1783" t="s">
        <v>82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4708</v>
      </c>
      <c r="O1783">
        <f>ROUNDUP(E1783/D1783,2)*100</f>
        <v>26</v>
      </c>
      <c r="P1783">
        <f>IF(L1783&gt;0,ROUNDUP((E1783/L1783),0))</f>
        <v>60</v>
      </c>
      <c r="Q1783" t="s">
        <v>28</v>
      </c>
      <c r="R1783" t="s">
        <v>4707</v>
      </c>
      <c r="S1783" s="10">
        <f>(J1783/86400)+25569+(-5/24)</f>
        <v>42597.409085648142</v>
      </c>
      <c r="T1783" s="9">
        <f>(I1783/86400)+25569+(-5/24)</f>
        <v>42628.409085648142</v>
      </c>
    </row>
    <row r="1784" spans="1:20" ht="58" x14ac:dyDescent="0.35">
      <c r="A1784">
        <v>1782</v>
      </c>
      <c r="B1784" s="8" t="s">
        <v>4786</v>
      </c>
      <c r="C1784" s="8" t="s">
        <v>4785</v>
      </c>
      <c r="D1784">
        <v>35000</v>
      </c>
      <c r="E1784">
        <v>5422</v>
      </c>
      <c r="F1784" t="s">
        <v>49</v>
      </c>
      <c r="G1784" t="s">
        <v>55</v>
      </c>
      <c r="H1784" t="s">
        <v>82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4708</v>
      </c>
      <c r="O1784">
        <f>ROUNDUP(E1784/D1784,2)*100</f>
        <v>16</v>
      </c>
      <c r="P1784">
        <f>IF(L1784&gt;0,ROUNDUP((E1784/L1784),0))</f>
        <v>72</v>
      </c>
      <c r="Q1784" t="s">
        <v>28</v>
      </c>
      <c r="R1784" t="s">
        <v>4707</v>
      </c>
      <c r="S1784" s="10">
        <f>(J1784/86400)+25569+(-5/24)</f>
        <v>42388.366770833331</v>
      </c>
      <c r="T1784" s="9">
        <f>(I1784/86400)+25569+(-5/24)</f>
        <v>42421.366770833331</v>
      </c>
    </row>
    <row r="1785" spans="1:20" ht="43.5" x14ac:dyDescent="0.35">
      <c r="A1785">
        <v>1783</v>
      </c>
      <c r="B1785" s="8" t="s">
        <v>4784</v>
      </c>
      <c r="C1785" s="8" t="s">
        <v>4783</v>
      </c>
      <c r="D1785">
        <v>40000</v>
      </c>
      <c r="E1785">
        <v>9477</v>
      </c>
      <c r="F1785" t="s">
        <v>49</v>
      </c>
      <c r="G1785" t="s">
        <v>55</v>
      </c>
      <c r="H1785" t="s">
        <v>82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4708</v>
      </c>
      <c r="O1785">
        <f>ROUNDUP(E1785/D1785,2)*100</f>
        <v>24.000000000000004</v>
      </c>
      <c r="P1785">
        <f>IF(L1785&gt;0,ROUNDUP((E1785/L1785),0))</f>
        <v>52</v>
      </c>
      <c r="Q1785" t="s">
        <v>28</v>
      </c>
      <c r="R1785" t="s">
        <v>4707</v>
      </c>
      <c r="S1785" s="10">
        <f>(J1785/86400)+25569+(-5/24)</f>
        <v>42115.741643518515</v>
      </c>
      <c r="T1785" s="9">
        <f>(I1785/86400)+25569+(-5/24)</f>
        <v>42145.741643518515</v>
      </c>
    </row>
    <row r="1786" spans="1:20" ht="43.5" x14ac:dyDescent="0.35">
      <c r="A1786">
        <v>1784</v>
      </c>
      <c r="B1786" s="8" t="s">
        <v>4782</v>
      </c>
      <c r="C1786" s="8" t="s">
        <v>4781</v>
      </c>
      <c r="D1786">
        <v>5000</v>
      </c>
      <c r="E1786">
        <v>1988</v>
      </c>
      <c r="F1786" t="s">
        <v>49</v>
      </c>
      <c r="G1786" t="s">
        <v>55</v>
      </c>
      <c r="H1786" t="s">
        <v>82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4708</v>
      </c>
      <c r="O1786">
        <f>ROUNDUP(E1786/D1786,2)*100</f>
        <v>40</v>
      </c>
      <c r="P1786">
        <f>IF(L1786&gt;0,ROUNDUP((E1786/L1786),0))</f>
        <v>61</v>
      </c>
      <c r="Q1786" t="s">
        <v>28</v>
      </c>
      <c r="R1786" t="s">
        <v>4707</v>
      </c>
      <c r="S1786" s="10">
        <f>(J1786/86400)+25569+(-5/24)</f>
        <v>42003.447222222218</v>
      </c>
      <c r="T1786" s="9">
        <f>(I1786/86400)+25569+(-5/24)</f>
        <v>42034.934027777774</v>
      </c>
    </row>
    <row r="1787" spans="1:20" ht="43.5" x14ac:dyDescent="0.35">
      <c r="A1787">
        <v>1785</v>
      </c>
      <c r="B1787" s="8" t="s">
        <v>4780</v>
      </c>
      <c r="C1787" s="8" t="s">
        <v>4779</v>
      </c>
      <c r="D1787">
        <v>24000</v>
      </c>
      <c r="E1787">
        <v>4853</v>
      </c>
      <c r="F1787" t="s">
        <v>49</v>
      </c>
      <c r="G1787" t="s">
        <v>55</v>
      </c>
      <c r="H1787" t="s">
        <v>82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4708</v>
      </c>
      <c r="O1787">
        <f>ROUNDUP(E1787/D1787,2)*100</f>
        <v>21.000000000000004</v>
      </c>
      <c r="P1787">
        <f>IF(L1787&gt;0,ROUNDUP((E1787/L1787),0))</f>
        <v>45</v>
      </c>
      <c r="Q1787" t="s">
        <v>28</v>
      </c>
      <c r="R1787" t="s">
        <v>4707</v>
      </c>
      <c r="S1787" s="10">
        <f>(J1787/86400)+25569+(-5/24)</f>
        <v>41896.926562499997</v>
      </c>
      <c r="T1787" s="9">
        <f>(I1787/86400)+25569+(-5/24)</f>
        <v>41927.791666666664</v>
      </c>
    </row>
    <row r="1788" spans="1:20" ht="43.5" x14ac:dyDescent="0.35">
      <c r="A1788">
        <v>1786</v>
      </c>
      <c r="B1788" s="8" t="s">
        <v>4778</v>
      </c>
      <c r="C1788" s="8" t="s">
        <v>4777</v>
      </c>
      <c r="D1788">
        <v>1900</v>
      </c>
      <c r="E1788">
        <v>905</v>
      </c>
      <c r="F1788" t="s">
        <v>49</v>
      </c>
      <c r="G1788" t="s">
        <v>62</v>
      </c>
      <c r="H1788" t="s">
        <v>85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4708</v>
      </c>
      <c r="O1788">
        <f>ROUNDUP(E1788/D1788,2)*100</f>
        <v>48</v>
      </c>
      <c r="P1788">
        <f>IF(L1788&gt;0,ROUNDUP((E1788/L1788),0))</f>
        <v>32</v>
      </c>
      <c r="Q1788" t="s">
        <v>28</v>
      </c>
      <c r="R1788" t="s">
        <v>4707</v>
      </c>
      <c r="S1788" s="10">
        <f>(J1788/86400)+25569+(-5/24)</f>
        <v>41958.342326388891</v>
      </c>
      <c r="T1788" s="9">
        <f>(I1788/86400)+25569+(-5/24)</f>
        <v>41988.342326388891</v>
      </c>
    </row>
    <row r="1789" spans="1:20" ht="43.5" x14ac:dyDescent="0.35">
      <c r="A1789">
        <v>1787</v>
      </c>
      <c r="B1789" s="8" t="s">
        <v>4776</v>
      </c>
      <c r="C1789" s="8" t="s">
        <v>4775</v>
      </c>
      <c r="D1789">
        <v>10000</v>
      </c>
      <c r="E1789">
        <v>1533</v>
      </c>
      <c r="F1789" t="s">
        <v>49</v>
      </c>
      <c r="G1789" t="s">
        <v>55</v>
      </c>
      <c r="H1789" t="s">
        <v>82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4708</v>
      </c>
      <c r="O1789">
        <f>ROUNDUP(E1789/D1789,2)*100</f>
        <v>16</v>
      </c>
      <c r="P1789">
        <f>IF(L1789&gt;0,ROUNDUP((E1789/L1789),0))</f>
        <v>64</v>
      </c>
      <c r="Q1789" t="s">
        <v>28</v>
      </c>
      <c r="R1789" t="s">
        <v>4707</v>
      </c>
      <c r="S1789" s="10">
        <f>(J1789/86400)+25569+(-5/24)</f>
        <v>42068.447187499994</v>
      </c>
      <c r="T1789" s="9">
        <f>(I1789/86400)+25569+(-5/24)</f>
        <v>42098.40552083333</v>
      </c>
    </row>
    <row r="1790" spans="1:20" ht="43.5" x14ac:dyDescent="0.35">
      <c r="A1790">
        <v>1788</v>
      </c>
      <c r="B1790" s="8" t="s">
        <v>4774</v>
      </c>
      <c r="C1790" s="8" t="s">
        <v>4773</v>
      </c>
      <c r="D1790">
        <v>5500</v>
      </c>
      <c r="E1790">
        <v>76</v>
      </c>
      <c r="F1790" t="s">
        <v>49</v>
      </c>
      <c r="G1790" t="s">
        <v>56</v>
      </c>
      <c r="H1790" t="s">
        <v>90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4708</v>
      </c>
      <c r="O1790">
        <f>ROUNDUP(E1790/D1790,2)*100</f>
        <v>2</v>
      </c>
      <c r="P1790">
        <f>IF(L1790&gt;0,ROUNDUP((E1790/L1790),0))</f>
        <v>19</v>
      </c>
      <c r="Q1790" t="s">
        <v>28</v>
      </c>
      <c r="R1790" t="s">
        <v>4707</v>
      </c>
      <c r="S1790" s="10">
        <f>(J1790/86400)+25569+(-5/24)</f>
        <v>41913.740069444444</v>
      </c>
      <c r="T1790" s="9">
        <f>(I1790/86400)+25569+(-5/24)</f>
        <v>41943.740069444444</v>
      </c>
    </row>
    <row r="1791" spans="1:20" ht="43.5" x14ac:dyDescent="0.35">
      <c r="A1791">
        <v>1789</v>
      </c>
      <c r="B1791" s="8" t="s">
        <v>4772</v>
      </c>
      <c r="C1791" s="8" t="s">
        <v>4771</v>
      </c>
      <c r="D1791">
        <v>8000</v>
      </c>
      <c r="E1791">
        <v>40</v>
      </c>
      <c r="F1791" t="s">
        <v>49</v>
      </c>
      <c r="G1791" t="s">
        <v>55</v>
      </c>
      <c r="H1791" t="s">
        <v>82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4708</v>
      </c>
      <c r="O1791">
        <f>ROUNDUP(E1791/D1791,2)*100</f>
        <v>1</v>
      </c>
      <c r="P1791">
        <f>IF(L1791&gt;0,ROUNDUP((E1791/L1791),0))</f>
        <v>10</v>
      </c>
      <c r="Q1791" t="s">
        <v>28</v>
      </c>
      <c r="R1791" t="s">
        <v>4707</v>
      </c>
      <c r="S1791" s="10">
        <f>(J1791/86400)+25569+(-5/24)</f>
        <v>41956.041701388887</v>
      </c>
      <c r="T1791" s="9">
        <f>(I1791/86400)+25569+(-5/24)</f>
        <v>42016.041701388887</v>
      </c>
    </row>
    <row r="1792" spans="1:20" ht="43.5" x14ac:dyDescent="0.35">
      <c r="A1792">
        <v>1790</v>
      </c>
      <c r="B1792" s="8" t="s">
        <v>4770</v>
      </c>
      <c r="C1792" s="8" t="s">
        <v>4769</v>
      </c>
      <c r="D1792">
        <v>33000</v>
      </c>
      <c r="E1792">
        <v>1636</v>
      </c>
      <c r="F1792" t="s">
        <v>49</v>
      </c>
      <c r="G1792" t="s">
        <v>55</v>
      </c>
      <c r="H1792" t="s">
        <v>82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4708</v>
      </c>
      <c r="O1792">
        <f>ROUNDUP(E1792/D1792,2)*100</f>
        <v>5</v>
      </c>
      <c r="P1792">
        <f>IF(L1792&gt;0,ROUNDUP((E1792/L1792),0))</f>
        <v>110</v>
      </c>
      <c r="Q1792" t="s">
        <v>28</v>
      </c>
      <c r="R1792" t="s">
        <v>4707</v>
      </c>
      <c r="S1792" s="10">
        <f>(J1792/86400)+25569+(-5/24)</f>
        <v>42010.466180555552</v>
      </c>
      <c r="T1792" s="9">
        <f>(I1792/86400)+25569+(-5/24)</f>
        <v>42040.466180555552</v>
      </c>
    </row>
    <row r="1793" spans="1:20" ht="29" x14ac:dyDescent="0.35">
      <c r="A1793">
        <v>1791</v>
      </c>
      <c r="B1793" s="8" t="s">
        <v>4768</v>
      </c>
      <c r="C1793" s="8" t="s">
        <v>4767</v>
      </c>
      <c r="D1793">
        <v>3000</v>
      </c>
      <c r="E1793">
        <v>107</v>
      </c>
      <c r="F1793" t="s">
        <v>49</v>
      </c>
      <c r="G1793" t="s">
        <v>56</v>
      </c>
      <c r="H1793" t="s">
        <v>90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4708</v>
      </c>
      <c r="O1793">
        <f>ROUNDUP(E1793/D1793,2)*100</f>
        <v>4</v>
      </c>
      <c r="P1793">
        <f>IF(L1793&gt;0,ROUNDUP((E1793/L1793),0))</f>
        <v>27</v>
      </c>
      <c r="Q1793" t="s">
        <v>28</v>
      </c>
      <c r="R1793" t="s">
        <v>4707</v>
      </c>
      <c r="S1793" s="10">
        <f>(J1793/86400)+25569+(-5/24)</f>
        <v>41973.532002314816</v>
      </c>
      <c r="T1793" s="9">
        <f>(I1793/86400)+25569+(-5/24)</f>
        <v>42033.532002314816</v>
      </c>
    </row>
    <row r="1794" spans="1:20" ht="29" x14ac:dyDescent="0.35">
      <c r="A1794">
        <v>1792</v>
      </c>
      <c r="B1794" s="8" t="s">
        <v>4766</v>
      </c>
      <c r="C1794" s="8" t="s">
        <v>4765</v>
      </c>
      <c r="D1794">
        <v>25000</v>
      </c>
      <c r="E1794">
        <v>15281</v>
      </c>
      <c r="F1794" t="s">
        <v>49</v>
      </c>
      <c r="G1794" t="s">
        <v>55</v>
      </c>
      <c r="H1794" t="s">
        <v>82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4708</v>
      </c>
      <c r="O1794">
        <f>ROUNDUP(E1794/D1794,2)*100</f>
        <v>62</v>
      </c>
      <c r="P1794">
        <f>IF(L1794&gt;0,ROUNDUP((E1794/L1794),0))</f>
        <v>110</v>
      </c>
      <c r="Q1794" t="s">
        <v>28</v>
      </c>
      <c r="R1794" t="s">
        <v>4707</v>
      </c>
      <c r="S1794" s="10">
        <f>(J1794/86400)+25569+(-5/24)</f>
        <v>42188.822708333326</v>
      </c>
      <c r="T1794" s="9">
        <f>(I1794/86400)+25569+(-5/24)</f>
        <v>42226.082638888889</v>
      </c>
    </row>
    <row r="1795" spans="1:20" ht="43.5" x14ac:dyDescent="0.35">
      <c r="A1795">
        <v>1793</v>
      </c>
      <c r="B1795" s="8" t="s">
        <v>4764</v>
      </c>
      <c r="C1795" s="8" t="s">
        <v>4763</v>
      </c>
      <c r="D1795">
        <v>3000</v>
      </c>
      <c r="E1795">
        <v>40</v>
      </c>
      <c r="F1795" t="s">
        <v>49</v>
      </c>
      <c r="G1795" t="s">
        <v>58</v>
      </c>
      <c r="H1795" t="s">
        <v>104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4708</v>
      </c>
      <c r="O1795">
        <f>ROUNDUP(E1795/D1795,2)*100</f>
        <v>2</v>
      </c>
      <c r="P1795">
        <f>IF(L1795&gt;0,ROUNDUP((E1795/L1795),0))</f>
        <v>20</v>
      </c>
      <c r="Q1795" t="s">
        <v>28</v>
      </c>
      <c r="R1795" t="s">
        <v>4707</v>
      </c>
      <c r="S1795" s="10">
        <f>(J1795/86400)+25569+(-5/24)</f>
        <v>41940.683333333327</v>
      </c>
      <c r="T1795" s="9">
        <f>(I1795/86400)+25569+(-5/24)</f>
        <v>41970.724999999999</v>
      </c>
    </row>
    <row r="1796" spans="1:20" ht="43.5" x14ac:dyDescent="0.35">
      <c r="A1796">
        <v>1794</v>
      </c>
      <c r="B1796" s="8" t="s">
        <v>4762</v>
      </c>
      <c r="C1796" s="8" t="s">
        <v>4761</v>
      </c>
      <c r="D1796">
        <v>9000</v>
      </c>
      <c r="E1796">
        <v>997</v>
      </c>
      <c r="F1796" t="s">
        <v>49</v>
      </c>
      <c r="G1796" t="s">
        <v>55</v>
      </c>
      <c r="H1796" t="s">
        <v>82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4708</v>
      </c>
      <c r="O1796">
        <f>ROUNDUP(E1796/D1796,2)*100</f>
        <v>12</v>
      </c>
      <c r="P1796">
        <f>IF(L1796&gt;0,ROUNDUP((E1796/L1796),0))</f>
        <v>56</v>
      </c>
      <c r="Q1796" t="s">
        <v>28</v>
      </c>
      <c r="R1796" t="s">
        <v>4707</v>
      </c>
      <c r="S1796" s="10">
        <f>(J1796/86400)+25569+(-5/24)</f>
        <v>42011.342847222222</v>
      </c>
      <c r="T1796" s="9">
        <f>(I1796/86400)+25569+(-5/24)</f>
        <v>42046.342847222222</v>
      </c>
    </row>
    <row r="1797" spans="1:20" ht="43.5" x14ac:dyDescent="0.35">
      <c r="A1797">
        <v>1795</v>
      </c>
      <c r="B1797" s="8" t="s">
        <v>4760</v>
      </c>
      <c r="C1797" s="8" t="s">
        <v>4759</v>
      </c>
      <c r="D1797">
        <v>28000</v>
      </c>
      <c r="E1797">
        <v>10846</v>
      </c>
      <c r="F1797" t="s">
        <v>49</v>
      </c>
      <c r="G1797" t="s">
        <v>59</v>
      </c>
      <c r="H1797" t="s">
        <v>85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4708</v>
      </c>
      <c r="O1797">
        <f>ROUNDUP(E1797/D1797,2)*100</f>
        <v>39</v>
      </c>
      <c r="P1797">
        <f>IF(L1797&gt;0,ROUNDUP((E1797/L1797),0))</f>
        <v>134</v>
      </c>
      <c r="Q1797" t="s">
        <v>28</v>
      </c>
      <c r="R1797" t="s">
        <v>4707</v>
      </c>
      <c r="S1797" s="10">
        <f>(J1797/86400)+25569+(-5/24)</f>
        <v>42628.080335648141</v>
      </c>
      <c r="T1797" s="9">
        <f>(I1797/86400)+25569+(-5/24)</f>
        <v>42657.458333333336</v>
      </c>
    </row>
    <row r="1798" spans="1:20" ht="58" x14ac:dyDescent="0.35">
      <c r="A1798">
        <v>1796</v>
      </c>
      <c r="B1798" s="8" t="s">
        <v>4758</v>
      </c>
      <c r="C1798" s="8" t="s">
        <v>4757</v>
      </c>
      <c r="D1798">
        <v>19000</v>
      </c>
      <c r="E1798">
        <v>4190</v>
      </c>
      <c r="F1798" t="s">
        <v>49</v>
      </c>
      <c r="G1798" t="s">
        <v>56</v>
      </c>
      <c r="H1798" t="s">
        <v>90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4708</v>
      </c>
      <c r="O1798">
        <f>ROUNDUP(E1798/D1798,2)*100</f>
        <v>23</v>
      </c>
      <c r="P1798">
        <f>IF(L1798&gt;0,ROUNDUP((E1798/L1798),0))</f>
        <v>49</v>
      </c>
      <c r="Q1798" t="s">
        <v>28</v>
      </c>
      <c r="R1798" t="s">
        <v>4707</v>
      </c>
      <c r="S1798" s="10">
        <f>(J1798/86400)+25569+(-5/24)</f>
        <v>42515.231087962959</v>
      </c>
      <c r="T1798" s="9">
        <f>(I1798/86400)+25569+(-5/24)</f>
        <v>42575.231087962959</v>
      </c>
    </row>
    <row r="1799" spans="1:20" ht="43.5" x14ac:dyDescent="0.35">
      <c r="A1799">
        <v>1797</v>
      </c>
      <c r="B1799" s="8" t="s">
        <v>4756</v>
      </c>
      <c r="C1799" s="8" t="s">
        <v>4755</v>
      </c>
      <c r="D1799">
        <v>10000</v>
      </c>
      <c r="E1799">
        <v>6755</v>
      </c>
      <c r="F1799" t="s">
        <v>49</v>
      </c>
      <c r="G1799" t="s">
        <v>55</v>
      </c>
      <c r="H1799" t="s">
        <v>82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4708</v>
      </c>
      <c r="O1799">
        <f>ROUNDUP(E1799/D1799,2)*100</f>
        <v>68</v>
      </c>
      <c r="P1799">
        <f>IF(L1799&gt;0,ROUNDUP((E1799/L1799),0))</f>
        <v>49</v>
      </c>
      <c r="Q1799" t="s">
        <v>28</v>
      </c>
      <c r="R1799" t="s">
        <v>4707</v>
      </c>
      <c r="S1799" s="10">
        <f>(J1799/86400)+25569+(-5/24)</f>
        <v>42689.360983796294</v>
      </c>
      <c r="T1799" s="9">
        <f>(I1799/86400)+25569+(-5/24)</f>
        <v>42719.360983796294</v>
      </c>
    </row>
    <row r="1800" spans="1:20" ht="43.5" x14ac:dyDescent="0.35">
      <c r="A1800">
        <v>1798</v>
      </c>
      <c r="B1800" s="8" t="s">
        <v>4754</v>
      </c>
      <c r="C1800" s="8" t="s">
        <v>4753</v>
      </c>
      <c r="D1800">
        <v>16000</v>
      </c>
      <c r="E1800">
        <v>2182</v>
      </c>
      <c r="F1800" t="s">
        <v>49</v>
      </c>
      <c r="G1800" t="s">
        <v>55</v>
      </c>
      <c r="H1800" t="s">
        <v>82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4708</v>
      </c>
      <c r="O1800">
        <f>ROUNDUP(E1800/D1800,2)*100</f>
        <v>14.000000000000002</v>
      </c>
      <c r="P1800">
        <f>IF(L1800&gt;0,ROUNDUP((E1800/L1800),0))</f>
        <v>59</v>
      </c>
      <c r="Q1800" t="s">
        <v>28</v>
      </c>
      <c r="R1800" t="s">
        <v>4707</v>
      </c>
      <c r="S1800" s="10">
        <f>(J1800/86400)+25569+(-5/24)</f>
        <v>42344.118437499994</v>
      </c>
      <c r="T1800" s="9">
        <f>(I1800/86400)+25569+(-5/24)</f>
        <v>42404.118437499994</v>
      </c>
    </row>
    <row r="1801" spans="1:20" ht="29" x14ac:dyDescent="0.35">
      <c r="A1801">
        <v>1799</v>
      </c>
      <c r="B1801" s="8" t="s">
        <v>4752</v>
      </c>
      <c r="C1801" s="8" t="s">
        <v>4751</v>
      </c>
      <c r="D1801">
        <v>4000</v>
      </c>
      <c r="E1801">
        <v>69.83</v>
      </c>
      <c r="F1801" t="s">
        <v>49</v>
      </c>
      <c r="G1801" t="s">
        <v>56</v>
      </c>
      <c r="H1801" t="s">
        <v>90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4708</v>
      </c>
      <c r="O1801">
        <f>ROUNDUP(E1801/D1801,2)*100</f>
        <v>2</v>
      </c>
      <c r="P1801">
        <f>IF(L1801&gt;0,ROUNDUP((E1801/L1801),0))</f>
        <v>12</v>
      </c>
      <c r="Q1801" t="s">
        <v>28</v>
      </c>
      <c r="R1801" t="s">
        <v>4707</v>
      </c>
      <c r="S1801" s="10">
        <f>(J1801/86400)+25569+(-5/24)</f>
        <v>41934.634351851848</v>
      </c>
      <c r="T1801" s="9">
        <f>(I1801/86400)+25569+(-5/24)</f>
        <v>41954.676018518519</v>
      </c>
    </row>
    <row r="1802" spans="1:20" ht="58" x14ac:dyDescent="0.35">
      <c r="A1802">
        <v>1800</v>
      </c>
      <c r="B1802" s="8" t="s">
        <v>4750</v>
      </c>
      <c r="C1802" s="8" t="s">
        <v>4749</v>
      </c>
      <c r="D1802">
        <v>46260</v>
      </c>
      <c r="E1802">
        <v>9460</v>
      </c>
      <c r="F1802" t="s">
        <v>49</v>
      </c>
      <c r="G1802" t="s">
        <v>56</v>
      </c>
      <c r="H1802" t="s">
        <v>90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4708</v>
      </c>
      <c r="O1802">
        <f>ROUNDUP(E1802/D1802,2)*100</f>
        <v>21.000000000000004</v>
      </c>
      <c r="P1802">
        <f>IF(L1802&gt;0,ROUNDUP((E1802/L1802),0))</f>
        <v>84</v>
      </c>
      <c r="Q1802" t="s">
        <v>28</v>
      </c>
      <c r="R1802" t="s">
        <v>4707</v>
      </c>
      <c r="S1802" s="10">
        <f>(J1802/86400)+25569+(-5/24)</f>
        <v>42623.397800925923</v>
      </c>
      <c r="T1802" s="9">
        <f>(I1802/86400)+25569+(-5/24)</f>
        <v>42653.397800925923</v>
      </c>
    </row>
    <row r="1803" spans="1:20" ht="58" x14ac:dyDescent="0.35">
      <c r="A1803">
        <v>1801</v>
      </c>
      <c r="B1803" s="8" t="s">
        <v>4748</v>
      </c>
      <c r="C1803" s="8" t="s">
        <v>4747</v>
      </c>
      <c r="D1803">
        <v>17000</v>
      </c>
      <c r="E1803">
        <v>2355</v>
      </c>
      <c r="F1803" t="s">
        <v>49</v>
      </c>
      <c r="G1803" t="s">
        <v>56</v>
      </c>
      <c r="H1803" t="s">
        <v>90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4708</v>
      </c>
      <c r="O1803">
        <f>ROUNDUP(E1803/D1803,2)*100</f>
        <v>14.000000000000002</v>
      </c>
      <c r="P1803">
        <f>IF(L1803&gt;0,ROUNDUP((E1803/L1803),0))</f>
        <v>64</v>
      </c>
      <c r="Q1803" t="s">
        <v>28</v>
      </c>
      <c r="R1803" t="s">
        <v>4707</v>
      </c>
      <c r="S1803" s="10">
        <f>(J1803/86400)+25569+(-5/24)</f>
        <v>42321.452175925922</v>
      </c>
      <c r="T1803" s="9">
        <f>(I1803/86400)+25569+(-5/24)</f>
        <v>42353.298611111109</v>
      </c>
    </row>
    <row r="1804" spans="1:20" ht="43.5" x14ac:dyDescent="0.35">
      <c r="A1804">
        <v>1802</v>
      </c>
      <c r="B1804" s="8" t="s">
        <v>4746</v>
      </c>
      <c r="C1804" s="8" t="s">
        <v>4745</v>
      </c>
      <c r="D1804">
        <v>3500</v>
      </c>
      <c r="E1804">
        <v>1697</v>
      </c>
      <c r="F1804" t="s">
        <v>49</v>
      </c>
      <c r="G1804" t="s">
        <v>59</v>
      </c>
      <c r="H1804" t="s">
        <v>85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4708</v>
      </c>
      <c r="O1804">
        <f>ROUNDUP(E1804/D1804,2)*100</f>
        <v>49</v>
      </c>
      <c r="P1804">
        <f>IF(L1804&gt;0,ROUNDUP((E1804/L1804),0))</f>
        <v>95</v>
      </c>
      <c r="Q1804" t="s">
        <v>28</v>
      </c>
      <c r="R1804" t="s">
        <v>4707</v>
      </c>
      <c r="S1804" s="10">
        <f>(J1804/86400)+25569+(-5/24)</f>
        <v>42159.264236111114</v>
      </c>
      <c r="T1804" s="9">
        <f>(I1804/86400)+25569+(-5/24)</f>
        <v>42182.707638888889</v>
      </c>
    </row>
    <row r="1805" spans="1:20" ht="43.5" x14ac:dyDescent="0.35">
      <c r="A1805">
        <v>1803</v>
      </c>
      <c r="B1805" s="8" t="s">
        <v>4744</v>
      </c>
      <c r="C1805" s="8" t="s">
        <v>4743</v>
      </c>
      <c r="D1805">
        <v>17500</v>
      </c>
      <c r="E1805">
        <v>5390</v>
      </c>
      <c r="F1805" t="s">
        <v>49</v>
      </c>
      <c r="G1805" t="s">
        <v>55</v>
      </c>
      <c r="H1805" t="s">
        <v>82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4708</v>
      </c>
      <c r="O1805">
        <f>ROUNDUP(E1805/D1805,2)*100</f>
        <v>31</v>
      </c>
      <c r="P1805">
        <f>IF(L1805&gt;0,ROUNDUP((E1805/L1805),0))</f>
        <v>72</v>
      </c>
      <c r="Q1805" t="s">
        <v>28</v>
      </c>
      <c r="R1805" t="s">
        <v>4707</v>
      </c>
      <c r="S1805" s="10">
        <f>(J1805/86400)+25569+(-5/24)</f>
        <v>42017.863217592589</v>
      </c>
      <c r="T1805" s="9">
        <f>(I1805/86400)+25569+(-5/24)</f>
        <v>42048.863217592589</v>
      </c>
    </row>
    <row r="1806" spans="1:20" ht="43.5" x14ac:dyDescent="0.35">
      <c r="A1806">
        <v>1804</v>
      </c>
      <c r="B1806" s="8" t="s">
        <v>4742</v>
      </c>
      <c r="C1806" s="8" t="s">
        <v>4741</v>
      </c>
      <c r="D1806">
        <v>15500</v>
      </c>
      <c r="E1806">
        <v>5452</v>
      </c>
      <c r="F1806" t="s">
        <v>49</v>
      </c>
      <c r="G1806" t="s">
        <v>55</v>
      </c>
      <c r="H1806" t="s">
        <v>82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4708</v>
      </c>
      <c r="O1806">
        <f>ROUNDUP(E1806/D1806,2)*100</f>
        <v>36</v>
      </c>
      <c r="P1806">
        <f>IF(L1806&gt;0,ROUNDUP((E1806/L1806),0))</f>
        <v>105</v>
      </c>
      <c r="Q1806" t="s">
        <v>28</v>
      </c>
      <c r="R1806" t="s">
        <v>4707</v>
      </c>
      <c r="S1806" s="10">
        <f>(J1806/86400)+25569+(-5/24)</f>
        <v>42282.469953703701</v>
      </c>
      <c r="T1806" s="9">
        <f>(I1806/86400)+25569+(-5/24)</f>
        <v>42322.511620370373</v>
      </c>
    </row>
    <row r="1807" spans="1:20" ht="43.5" x14ac:dyDescent="0.35">
      <c r="A1807">
        <v>1805</v>
      </c>
      <c r="B1807" s="8" t="s">
        <v>4740</v>
      </c>
      <c r="C1807" s="8" t="s">
        <v>4739</v>
      </c>
      <c r="D1807">
        <v>22500</v>
      </c>
      <c r="E1807">
        <v>8191</v>
      </c>
      <c r="F1807" t="s">
        <v>49</v>
      </c>
      <c r="G1807" t="s">
        <v>59</v>
      </c>
      <c r="H1807" t="s">
        <v>85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4708</v>
      </c>
      <c r="O1807">
        <f>ROUNDUP(E1807/D1807,2)*100</f>
        <v>37</v>
      </c>
      <c r="P1807">
        <f>IF(L1807&gt;0,ROUNDUP((E1807/L1807),0))</f>
        <v>68</v>
      </c>
      <c r="Q1807" t="s">
        <v>28</v>
      </c>
      <c r="R1807" t="s">
        <v>4707</v>
      </c>
      <c r="S1807" s="10">
        <f>(J1807/86400)+25569+(-5/24)</f>
        <v>42247.595578703702</v>
      </c>
      <c r="T1807" s="9">
        <f>(I1807/86400)+25569+(-5/24)</f>
        <v>42279.541666666664</v>
      </c>
    </row>
    <row r="1808" spans="1:20" ht="43.5" x14ac:dyDescent="0.35">
      <c r="A1808">
        <v>1806</v>
      </c>
      <c r="B1808" s="8" t="s">
        <v>4738</v>
      </c>
      <c r="C1808" s="8" t="s">
        <v>4737</v>
      </c>
      <c r="D1808">
        <v>20000</v>
      </c>
      <c r="E1808">
        <v>591</v>
      </c>
      <c r="F1808" t="s">
        <v>49</v>
      </c>
      <c r="G1808" t="s">
        <v>56</v>
      </c>
      <c r="H1808" t="s">
        <v>90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4708</v>
      </c>
      <c r="O1808">
        <f>ROUNDUP(E1808/D1808,2)*100</f>
        <v>3</v>
      </c>
      <c r="P1808">
        <f>IF(L1808&gt;0,ROUNDUP((E1808/L1808),0))</f>
        <v>74</v>
      </c>
      <c r="Q1808" t="s">
        <v>28</v>
      </c>
      <c r="R1808" t="s">
        <v>4707</v>
      </c>
      <c r="S1808" s="10">
        <f>(J1808/86400)+25569+(-5/24)</f>
        <v>41877.429965277777</v>
      </c>
      <c r="T1808" s="9">
        <f>(I1808/86400)+25569+(-5/24)</f>
        <v>41912.429965277777</v>
      </c>
    </row>
    <row r="1809" spans="1:20" ht="29" x14ac:dyDescent="0.35">
      <c r="A1809">
        <v>1807</v>
      </c>
      <c r="B1809" s="8" t="s">
        <v>4736</v>
      </c>
      <c r="C1809" s="8" t="s">
        <v>4735</v>
      </c>
      <c r="D1809">
        <v>5000</v>
      </c>
      <c r="E1809">
        <v>553</v>
      </c>
      <c r="F1809" t="s">
        <v>49</v>
      </c>
      <c r="G1809" t="s">
        <v>55</v>
      </c>
      <c r="H1809" t="s">
        <v>82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4708</v>
      </c>
      <c r="O1809">
        <f>ROUNDUP(E1809/D1809,2)*100</f>
        <v>12</v>
      </c>
      <c r="P1809">
        <f>IF(L1809&gt;0,ROUNDUP((E1809/L1809),0))</f>
        <v>70</v>
      </c>
      <c r="Q1809" t="s">
        <v>28</v>
      </c>
      <c r="R1809" t="s">
        <v>4707</v>
      </c>
      <c r="S1809" s="10">
        <f>(J1809/86400)+25569+(-5/24)</f>
        <v>41879.860104166662</v>
      </c>
      <c r="T1809" s="9">
        <f>(I1809/86400)+25569+(-5/24)</f>
        <v>41909.860104166662</v>
      </c>
    </row>
    <row r="1810" spans="1:20" ht="43.5" x14ac:dyDescent="0.35">
      <c r="A1810">
        <v>1808</v>
      </c>
      <c r="B1810" s="8" t="s">
        <v>4734</v>
      </c>
      <c r="C1810" s="8" t="s">
        <v>4733</v>
      </c>
      <c r="D1810">
        <v>28000</v>
      </c>
      <c r="E1810">
        <v>11594</v>
      </c>
      <c r="F1810" t="s">
        <v>49</v>
      </c>
      <c r="G1810" t="s">
        <v>55</v>
      </c>
      <c r="H1810" t="s">
        <v>82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4708</v>
      </c>
      <c r="O1810">
        <f>ROUNDUP(E1810/D1810,2)*100</f>
        <v>42</v>
      </c>
      <c r="P1810">
        <f>IF(L1810&gt;0,ROUNDUP((E1810/L1810),0))</f>
        <v>121</v>
      </c>
      <c r="Q1810" t="s">
        <v>28</v>
      </c>
      <c r="R1810" t="s">
        <v>4707</v>
      </c>
      <c r="S1810" s="10">
        <f>(J1810/86400)+25569+(-5/24)</f>
        <v>42742.472569444442</v>
      </c>
      <c r="T1810" s="9">
        <f>(I1810/86400)+25569+(-5/24)</f>
        <v>42777.472569444442</v>
      </c>
    </row>
    <row r="1811" spans="1:20" ht="43.5" x14ac:dyDescent="0.35">
      <c r="A1811">
        <v>1809</v>
      </c>
      <c r="B1811" s="8" t="s">
        <v>4732</v>
      </c>
      <c r="C1811" s="8" t="s">
        <v>4731</v>
      </c>
      <c r="D1811">
        <v>3500</v>
      </c>
      <c r="E1811">
        <v>380</v>
      </c>
      <c r="F1811" t="s">
        <v>49</v>
      </c>
      <c r="G1811" t="s">
        <v>57</v>
      </c>
      <c r="H1811" t="s">
        <v>193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4708</v>
      </c>
      <c r="O1811">
        <f>ROUNDUP(E1811/D1811,2)*100</f>
        <v>11</v>
      </c>
      <c r="P1811">
        <f>IF(L1811&gt;0,ROUNDUP((E1811/L1811),0))</f>
        <v>43</v>
      </c>
      <c r="Q1811" t="s">
        <v>28</v>
      </c>
      <c r="R1811" t="s">
        <v>4707</v>
      </c>
      <c r="S1811" s="10">
        <f>(J1811/86400)+25569+(-5/24)</f>
        <v>42029.699525462966</v>
      </c>
      <c r="T1811" s="9">
        <f>(I1811/86400)+25569+(-5/24)</f>
        <v>42064.699525462966</v>
      </c>
    </row>
    <row r="1812" spans="1:20" ht="43.5" x14ac:dyDescent="0.35">
      <c r="A1812">
        <v>1810</v>
      </c>
      <c r="B1812" s="8" t="s">
        <v>4730</v>
      </c>
      <c r="C1812" s="8" t="s">
        <v>4729</v>
      </c>
      <c r="D1812">
        <v>450</v>
      </c>
      <c r="E1812">
        <v>15</v>
      </c>
      <c r="F1812" t="s">
        <v>49</v>
      </c>
      <c r="G1812" t="s">
        <v>55</v>
      </c>
      <c r="H1812" t="s">
        <v>82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4708</v>
      </c>
      <c r="O1812">
        <f>ROUNDUP(E1812/D1812,2)*100</f>
        <v>4</v>
      </c>
      <c r="P1812">
        <f>IF(L1812&gt;0,ROUNDUP((E1812/L1812),0))</f>
        <v>8</v>
      </c>
      <c r="Q1812" t="s">
        <v>28</v>
      </c>
      <c r="R1812" t="s">
        <v>4707</v>
      </c>
      <c r="S1812" s="10">
        <f>(J1812/86400)+25569+(-5/24)</f>
        <v>41860.701689814814</v>
      </c>
      <c r="T1812" s="9">
        <f>(I1812/86400)+25569+(-5/24)</f>
        <v>41872.701689814814</v>
      </c>
    </row>
    <row r="1813" spans="1:20" ht="43.5" x14ac:dyDescent="0.35">
      <c r="A1813">
        <v>1811</v>
      </c>
      <c r="B1813" s="8" t="s">
        <v>4728</v>
      </c>
      <c r="C1813" s="8" t="s">
        <v>4727</v>
      </c>
      <c r="D1813">
        <v>54000</v>
      </c>
      <c r="E1813">
        <v>40</v>
      </c>
      <c r="F1813" t="s">
        <v>49</v>
      </c>
      <c r="G1813" t="s">
        <v>55</v>
      </c>
      <c r="H1813" t="s">
        <v>82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4708</v>
      </c>
      <c r="O1813">
        <f>ROUNDUP(E1813/D1813,2)*100</f>
        <v>1</v>
      </c>
      <c r="P1813">
        <f>IF(L1813&gt;0,ROUNDUP((E1813/L1813),0))</f>
        <v>2</v>
      </c>
      <c r="Q1813" t="s">
        <v>28</v>
      </c>
      <c r="R1813" t="s">
        <v>4707</v>
      </c>
      <c r="S1813" s="10">
        <f>(J1813/86400)+25569+(-5/24)</f>
        <v>41876.225347222222</v>
      </c>
      <c r="T1813" s="9">
        <f>(I1813/86400)+25569+(-5/24)</f>
        <v>41935.958333333328</v>
      </c>
    </row>
    <row r="1814" spans="1:20" ht="43.5" x14ac:dyDescent="0.35">
      <c r="A1814">
        <v>1812</v>
      </c>
      <c r="B1814" s="8" t="s">
        <v>4726</v>
      </c>
      <c r="C1814" s="8" t="s">
        <v>4725</v>
      </c>
      <c r="D1814">
        <v>6500</v>
      </c>
      <c r="E1814">
        <v>865</v>
      </c>
      <c r="F1814" t="s">
        <v>49</v>
      </c>
      <c r="G1814" t="s">
        <v>56</v>
      </c>
      <c r="H1814" t="s">
        <v>90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4708</v>
      </c>
      <c r="O1814">
        <f>ROUNDUP(E1814/D1814,2)*100</f>
        <v>14.000000000000002</v>
      </c>
      <c r="P1814">
        <f>IF(L1814&gt;0,ROUNDUP((E1814/L1814),0))</f>
        <v>38</v>
      </c>
      <c r="Q1814" t="s">
        <v>28</v>
      </c>
      <c r="R1814" t="s">
        <v>4707</v>
      </c>
      <c r="S1814" s="10">
        <f>(J1814/86400)+25569+(-5/24)</f>
        <v>42524.110370370363</v>
      </c>
      <c r="T1814" s="9">
        <f>(I1814/86400)+25569+(-5/24)</f>
        <v>42554.110370370363</v>
      </c>
    </row>
    <row r="1815" spans="1:20" ht="43.5" x14ac:dyDescent="0.35">
      <c r="A1815">
        <v>1813</v>
      </c>
      <c r="B1815" s="8" t="s">
        <v>4724</v>
      </c>
      <c r="C1815" s="8" t="s">
        <v>4723</v>
      </c>
      <c r="D1815">
        <v>8750</v>
      </c>
      <c r="E1815">
        <v>0</v>
      </c>
      <c r="F1815" t="s">
        <v>49</v>
      </c>
      <c r="G1815" t="s">
        <v>56</v>
      </c>
      <c r="H1815" t="s">
        <v>90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4708</v>
      </c>
      <c r="O1815">
        <f>ROUNDUP(E1815/D1815,2)*100</f>
        <v>0</v>
      </c>
      <c r="P1815" t="b">
        <f>IF(L1815&gt;0,ROUNDUP((E1815/L1815),0))</f>
        <v>0</v>
      </c>
      <c r="Q1815" t="s">
        <v>28</v>
      </c>
      <c r="R1815" t="s">
        <v>4707</v>
      </c>
      <c r="S1815" s="10">
        <f>(J1815/86400)+25569+(-5/24)</f>
        <v>41829.68069444444</v>
      </c>
      <c r="T1815" s="9">
        <f>(I1815/86400)+25569+(-5/24)</f>
        <v>41859.68069444444</v>
      </c>
    </row>
    <row r="1816" spans="1:20" ht="43.5" x14ac:dyDescent="0.35">
      <c r="A1816">
        <v>1814</v>
      </c>
      <c r="B1816" s="8" t="s">
        <v>4722</v>
      </c>
      <c r="C1816" s="8" t="s">
        <v>4721</v>
      </c>
      <c r="D1816">
        <v>12000</v>
      </c>
      <c r="E1816">
        <v>5902</v>
      </c>
      <c r="F1816" t="s">
        <v>49</v>
      </c>
      <c r="G1816" t="s">
        <v>56</v>
      </c>
      <c r="H1816" t="s">
        <v>90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4708</v>
      </c>
      <c r="O1816">
        <f>ROUNDUP(E1816/D1816,2)*100</f>
        <v>50</v>
      </c>
      <c r="P1816">
        <f>IF(L1816&gt;0,ROUNDUP((E1816/L1816),0))</f>
        <v>43</v>
      </c>
      <c r="Q1816" t="s">
        <v>28</v>
      </c>
      <c r="R1816" t="s">
        <v>4707</v>
      </c>
      <c r="S1816" s="10">
        <f>(J1816/86400)+25569+(-5/24)</f>
        <v>42033.105740740742</v>
      </c>
      <c r="T1816" s="9">
        <f>(I1816/86400)+25569+(-5/24)</f>
        <v>42063.105740740742</v>
      </c>
    </row>
    <row r="1817" spans="1:20" ht="58" x14ac:dyDescent="0.35">
      <c r="A1817">
        <v>1815</v>
      </c>
      <c r="B1817" s="8" t="s">
        <v>4720</v>
      </c>
      <c r="C1817" s="8" t="s">
        <v>4719</v>
      </c>
      <c r="D1817">
        <v>3000</v>
      </c>
      <c r="E1817">
        <v>0</v>
      </c>
      <c r="F1817" t="s">
        <v>49</v>
      </c>
      <c r="G1817" t="s">
        <v>55</v>
      </c>
      <c r="H1817" t="s">
        <v>82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4708</v>
      </c>
      <c r="O1817">
        <f>ROUNDUP(E1817/D1817,2)*100</f>
        <v>0</v>
      </c>
      <c r="P1817" t="b">
        <f>IF(L1817&gt;0,ROUNDUP((E1817/L1817),0))</f>
        <v>0</v>
      </c>
      <c r="Q1817" t="s">
        <v>28</v>
      </c>
      <c r="R1817" t="s">
        <v>4707</v>
      </c>
      <c r="S1817" s="10">
        <f>(J1817/86400)+25569+(-5/24)</f>
        <v>42172.698344907403</v>
      </c>
      <c r="T1817" s="9">
        <f>(I1817/86400)+25569+(-5/24)</f>
        <v>42186.698344907403</v>
      </c>
    </row>
    <row r="1818" spans="1:20" ht="43.5" x14ac:dyDescent="0.35">
      <c r="A1818">
        <v>1816</v>
      </c>
      <c r="B1818" s="8" t="s">
        <v>4718</v>
      </c>
      <c r="C1818" s="8" t="s">
        <v>4717</v>
      </c>
      <c r="D1818">
        <v>25000</v>
      </c>
      <c r="E1818">
        <v>509</v>
      </c>
      <c r="F1818" t="s">
        <v>49</v>
      </c>
      <c r="G1818" t="s">
        <v>70</v>
      </c>
      <c r="H1818" t="s">
        <v>1002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4708</v>
      </c>
      <c r="O1818">
        <f>ROUNDUP(E1818/D1818,2)*100</f>
        <v>3</v>
      </c>
      <c r="P1818">
        <f>IF(L1818&gt;0,ROUNDUP((E1818/L1818),0))</f>
        <v>85</v>
      </c>
      <c r="Q1818" t="s">
        <v>28</v>
      </c>
      <c r="R1818" t="s">
        <v>4707</v>
      </c>
      <c r="S1818" s="10">
        <f>(J1818/86400)+25569+(-5/24)</f>
        <v>42548.667858796289</v>
      </c>
      <c r="T1818" s="9">
        <f>(I1818/86400)+25569+(-5/24)</f>
        <v>42576.583333333336</v>
      </c>
    </row>
    <row r="1819" spans="1:20" ht="29" x14ac:dyDescent="0.35">
      <c r="A1819">
        <v>1817</v>
      </c>
      <c r="B1819" s="8" t="s">
        <v>4716</v>
      </c>
      <c r="C1819" s="8" t="s">
        <v>4715</v>
      </c>
      <c r="D1819">
        <v>18000</v>
      </c>
      <c r="E1819">
        <v>9419</v>
      </c>
      <c r="F1819" t="s">
        <v>49</v>
      </c>
      <c r="G1819" t="s">
        <v>55</v>
      </c>
      <c r="H1819" t="s">
        <v>82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4708</v>
      </c>
      <c r="O1819">
        <f>ROUNDUP(E1819/D1819,2)*100</f>
        <v>53</v>
      </c>
      <c r="P1819">
        <f>IF(L1819&gt;0,ROUNDUP((E1819/L1819),0))</f>
        <v>95</v>
      </c>
      <c r="Q1819" t="s">
        <v>28</v>
      </c>
      <c r="R1819" t="s">
        <v>4707</v>
      </c>
      <c r="S1819" s="10">
        <f>(J1819/86400)+25569+(-5/24)</f>
        <v>42705.453784722216</v>
      </c>
      <c r="T1819" s="9">
        <f>(I1819/86400)+25569+(-5/24)</f>
        <v>42765.082638888889</v>
      </c>
    </row>
    <row r="1820" spans="1:20" ht="29" x14ac:dyDescent="0.35">
      <c r="A1820">
        <v>1818</v>
      </c>
      <c r="B1820" s="8" t="s">
        <v>4714</v>
      </c>
      <c r="C1820" s="8" t="s">
        <v>4713</v>
      </c>
      <c r="D1820">
        <v>15000</v>
      </c>
      <c r="E1820">
        <v>0</v>
      </c>
      <c r="F1820" t="s">
        <v>49</v>
      </c>
      <c r="G1820" t="s">
        <v>55</v>
      </c>
      <c r="H1820" t="s">
        <v>82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4708</v>
      </c>
      <c r="O1820">
        <f>ROUNDUP(E1820/D1820,2)*100</f>
        <v>0</v>
      </c>
      <c r="P1820" t="b">
        <f>IF(L1820&gt;0,ROUNDUP((E1820/L1820),0))</f>
        <v>0</v>
      </c>
      <c r="Q1820" t="s">
        <v>28</v>
      </c>
      <c r="R1820" t="s">
        <v>4707</v>
      </c>
      <c r="S1820" s="10">
        <f>(J1820/86400)+25569+(-5/24)</f>
        <v>42067.026041666664</v>
      </c>
      <c r="T1820" s="9">
        <f>(I1820/86400)+25569+(-5/24)</f>
        <v>42096.984374999993</v>
      </c>
    </row>
    <row r="1821" spans="1:20" ht="43.5" x14ac:dyDescent="0.35">
      <c r="A1821">
        <v>1819</v>
      </c>
      <c r="B1821" s="8" t="s">
        <v>4712</v>
      </c>
      <c r="C1821" s="8" t="s">
        <v>4711</v>
      </c>
      <c r="D1821">
        <v>1200</v>
      </c>
      <c r="E1821">
        <v>25</v>
      </c>
      <c r="F1821" t="s">
        <v>49</v>
      </c>
      <c r="G1821" t="s">
        <v>55</v>
      </c>
      <c r="H1821" t="s">
        <v>82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4708</v>
      </c>
      <c r="O1821">
        <f>ROUNDUP(E1821/D1821,2)*100</f>
        <v>3</v>
      </c>
      <c r="P1821">
        <f>IF(L1821&gt;0,ROUNDUP((E1821/L1821),0))</f>
        <v>7</v>
      </c>
      <c r="Q1821" t="s">
        <v>28</v>
      </c>
      <c r="R1821" t="s">
        <v>4707</v>
      </c>
      <c r="S1821" s="10">
        <f>(J1821/86400)+25569+(-5/24)</f>
        <v>41820.543935185182</v>
      </c>
      <c r="T1821" s="9">
        <f>(I1821/86400)+25569+(-5/24)</f>
        <v>41850.543935185182</v>
      </c>
    </row>
    <row r="1822" spans="1:20" ht="58" x14ac:dyDescent="0.35">
      <c r="A1822">
        <v>1820</v>
      </c>
      <c r="B1822" s="8" t="s">
        <v>4710</v>
      </c>
      <c r="C1822" s="8" t="s">
        <v>4709</v>
      </c>
      <c r="D1822">
        <v>26000</v>
      </c>
      <c r="E1822">
        <v>1707</v>
      </c>
      <c r="F1822" t="s">
        <v>49</v>
      </c>
      <c r="G1822" t="s">
        <v>55</v>
      </c>
      <c r="H1822" t="s">
        <v>82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4708</v>
      </c>
      <c r="O1822">
        <f>ROUNDUP(E1822/D1822,2)*100</f>
        <v>6.9999999999999991</v>
      </c>
      <c r="P1822">
        <f>IF(L1822&gt;0,ROUNDUP((E1822/L1822),0))</f>
        <v>214</v>
      </c>
      <c r="Q1822" t="s">
        <v>28</v>
      </c>
      <c r="R1822" t="s">
        <v>4707</v>
      </c>
      <c r="S1822" s="10">
        <f>(J1822/86400)+25569+(-5/24)</f>
        <v>42064.876041666663</v>
      </c>
      <c r="T1822" s="9">
        <f>(I1822/86400)+25569+(-5/24)</f>
        <v>42094.834374999999</v>
      </c>
    </row>
    <row r="1823" spans="1:20" ht="43.5" x14ac:dyDescent="0.35">
      <c r="A1823">
        <v>1821</v>
      </c>
      <c r="B1823" s="8" t="s">
        <v>4706</v>
      </c>
      <c r="C1823" s="8" t="s">
        <v>4705</v>
      </c>
      <c r="D1823">
        <v>2500</v>
      </c>
      <c r="E1823">
        <v>3372.25</v>
      </c>
      <c r="F1823" t="s">
        <v>51</v>
      </c>
      <c r="G1823" t="s">
        <v>55</v>
      </c>
      <c r="H1823" t="s">
        <v>82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3733</v>
      </c>
      <c r="O1823">
        <f>ROUNDUP(E1823/D1823,2)*100</f>
        <v>135</v>
      </c>
      <c r="P1823">
        <f>IF(L1823&gt;0,ROUNDUP((E1823/L1823),0))</f>
        <v>60</v>
      </c>
      <c r="Q1823" t="s">
        <v>33</v>
      </c>
      <c r="R1823" t="s">
        <v>3732</v>
      </c>
      <c r="S1823" s="10">
        <f>(J1823/86400)+25569+(-5/24)</f>
        <v>40926.110729166663</v>
      </c>
      <c r="T1823" s="9">
        <f>(I1823/86400)+25569+(-5/24)</f>
        <v>40971.110729166663</v>
      </c>
    </row>
    <row r="1824" spans="1:20" ht="29" x14ac:dyDescent="0.35">
      <c r="A1824">
        <v>1822</v>
      </c>
      <c r="B1824" s="8" t="s">
        <v>4704</v>
      </c>
      <c r="C1824" s="8" t="s">
        <v>4703</v>
      </c>
      <c r="D1824">
        <v>300</v>
      </c>
      <c r="E1824">
        <v>300</v>
      </c>
      <c r="F1824" t="s">
        <v>51</v>
      </c>
      <c r="G1824" t="s">
        <v>57</v>
      </c>
      <c r="H1824" t="s">
        <v>193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3733</v>
      </c>
      <c r="O1824">
        <f>ROUNDUP(E1824/D1824,2)*100</f>
        <v>100</v>
      </c>
      <c r="P1824">
        <f>IF(L1824&gt;0,ROUNDUP((E1824/L1824),0))</f>
        <v>28</v>
      </c>
      <c r="Q1824" t="s">
        <v>33</v>
      </c>
      <c r="R1824" t="s">
        <v>3732</v>
      </c>
      <c r="S1824" s="10">
        <f>(J1824/86400)+25569+(-5/24)</f>
        <v>41634.588680555556</v>
      </c>
      <c r="T1824" s="9">
        <f>(I1824/86400)+25569+(-5/24)</f>
        <v>41670.584027777775</v>
      </c>
    </row>
    <row r="1825" spans="1:20" ht="43.5" x14ac:dyDescent="0.35">
      <c r="A1825">
        <v>1823</v>
      </c>
      <c r="B1825" s="8" t="s">
        <v>4702</v>
      </c>
      <c r="C1825" s="8" t="s">
        <v>4701</v>
      </c>
      <c r="D1825">
        <v>700</v>
      </c>
      <c r="E1825">
        <v>811</v>
      </c>
      <c r="F1825" t="s">
        <v>51</v>
      </c>
      <c r="G1825" t="s">
        <v>55</v>
      </c>
      <c r="H1825" t="s">
        <v>82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3733</v>
      </c>
      <c r="O1825">
        <f>ROUNDUP(E1825/D1825,2)*100</f>
        <v>115.99999999999999</v>
      </c>
      <c r="P1825">
        <f>IF(L1825&gt;0,ROUNDUP((E1825/L1825),0))</f>
        <v>25</v>
      </c>
      <c r="Q1825" t="s">
        <v>33</v>
      </c>
      <c r="R1825" t="s">
        <v>3732</v>
      </c>
      <c r="S1825" s="10">
        <f>(J1825/86400)+25569+(-5/24)</f>
        <v>41176.47657407407</v>
      </c>
      <c r="T1825" s="9">
        <f>(I1825/86400)+25569+(-5/24)</f>
        <v>41206.47657407407</v>
      </c>
    </row>
    <row r="1826" spans="1:20" x14ac:dyDescent="0.35">
      <c r="A1826">
        <v>1824</v>
      </c>
      <c r="B1826" s="8" t="s">
        <v>4700</v>
      </c>
      <c r="C1826" s="8" t="s">
        <v>4699</v>
      </c>
      <c r="D1826">
        <v>3000</v>
      </c>
      <c r="E1826">
        <v>3002</v>
      </c>
      <c r="F1826" t="s">
        <v>51</v>
      </c>
      <c r="G1826" t="s">
        <v>55</v>
      </c>
      <c r="H1826" t="s">
        <v>82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3733</v>
      </c>
      <c r="O1826">
        <f>ROUNDUP(E1826/D1826,2)*100</f>
        <v>101</v>
      </c>
      <c r="P1826">
        <f>IF(L1826&gt;0,ROUNDUP((E1826/L1826),0))</f>
        <v>76</v>
      </c>
      <c r="Q1826" t="s">
        <v>33</v>
      </c>
      <c r="R1826" t="s">
        <v>3732</v>
      </c>
      <c r="S1826" s="10">
        <f>(J1826/86400)+25569+(-5/24)</f>
        <v>41626.707951388882</v>
      </c>
      <c r="T1826" s="9">
        <f>(I1826/86400)+25569+(-5/24)</f>
        <v>41646.880555555552</v>
      </c>
    </row>
    <row r="1827" spans="1:20" ht="43.5" x14ac:dyDescent="0.35">
      <c r="A1827">
        <v>1825</v>
      </c>
      <c r="B1827" s="8" t="s">
        <v>4698</v>
      </c>
      <c r="C1827" s="8" t="s">
        <v>4697</v>
      </c>
      <c r="D1827">
        <v>2000</v>
      </c>
      <c r="E1827">
        <v>2101</v>
      </c>
      <c r="F1827" t="s">
        <v>51</v>
      </c>
      <c r="G1827" t="s">
        <v>55</v>
      </c>
      <c r="H1827" t="s">
        <v>82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3733</v>
      </c>
      <c r="O1827">
        <f>ROUNDUP(E1827/D1827,2)*100</f>
        <v>106</v>
      </c>
      <c r="P1827">
        <f>IF(L1827&gt;0,ROUNDUP((E1827/L1827),0))</f>
        <v>43</v>
      </c>
      <c r="Q1827" t="s">
        <v>33</v>
      </c>
      <c r="R1827" t="s">
        <v>3732</v>
      </c>
      <c r="S1827" s="10">
        <f>(J1827/86400)+25569+(-5/24)</f>
        <v>41443.626192129625</v>
      </c>
      <c r="T1827" s="9">
        <f>(I1827/86400)+25569+(-5/24)</f>
        <v>41466.626192129625</v>
      </c>
    </row>
    <row r="1828" spans="1:20" ht="29" x14ac:dyDescent="0.35">
      <c r="A1828">
        <v>1826</v>
      </c>
      <c r="B1828" s="8" t="s">
        <v>4696</v>
      </c>
      <c r="C1828" s="8" t="s">
        <v>4695</v>
      </c>
      <c r="D1828">
        <v>2000</v>
      </c>
      <c r="E1828">
        <v>2020</v>
      </c>
      <c r="F1828" t="s">
        <v>51</v>
      </c>
      <c r="G1828" t="s">
        <v>55</v>
      </c>
      <c r="H1828" t="s">
        <v>82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3733</v>
      </c>
      <c r="O1828">
        <f>ROUNDUP(E1828/D1828,2)*100</f>
        <v>101</v>
      </c>
      <c r="P1828">
        <f>IF(L1828&gt;0,ROUNDUP((E1828/L1828),0))</f>
        <v>54</v>
      </c>
      <c r="Q1828" t="s">
        <v>33</v>
      </c>
      <c r="R1828" t="s">
        <v>3732</v>
      </c>
      <c r="S1828" s="10">
        <f>(J1828/86400)+25569+(-5/24)</f>
        <v>41657.715474537035</v>
      </c>
      <c r="T1828" s="9">
        <f>(I1828/86400)+25569+(-5/24)</f>
        <v>41687.715474537035</v>
      </c>
    </row>
    <row r="1829" spans="1:20" ht="58" x14ac:dyDescent="0.35">
      <c r="A1829">
        <v>1827</v>
      </c>
      <c r="B1829" s="8" t="s">
        <v>4694</v>
      </c>
      <c r="C1829" s="8" t="s">
        <v>4693</v>
      </c>
      <c r="D1829">
        <v>8000</v>
      </c>
      <c r="E1829">
        <v>8053</v>
      </c>
      <c r="F1829" t="s">
        <v>51</v>
      </c>
      <c r="G1829" t="s">
        <v>55</v>
      </c>
      <c r="H1829" t="s">
        <v>82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3733</v>
      </c>
      <c r="O1829">
        <f>ROUNDUP(E1829/D1829,2)*100</f>
        <v>101</v>
      </c>
      <c r="P1829">
        <f>IF(L1829&gt;0,ROUNDUP((E1829/L1829),0))</f>
        <v>84</v>
      </c>
      <c r="Q1829" t="s">
        <v>33</v>
      </c>
      <c r="R1829" t="s">
        <v>3732</v>
      </c>
      <c r="S1829" s="10">
        <f>(J1829/86400)+25569+(-5/24)</f>
        <v>40555.117604166662</v>
      </c>
      <c r="T1829" s="9">
        <f>(I1829/86400)+25569+(-5/24)</f>
        <v>40605.117604166662</v>
      </c>
    </row>
    <row r="1830" spans="1:20" ht="58" x14ac:dyDescent="0.35">
      <c r="A1830">
        <v>1828</v>
      </c>
      <c r="B1830" s="8" t="s">
        <v>4692</v>
      </c>
      <c r="C1830" s="8" t="s">
        <v>4691</v>
      </c>
      <c r="D1830">
        <v>20000</v>
      </c>
      <c r="E1830">
        <v>20032</v>
      </c>
      <c r="F1830" t="s">
        <v>51</v>
      </c>
      <c r="G1830" t="s">
        <v>55</v>
      </c>
      <c r="H1830" t="s">
        <v>82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3733</v>
      </c>
      <c r="O1830">
        <f>ROUNDUP(E1830/D1830,2)*100</f>
        <v>101</v>
      </c>
      <c r="P1830">
        <f>IF(L1830&gt;0,ROUNDUP((E1830/L1830),0))</f>
        <v>418</v>
      </c>
      <c r="Q1830" t="s">
        <v>33</v>
      </c>
      <c r="R1830" t="s">
        <v>3732</v>
      </c>
      <c r="S1830" s="10">
        <f>(J1830/86400)+25569+(-5/24)</f>
        <v>41736.691319444442</v>
      </c>
      <c r="T1830" s="9">
        <f>(I1830/86400)+25569+(-5/24)</f>
        <v>41768.708333333328</v>
      </c>
    </row>
    <row r="1831" spans="1:20" ht="43.5" x14ac:dyDescent="0.35">
      <c r="A1831">
        <v>1829</v>
      </c>
      <c r="B1831" s="8" t="s">
        <v>4690</v>
      </c>
      <c r="C1831" s="8" t="s">
        <v>4689</v>
      </c>
      <c r="D1831">
        <v>1500</v>
      </c>
      <c r="E1831">
        <v>2500.25</v>
      </c>
      <c r="F1831" t="s">
        <v>51</v>
      </c>
      <c r="G1831" t="s">
        <v>55</v>
      </c>
      <c r="H1831" t="s">
        <v>82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3733</v>
      </c>
      <c r="O1831">
        <f>ROUNDUP(E1831/D1831,2)*100</f>
        <v>167</v>
      </c>
      <c r="P1831">
        <f>IF(L1831&gt;0,ROUNDUP((E1831/L1831),0))</f>
        <v>76</v>
      </c>
      <c r="Q1831" t="s">
        <v>33</v>
      </c>
      <c r="R1831" t="s">
        <v>3732</v>
      </c>
      <c r="S1831" s="10">
        <f>(J1831/86400)+25569+(-5/24)</f>
        <v>40515.879293981481</v>
      </c>
      <c r="T1831" s="9">
        <f>(I1831/86400)+25569+(-5/24)</f>
        <v>40564.708333333328</v>
      </c>
    </row>
    <row r="1832" spans="1:20" ht="43.5" x14ac:dyDescent="0.35">
      <c r="A1832">
        <v>1830</v>
      </c>
      <c r="B1832" s="8" t="s">
        <v>4688</v>
      </c>
      <c r="C1832" s="8" t="s">
        <v>4687</v>
      </c>
      <c r="D1832">
        <v>15000</v>
      </c>
      <c r="E1832">
        <v>15230</v>
      </c>
      <c r="F1832" t="s">
        <v>51</v>
      </c>
      <c r="G1832" t="s">
        <v>55</v>
      </c>
      <c r="H1832" t="s">
        <v>82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3733</v>
      </c>
      <c r="O1832">
        <f>ROUNDUP(E1832/D1832,2)*100</f>
        <v>102</v>
      </c>
      <c r="P1832">
        <f>IF(L1832&gt;0,ROUNDUP((E1832/L1832),0))</f>
        <v>68</v>
      </c>
      <c r="Q1832" t="s">
        <v>33</v>
      </c>
      <c r="R1832" t="s">
        <v>3732</v>
      </c>
      <c r="S1832" s="10">
        <f>(J1832/86400)+25569+(-5/24)</f>
        <v>41664.475775462961</v>
      </c>
      <c r="T1832" s="9">
        <f>(I1832/86400)+25569+(-5/24)</f>
        <v>41694.475775462961</v>
      </c>
    </row>
    <row r="1833" spans="1:20" ht="43.5" x14ac:dyDescent="0.35">
      <c r="A1833">
        <v>1831</v>
      </c>
      <c r="B1833" s="8" t="s">
        <v>4686</v>
      </c>
      <c r="C1833" s="8" t="s">
        <v>4685</v>
      </c>
      <c r="D1833">
        <v>1000</v>
      </c>
      <c r="E1833">
        <v>1030</v>
      </c>
      <c r="F1833" t="s">
        <v>51</v>
      </c>
      <c r="G1833" t="s">
        <v>55</v>
      </c>
      <c r="H1833" t="s">
        <v>82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3733</v>
      </c>
      <c r="O1833">
        <f>ROUNDUP(E1833/D1833,2)*100</f>
        <v>103</v>
      </c>
      <c r="P1833">
        <f>IF(L1833&gt;0,ROUNDUP((E1833/L1833),0))</f>
        <v>74</v>
      </c>
      <c r="Q1833" t="s">
        <v>33</v>
      </c>
      <c r="R1833" t="s">
        <v>3732</v>
      </c>
      <c r="S1833" s="10">
        <f>(J1833/86400)+25569+(-5/24)</f>
        <v>41026.787766203699</v>
      </c>
      <c r="T1833" s="9">
        <f>(I1833/86400)+25569+(-5/24)</f>
        <v>41041.787766203699</v>
      </c>
    </row>
    <row r="1834" spans="1:20" ht="43.5" x14ac:dyDescent="0.35">
      <c r="A1834">
        <v>1832</v>
      </c>
      <c r="B1834" s="8" t="s">
        <v>4684</v>
      </c>
      <c r="C1834" s="8" t="s">
        <v>4683</v>
      </c>
      <c r="D1834">
        <v>350</v>
      </c>
      <c r="E1834">
        <v>500</v>
      </c>
      <c r="F1834" t="s">
        <v>51</v>
      </c>
      <c r="G1834" t="s">
        <v>55</v>
      </c>
      <c r="H1834" t="s">
        <v>82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3733</v>
      </c>
      <c r="O1834">
        <f>ROUNDUP(E1834/D1834,2)*100</f>
        <v>143</v>
      </c>
      <c r="P1834">
        <f>IF(L1834&gt;0,ROUNDUP((E1834/L1834),0))</f>
        <v>25</v>
      </c>
      <c r="Q1834" t="s">
        <v>33</v>
      </c>
      <c r="R1834" t="s">
        <v>3732</v>
      </c>
      <c r="S1834" s="10">
        <f>(J1834/86400)+25569+(-5/24)</f>
        <v>40576.331331018519</v>
      </c>
      <c r="T1834" s="9">
        <f>(I1834/86400)+25569+(-5/24)</f>
        <v>40606.331331018519</v>
      </c>
    </row>
    <row r="1835" spans="1:20" ht="43.5" x14ac:dyDescent="0.35">
      <c r="A1835">
        <v>1833</v>
      </c>
      <c r="B1835" s="8" t="s">
        <v>4682</v>
      </c>
      <c r="C1835" s="8" t="s">
        <v>4681</v>
      </c>
      <c r="D1835">
        <v>400</v>
      </c>
      <c r="E1835">
        <v>1050</v>
      </c>
      <c r="F1835" t="s">
        <v>51</v>
      </c>
      <c r="G1835" t="s">
        <v>55</v>
      </c>
      <c r="H1835" t="s">
        <v>82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3733</v>
      </c>
      <c r="O1835">
        <f>ROUNDUP(E1835/D1835,2)*100</f>
        <v>263</v>
      </c>
      <c r="P1835">
        <f>IF(L1835&gt;0,ROUNDUP((E1835/L1835),0))</f>
        <v>42</v>
      </c>
      <c r="Q1835" t="s">
        <v>33</v>
      </c>
      <c r="R1835" t="s">
        <v>3732</v>
      </c>
      <c r="S1835" s="10">
        <f>(J1835/86400)+25569+(-5/24)</f>
        <v>41302.835682870369</v>
      </c>
      <c r="T1835" s="9">
        <f>(I1835/86400)+25569+(-5/24)</f>
        <v>41335.124305555553</v>
      </c>
    </row>
    <row r="1836" spans="1:20" ht="29" x14ac:dyDescent="0.35">
      <c r="A1836">
        <v>1834</v>
      </c>
      <c r="B1836" s="8" t="s">
        <v>4680</v>
      </c>
      <c r="C1836" s="8" t="s">
        <v>4679</v>
      </c>
      <c r="D1836">
        <v>10000</v>
      </c>
      <c r="E1836">
        <v>11805</v>
      </c>
      <c r="F1836" t="s">
        <v>51</v>
      </c>
      <c r="G1836" t="s">
        <v>55</v>
      </c>
      <c r="H1836" t="s">
        <v>82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3733</v>
      </c>
      <c r="O1836">
        <f>ROUNDUP(E1836/D1836,2)*100</f>
        <v>119</v>
      </c>
      <c r="P1836">
        <f>IF(L1836&gt;0,ROUNDUP((E1836/L1836),0))</f>
        <v>132</v>
      </c>
      <c r="Q1836" t="s">
        <v>33</v>
      </c>
      <c r="R1836" t="s">
        <v>3732</v>
      </c>
      <c r="S1836" s="10">
        <f>(J1836/86400)+25569+(-5/24)</f>
        <v>41988.755729166667</v>
      </c>
      <c r="T1836" s="9">
        <f>(I1836/86400)+25569+(-5/24)</f>
        <v>42028.755729166667</v>
      </c>
    </row>
    <row r="1837" spans="1:20" ht="58" x14ac:dyDescent="0.35">
      <c r="A1837">
        <v>1835</v>
      </c>
      <c r="B1837" s="8" t="s">
        <v>4678</v>
      </c>
      <c r="C1837" s="8" t="s">
        <v>4677</v>
      </c>
      <c r="D1837">
        <v>500</v>
      </c>
      <c r="E1837">
        <v>520</v>
      </c>
      <c r="F1837" t="s">
        <v>51</v>
      </c>
      <c r="G1837" t="s">
        <v>56</v>
      </c>
      <c r="H1837" t="s">
        <v>90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3733</v>
      </c>
      <c r="O1837">
        <f>ROUNDUP(E1837/D1837,2)*100</f>
        <v>104</v>
      </c>
      <c r="P1837">
        <f>IF(L1837&gt;0,ROUNDUP((E1837/L1837),0))</f>
        <v>48</v>
      </c>
      <c r="Q1837" t="s">
        <v>33</v>
      </c>
      <c r="R1837" t="s">
        <v>3732</v>
      </c>
      <c r="S1837" s="10">
        <f>(J1837/86400)+25569+(-5/24)</f>
        <v>42430.49387731481</v>
      </c>
      <c r="T1837" s="9">
        <f>(I1837/86400)+25569+(-5/24)</f>
        <v>42460.452210648145</v>
      </c>
    </row>
    <row r="1838" spans="1:20" ht="29" x14ac:dyDescent="0.35">
      <c r="A1838">
        <v>1836</v>
      </c>
      <c r="B1838" s="8" t="s">
        <v>4676</v>
      </c>
      <c r="C1838" s="8" t="s">
        <v>4675</v>
      </c>
      <c r="D1838">
        <v>5000</v>
      </c>
      <c r="E1838">
        <v>10017</v>
      </c>
      <c r="F1838" t="s">
        <v>51</v>
      </c>
      <c r="G1838" t="s">
        <v>55</v>
      </c>
      <c r="H1838" t="s">
        <v>82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3733</v>
      </c>
      <c r="O1838">
        <f>ROUNDUP(E1838/D1838,2)*100</f>
        <v>200.99999999999997</v>
      </c>
      <c r="P1838">
        <f>IF(L1838&gt;0,ROUNDUP((E1838/L1838),0))</f>
        <v>183</v>
      </c>
      <c r="Q1838" t="s">
        <v>33</v>
      </c>
      <c r="R1838" t="s">
        <v>3732</v>
      </c>
      <c r="S1838" s="10">
        <f>(J1838/86400)+25569+(-5/24)</f>
        <v>41305.601030092592</v>
      </c>
      <c r="T1838" s="9">
        <f>(I1838/86400)+25569+(-5/24)</f>
        <v>41322.601030092592</v>
      </c>
    </row>
    <row r="1839" spans="1:20" ht="58" x14ac:dyDescent="0.35">
      <c r="A1839">
        <v>1837</v>
      </c>
      <c r="B1839" s="8" t="s">
        <v>4674</v>
      </c>
      <c r="C1839" s="8" t="s">
        <v>4673</v>
      </c>
      <c r="D1839">
        <v>600</v>
      </c>
      <c r="E1839">
        <v>1841</v>
      </c>
      <c r="F1839" t="s">
        <v>51</v>
      </c>
      <c r="G1839" t="s">
        <v>55</v>
      </c>
      <c r="H1839" t="s">
        <v>82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3733</v>
      </c>
      <c r="O1839">
        <f>ROUNDUP(E1839/D1839,2)*100</f>
        <v>307</v>
      </c>
      <c r="P1839">
        <f>IF(L1839&gt;0,ROUNDUP((E1839/L1839),0))</f>
        <v>62</v>
      </c>
      <c r="Q1839" t="s">
        <v>33</v>
      </c>
      <c r="R1839" t="s">
        <v>3732</v>
      </c>
      <c r="S1839" s="10">
        <f>(J1839/86400)+25569+(-5/24)</f>
        <v>40925.839525462965</v>
      </c>
      <c r="T1839" s="9">
        <f>(I1839/86400)+25569+(-5/24)</f>
        <v>40985.797858796293</v>
      </c>
    </row>
    <row r="1840" spans="1:20" ht="43.5" x14ac:dyDescent="0.35">
      <c r="A1840">
        <v>1838</v>
      </c>
      <c r="B1840" s="8" t="s">
        <v>4672</v>
      </c>
      <c r="C1840" s="8" t="s">
        <v>4671</v>
      </c>
      <c r="D1840">
        <v>1000</v>
      </c>
      <c r="E1840">
        <v>1001.49</v>
      </c>
      <c r="F1840" t="s">
        <v>51</v>
      </c>
      <c r="G1840" t="s">
        <v>55</v>
      </c>
      <c r="H1840" t="s">
        <v>82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3733</v>
      </c>
      <c r="O1840">
        <f>ROUNDUP(E1840/D1840,2)*100</f>
        <v>101</v>
      </c>
      <c r="P1840">
        <f>IF(L1840&gt;0,ROUNDUP((E1840/L1840),0))</f>
        <v>36</v>
      </c>
      <c r="Q1840" t="s">
        <v>33</v>
      </c>
      <c r="R1840" t="s">
        <v>3732</v>
      </c>
      <c r="S1840" s="10">
        <f>(J1840/86400)+25569+(-5/24)</f>
        <v>40788.578206018516</v>
      </c>
      <c r="T1840" s="9">
        <f>(I1840/86400)+25569+(-5/24)</f>
        <v>40816.916666666664</v>
      </c>
    </row>
    <row r="1841" spans="1:20" ht="43.5" x14ac:dyDescent="0.35">
      <c r="A1841">
        <v>1839</v>
      </c>
      <c r="B1841" s="8" t="s">
        <v>4670</v>
      </c>
      <c r="C1841" s="8" t="s">
        <v>4669</v>
      </c>
      <c r="D1841">
        <v>1000</v>
      </c>
      <c r="E1841">
        <v>2053</v>
      </c>
      <c r="F1841" t="s">
        <v>51</v>
      </c>
      <c r="G1841" t="s">
        <v>55</v>
      </c>
      <c r="H1841" t="s">
        <v>82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3733</v>
      </c>
      <c r="O1841">
        <f>ROUNDUP(E1841/D1841,2)*100</f>
        <v>205.99999999999997</v>
      </c>
      <c r="P1841">
        <f>IF(L1841&gt;0,ROUNDUP((E1841/L1841),0))</f>
        <v>46</v>
      </c>
      <c r="Q1841" t="s">
        <v>33</v>
      </c>
      <c r="R1841" t="s">
        <v>3732</v>
      </c>
      <c r="S1841" s="10">
        <f>(J1841/86400)+25569+(-5/24)</f>
        <v>42614.513680555552</v>
      </c>
      <c r="T1841" s="9">
        <f>(I1841/86400)+25569+(-5/24)</f>
        <v>42644.513680555552</v>
      </c>
    </row>
    <row r="1842" spans="1:20" ht="43.5" x14ac:dyDescent="0.35">
      <c r="A1842">
        <v>1840</v>
      </c>
      <c r="B1842" s="8" t="s">
        <v>4668</v>
      </c>
      <c r="C1842" s="8" t="s">
        <v>4667</v>
      </c>
      <c r="D1842">
        <v>900</v>
      </c>
      <c r="E1842">
        <v>980</v>
      </c>
      <c r="F1842" t="s">
        <v>51</v>
      </c>
      <c r="G1842" t="s">
        <v>55</v>
      </c>
      <c r="H1842" t="s">
        <v>82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3733</v>
      </c>
      <c r="O1842">
        <f>ROUNDUP(E1842/D1842,2)*100</f>
        <v>109.00000000000001</v>
      </c>
      <c r="P1842">
        <f>IF(L1842&gt;0,ROUNDUP((E1842/L1842),0))</f>
        <v>76</v>
      </c>
      <c r="Q1842" t="s">
        <v>33</v>
      </c>
      <c r="R1842" t="s">
        <v>3732</v>
      </c>
      <c r="S1842" s="10">
        <f>(J1842/86400)+25569+(-5/24)</f>
        <v>41381.88784722222</v>
      </c>
      <c r="T1842" s="9">
        <f>(I1842/86400)+25569+(-5/24)</f>
        <v>41400.999305555553</v>
      </c>
    </row>
    <row r="1843" spans="1:20" ht="29" x14ac:dyDescent="0.35">
      <c r="A1843">
        <v>1841</v>
      </c>
      <c r="B1843" s="8" t="s">
        <v>4666</v>
      </c>
      <c r="C1843" s="8" t="s">
        <v>4665</v>
      </c>
      <c r="D1843">
        <v>2000</v>
      </c>
      <c r="E1843">
        <v>2035</v>
      </c>
      <c r="F1843" t="s">
        <v>51</v>
      </c>
      <c r="G1843" t="s">
        <v>55</v>
      </c>
      <c r="H1843" t="s">
        <v>82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3733</v>
      </c>
      <c r="O1843">
        <f>ROUNDUP(E1843/D1843,2)*100</f>
        <v>102</v>
      </c>
      <c r="P1843">
        <f>IF(L1843&gt;0,ROUNDUP((E1843/L1843),0))</f>
        <v>51</v>
      </c>
      <c r="Q1843" t="s">
        <v>33</v>
      </c>
      <c r="R1843" t="s">
        <v>3732</v>
      </c>
      <c r="S1843" s="10">
        <f>(J1843/86400)+25569+(-5/24)</f>
        <v>41745.637094907404</v>
      </c>
      <c r="T1843" s="9">
        <f>(I1843/86400)+25569+(-5/24)</f>
        <v>41778.999305555553</v>
      </c>
    </row>
    <row r="1844" spans="1:20" ht="43.5" x14ac:dyDescent="0.35">
      <c r="A1844">
        <v>1842</v>
      </c>
      <c r="B1844" s="8" t="s">
        <v>4664</v>
      </c>
      <c r="C1844" s="8" t="s">
        <v>4663</v>
      </c>
      <c r="D1844">
        <v>2000</v>
      </c>
      <c r="E1844">
        <v>2505</v>
      </c>
      <c r="F1844" t="s">
        <v>51</v>
      </c>
      <c r="G1844" t="s">
        <v>55</v>
      </c>
      <c r="H1844" t="s">
        <v>82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3733</v>
      </c>
      <c r="O1844">
        <f>ROUNDUP(E1844/D1844,2)*100</f>
        <v>126</v>
      </c>
      <c r="P1844">
        <f>IF(L1844&gt;0,ROUNDUP((E1844/L1844),0))</f>
        <v>120</v>
      </c>
      <c r="Q1844" t="s">
        <v>33</v>
      </c>
      <c r="R1844" t="s">
        <v>3732</v>
      </c>
      <c r="S1844" s="10">
        <f>(J1844/86400)+25569+(-5/24)</f>
        <v>42031.423391203702</v>
      </c>
      <c r="T1844" s="9">
        <f>(I1844/86400)+25569+(-5/24)</f>
        <v>42065.040972222218</v>
      </c>
    </row>
    <row r="1845" spans="1:20" ht="58" x14ac:dyDescent="0.35">
      <c r="A1845">
        <v>1843</v>
      </c>
      <c r="B1845" s="8" t="s">
        <v>4662</v>
      </c>
      <c r="C1845" s="8" t="s">
        <v>4661</v>
      </c>
      <c r="D1845">
        <v>10000</v>
      </c>
      <c r="E1845">
        <v>12400.61</v>
      </c>
      <c r="F1845" t="s">
        <v>51</v>
      </c>
      <c r="G1845" t="s">
        <v>55</v>
      </c>
      <c r="H1845" t="s">
        <v>82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3733</v>
      </c>
      <c r="O1845">
        <f>ROUNDUP(E1845/D1845,2)*100</f>
        <v>125</v>
      </c>
      <c r="P1845">
        <f>IF(L1845&gt;0,ROUNDUP((E1845/L1845),0))</f>
        <v>93</v>
      </c>
      <c r="Q1845" t="s">
        <v>33</v>
      </c>
      <c r="R1845" t="s">
        <v>3732</v>
      </c>
      <c r="S1845" s="10">
        <f>(J1845/86400)+25569+(-5/24)</f>
        <v>40564.786504629628</v>
      </c>
      <c r="T1845" s="9">
        <f>(I1845/86400)+25569+(-5/24)</f>
        <v>40594.786504629628</v>
      </c>
    </row>
    <row r="1846" spans="1:20" ht="43.5" x14ac:dyDescent="0.35">
      <c r="A1846">
        <v>1844</v>
      </c>
      <c r="B1846" s="8" t="s">
        <v>4660</v>
      </c>
      <c r="C1846" s="8" t="s">
        <v>4659</v>
      </c>
      <c r="D1846">
        <v>1500</v>
      </c>
      <c r="E1846">
        <v>1521</v>
      </c>
      <c r="F1846" t="s">
        <v>51</v>
      </c>
      <c r="G1846" t="s">
        <v>55</v>
      </c>
      <c r="H1846" t="s">
        <v>82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3733</v>
      </c>
      <c r="O1846">
        <f>ROUNDUP(E1846/D1846,2)*100</f>
        <v>102</v>
      </c>
      <c r="P1846">
        <f>IF(L1846&gt;0,ROUNDUP((E1846/L1846),0))</f>
        <v>77</v>
      </c>
      <c r="Q1846" t="s">
        <v>33</v>
      </c>
      <c r="R1846" t="s">
        <v>3732</v>
      </c>
      <c r="S1846" s="10">
        <f>(J1846/86400)+25569+(-5/24)</f>
        <v>40666.765208333331</v>
      </c>
      <c r="T1846" s="9">
        <f>(I1846/86400)+25569+(-5/24)</f>
        <v>40704.916666666664</v>
      </c>
    </row>
    <row r="1847" spans="1:20" ht="87" x14ac:dyDescent="0.35">
      <c r="A1847">
        <v>1845</v>
      </c>
      <c r="B1847" s="8" t="s">
        <v>4658</v>
      </c>
      <c r="C1847" s="8" t="s">
        <v>4657</v>
      </c>
      <c r="D1847">
        <v>1000</v>
      </c>
      <c r="E1847">
        <v>1000</v>
      </c>
      <c r="F1847" t="s">
        <v>51</v>
      </c>
      <c r="G1847" t="s">
        <v>55</v>
      </c>
      <c r="H1847" t="s">
        <v>82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3733</v>
      </c>
      <c r="O1847">
        <f>ROUNDUP(E1847/D1847,2)*100</f>
        <v>100</v>
      </c>
      <c r="P1847">
        <f>IF(L1847&gt;0,ROUNDUP((E1847/L1847),0))</f>
        <v>53</v>
      </c>
      <c r="Q1847" t="s">
        <v>33</v>
      </c>
      <c r="R1847" t="s">
        <v>3732</v>
      </c>
      <c r="S1847" s="10">
        <f>(J1847/86400)+25569+(-5/24)</f>
        <v>42523.124976851854</v>
      </c>
      <c r="T1847" s="9">
        <f>(I1847/86400)+25569+(-5/24)</f>
        <v>42537.996527777774</v>
      </c>
    </row>
    <row r="1848" spans="1:20" ht="43.5" x14ac:dyDescent="0.35">
      <c r="A1848">
        <v>1846</v>
      </c>
      <c r="B1848" s="8" t="s">
        <v>4656</v>
      </c>
      <c r="C1848" s="8" t="s">
        <v>4655</v>
      </c>
      <c r="D1848">
        <v>15000</v>
      </c>
      <c r="E1848">
        <v>20689</v>
      </c>
      <c r="F1848" t="s">
        <v>51</v>
      </c>
      <c r="G1848" t="s">
        <v>55</v>
      </c>
      <c r="H1848" t="s">
        <v>82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3733</v>
      </c>
      <c r="O1848">
        <f>ROUNDUP(E1848/D1848,2)*100</f>
        <v>138</v>
      </c>
      <c r="P1848">
        <f>IF(L1848&gt;0,ROUNDUP((E1848/L1848),0))</f>
        <v>99</v>
      </c>
      <c r="Q1848" t="s">
        <v>33</v>
      </c>
      <c r="R1848" t="s">
        <v>3732</v>
      </c>
      <c r="S1848" s="10">
        <f>(J1848/86400)+25569+(-5/24)</f>
        <v>41228.441863425927</v>
      </c>
      <c r="T1848" s="9">
        <f>(I1848/86400)+25569+(-5/24)</f>
        <v>41258.441863425927</v>
      </c>
    </row>
    <row r="1849" spans="1:20" ht="58" x14ac:dyDescent="0.35">
      <c r="A1849">
        <v>1847</v>
      </c>
      <c r="B1849" s="8" t="s">
        <v>4654</v>
      </c>
      <c r="C1849" s="8" t="s">
        <v>4653</v>
      </c>
      <c r="D1849">
        <v>2500</v>
      </c>
      <c r="E1849">
        <v>3022</v>
      </c>
      <c r="F1849" t="s">
        <v>51</v>
      </c>
      <c r="G1849" t="s">
        <v>55</v>
      </c>
      <c r="H1849" t="s">
        <v>82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3733</v>
      </c>
      <c r="O1849">
        <f>ROUNDUP(E1849/D1849,2)*100</f>
        <v>121</v>
      </c>
      <c r="P1849">
        <f>IF(L1849&gt;0,ROUNDUP((E1849/L1849),0))</f>
        <v>80</v>
      </c>
      <c r="Q1849" t="s">
        <v>33</v>
      </c>
      <c r="R1849" t="s">
        <v>3732</v>
      </c>
      <c r="S1849" s="10">
        <f>(J1849/86400)+25569+(-5/24)</f>
        <v>42094.028148148143</v>
      </c>
      <c r="T1849" s="9">
        <f>(I1849/86400)+25569+(-5/24)</f>
        <v>42115.028148148143</v>
      </c>
    </row>
    <row r="1850" spans="1:20" ht="43.5" x14ac:dyDescent="0.35">
      <c r="A1850">
        <v>1848</v>
      </c>
      <c r="B1850" s="8" t="s">
        <v>4652</v>
      </c>
      <c r="C1850" s="8" t="s">
        <v>4651</v>
      </c>
      <c r="D1850">
        <v>3000</v>
      </c>
      <c r="E1850">
        <v>3221</v>
      </c>
      <c r="F1850" t="s">
        <v>51</v>
      </c>
      <c r="G1850" t="s">
        <v>55</v>
      </c>
      <c r="H1850" t="s">
        <v>82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3733</v>
      </c>
      <c r="O1850">
        <f>ROUNDUP(E1850/D1850,2)*100</f>
        <v>108</v>
      </c>
      <c r="P1850">
        <f>IF(L1850&gt;0,ROUNDUP((E1850/L1850),0))</f>
        <v>135</v>
      </c>
      <c r="Q1850" t="s">
        <v>33</v>
      </c>
      <c r="R1850" t="s">
        <v>3732</v>
      </c>
      <c r="S1850" s="10">
        <f>(J1850/86400)+25569+(-5/24)</f>
        <v>40691.579722222217</v>
      </c>
      <c r="T1850" s="9">
        <f>(I1850/86400)+25569+(-5/24)</f>
        <v>40755.082638888889</v>
      </c>
    </row>
    <row r="1851" spans="1:20" ht="29" x14ac:dyDescent="0.35">
      <c r="A1851">
        <v>1849</v>
      </c>
      <c r="B1851" s="8" t="s">
        <v>4650</v>
      </c>
      <c r="C1851" s="8" t="s">
        <v>4649</v>
      </c>
      <c r="D1851">
        <v>300</v>
      </c>
      <c r="E1851">
        <v>301</v>
      </c>
      <c r="F1851" t="s">
        <v>51</v>
      </c>
      <c r="G1851" t="s">
        <v>55</v>
      </c>
      <c r="H1851" t="s">
        <v>82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3733</v>
      </c>
      <c r="O1851">
        <f>ROUNDUP(E1851/D1851,2)*100</f>
        <v>101</v>
      </c>
      <c r="P1851">
        <f>IF(L1851&gt;0,ROUNDUP((E1851/L1851),0))</f>
        <v>38</v>
      </c>
      <c r="Q1851" t="s">
        <v>33</v>
      </c>
      <c r="R1851" t="s">
        <v>3732</v>
      </c>
      <c r="S1851" s="10">
        <f>(J1851/86400)+25569+(-5/24)</f>
        <v>41169.637256944443</v>
      </c>
      <c r="T1851" s="9">
        <f>(I1851/86400)+25569+(-5/24)</f>
        <v>41199.637256944443</v>
      </c>
    </row>
    <row r="1852" spans="1:20" ht="43.5" x14ac:dyDescent="0.35">
      <c r="A1852">
        <v>1850</v>
      </c>
      <c r="B1852" s="8" t="s">
        <v>4648</v>
      </c>
      <c r="C1852" s="8" t="s">
        <v>4647</v>
      </c>
      <c r="D1852">
        <v>9000</v>
      </c>
      <c r="E1852">
        <v>9137</v>
      </c>
      <c r="F1852" t="s">
        <v>51</v>
      </c>
      <c r="G1852" t="s">
        <v>55</v>
      </c>
      <c r="H1852" t="s">
        <v>82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3733</v>
      </c>
      <c r="O1852">
        <f>ROUNDUP(E1852/D1852,2)*100</f>
        <v>102</v>
      </c>
      <c r="P1852">
        <f>IF(L1852&gt;0,ROUNDUP((E1852/L1852),0))</f>
        <v>52</v>
      </c>
      <c r="Q1852" t="s">
        <v>33</v>
      </c>
      <c r="R1852" t="s">
        <v>3732</v>
      </c>
      <c r="S1852" s="10">
        <f>(J1852/86400)+25569+(-5/24)</f>
        <v>41800.751157407409</v>
      </c>
      <c r="T1852" s="9">
        <f>(I1852/86400)+25569+(-5/24)</f>
        <v>41830.751157407409</v>
      </c>
    </row>
    <row r="1853" spans="1:20" ht="43.5" x14ac:dyDescent="0.35">
      <c r="A1853">
        <v>1851</v>
      </c>
      <c r="B1853" s="8" t="s">
        <v>4646</v>
      </c>
      <c r="C1853" s="8" t="s">
        <v>4645</v>
      </c>
      <c r="D1853">
        <v>1300</v>
      </c>
      <c r="E1853">
        <v>1301</v>
      </c>
      <c r="F1853" t="s">
        <v>51</v>
      </c>
      <c r="G1853" t="s">
        <v>55</v>
      </c>
      <c r="H1853" t="s">
        <v>82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3733</v>
      </c>
      <c r="O1853">
        <f>ROUNDUP(E1853/D1853,2)*100</f>
        <v>101</v>
      </c>
      <c r="P1853">
        <f>IF(L1853&gt;0,ROUNDUP((E1853/L1853),0))</f>
        <v>51</v>
      </c>
      <c r="Q1853" t="s">
        <v>33</v>
      </c>
      <c r="R1853" t="s">
        <v>3732</v>
      </c>
      <c r="S1853" s="10">
        <f>(J1853/86400)+25569+(-5/24)</f>
        <v>41827.69835648148</v>
      </c>
      <c r="T1853" s="9">
        <f>(I1853/86400)+25569+(-5/24)</f>
        <v>41847.833333333328</v>
      </c>
    </row>
    <row r="1854" spans="1:20" ht="58" x14ac:dyDescent="0.35">
      <c r="A1854">
        <v>1852</v>
      </c>
      <c r="B1854" s="8" t="s">
        <v>4644</v>
      </c>
      <c r="C1854" s="8" t="s">
        <v>4643</v>
      </c>
      <c r="D1854">
        <v>15000</v>
      </c>
      <c r="E1854">
        <v>17545</v>
      </c>
      <c r="F1854" t="s">
        <v>51</v>
      </c>
      <c r="G1854" t="s">
        <v>55</v>
      </c>
      <c r="H1854" t="s">
        <v>82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3733</v>
      </c>
      <c r="O1854">
        <f>ROUNDUP(E1854/D1854,2)*100</f>
        <v>117</v>
      </c>
      <c r="P1854">
        <f>IF(L1854&gt;0,ROUNDUP((E1854/L1854),0))</f>
        <v>134</v>
      </c>
      <c r="Q1854" t="s">
        <v>33</v>
      </c>
      <c r="R1854" t="s">
        <v>3732</v>
      </c>
      <c r="S1854" s="10">
        <f>(J1854/86400)+25569+(-5/24)</f>
        <v>42081.563101851854</v>
      </c>
      <c r="T1854" s="9">
        <f>(I1854/86400)+25569+(-5/24)</f>
        <v>42118.791666666664</v>
      </c>
    </row>
    <row r="1855" spans="1:20" ht="58" x14ac:dyDescent="0.35">
      <c r="A1855">
        <v>1853</v>
      </c>
      <c r="B1855" s="8" t="s">
        <v>4642</v>
      </c>
      <c r="C1855" s="8" t="s">
        <v>4641</v>
      </c>
      <c r="D1855">
        <v>800</v>
      </c>
      <c r="E1855">
        <v>815</v>
      </c>
      <c r="F1855" t="s">
        <v>51</v>
      </c>
      <c r="G1855" t="s">
        <v>55</v>
      </c>
      <c r="H1855" t="s">
        <v>82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3733</v>
      </c>
      <c r="O1855">
        <f>ROUNDUP(E1855/D1855,2)*100</f>
        <v>102</v>
      </c>
      <c r="P1855">
        <f>IF(L1855&gt;0,ROUNDUP((E1855/L1855),0))</f>
        <v>59</v>
      </c>
      <c r="Q1855" t="s">
        <v>33</v>
      </c>
      <c r="R1855" t="s">
        <v>3732</v>
      </c>
      <c r="S1855" s="10">
        <f>(J1855/86400)+25569+(-5/24)</f>
        <v>41176.852048611108</v>
      </c>
      <c r="T1855" s="9">
        <f>(I1855/86400)+25569+(-5/24)</f>
        <v>41226.893715277773</v>
      </c>
    </row>
    <row r="1856" spans="1:20" ht="43.5" x14ac:dyDescent="0.35">
      <c r="A1856">
        <v>1854</v>
      </c>
      <c r="B1856" s="8" t="s">
        <v>4640</v>
      </c>
      <c r="C1856" s="8" t="s">
        <v>4639</v>
      </c>
      <c r="D1856">
        <v>15000</v>
      </c>
      <c r="E1856">
        <v>15318.55</v>
      </c>
      <c r="F1856" t="s">
        <v>51</v>
      </c>
      <c r="G1856" t="s">
        <v>55</v>
      </c>
      <c r="H1856" t="s">
        <v>82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3733</v>
      </c>
      <c r="O1856">
        <f>ROUNDUP(E1856/D1856,2)*100</f>
        <v>103</v>
      </c>
      <c r="P1856">
        <f>IF(L1856&gt;0,ROUNDUP((E1856/L1856),0))</f>
        <v>89</v>
      </c>
      <c r="Q1856" t="s">
        <v>33</v>
      </c>
      <c r="R1856" t="s">
        <v>3732</v>
      </c>
      <c r="S1856" s="10">
        <f>(J1856/86400)+25569+(-5/24)</f>
        <v>41387.812928240739</v>
      </c>
      <c r="T1856" s="9">
        <f>(I1856/86400)+25569+(-5/24)</f>
        <v>41417.812928240739</v>
      </c>
    </row>
    <row r="1857" spans="1:20" ht="43.5" x14ac:dyDescent="0.35">
      <c r="A1857">
        <v>1855</v>
      </c>
      <c r="B1857" s="8" t="s">
        <v>4638</v>
      </c>
      <c r="C1857" s="8" t="s">
        <v>4637</v>
      </c>
      <c r="D1857">
        <v>8750</v>
      </c>
      <c r="E1857">
        <v>13480.16</v>
      </c>
      <c r="F1857" t="s">
        <v>51</v>
      </c>
      <c r="G1857" t="s">
        <v>57</v>
      </c>
      <c r="H1857" t="s">
        <v>193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3733</v>
      </c>
      <c r="O1857">
        <f>ROUNDUP(E1857/D1857,2)*100</f>
        <v>155</v>
      </c>
      <c r="P1857">
        <f>IF(L1857&gt;0,ROUNDUP((E1857/L1857),0))</f>
        <v>71</v>
      </c>
      <c r="Q1857" t="s">
        <v>33</v>
      </c>
      <c r="R1857" t="s">
        <v>3732</v>
      </c>
      <c r="S1857" s="10">
        <f>(J1857/86400)+25569+(-5/24)</f>
        <v>41600.330324074072</v>
      </c>
      <c r="T1857" s="9">
        <f>(I1857/86400)+25569+(-5/24)</f>
        <v>41645.330324074072</v>
      </c>
    </row>
    <row r="1858" spans="1:20" ht="58" x14ac:dyDescent="0.35">
      <c r="A1858">
        <v>1856</v>
      </c>
      <c r="B1858" s="8" t="s">
        <v>4636</v>
      </c>
      <c r="C1858" s="8" t="s">
        <v>4635</v>
      </c>
      <c r="D1858">
        <v>2000</v>
      </c>
      <c r="E1858">
        <v>2025</v>
      </c>
      <c r="F1858" t="s">
        <v>51</v>
      </c>
      <c r="G1858" t="s">
        <v>55</v>
      </c>
      <c r="H1858" t="s">
        <v>82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3733</v>
      </c>
      <c r="O1858">
        <f>ROUNDUP(E1858/D1858,2)*100</f>
        <v>102</v>
      </c>
      <c r="P1858">
        <f>IF(L1858&gt;0,ROUNDUP((E1858/L1858),0))</f>
        <v>54</v>
      </c>
      <c r="Q1858" t="s">
        <v>33</v>
      </c>
      <c r="R1858" t="s">
        <v>3732</v>
      </c>
      <c r="S1858" s="10">
        <f>(J1858/86400)+25569+(-5/24)</f>
        <v>41817.64666666666</v>
      </c>
      <c r="T1858" s="9">
        <f>(I1858/86400)+25569+(-5/24)</f>
        <v>41838.64666666666</v>
      </c>
    </row>
    <row r="1859" spans="1:20" ht="43.5" x14ac:dyDescent="0.35">
      <c r="A1859">
        <v>1857</v>
      </c>
      <c r="B1859" s="8" t="s">
        <v>4634</v>
      </c>
      <c r="C1859" s="8" t="s">
        <v>4633</v>
      </c>
      <c r="D1859">
        <v>3000</v>
      </c>
      <c r="E1859">
        <v>3000</v>
      </c>
      <c r="F1859" t="s">
        <v>51</v>
      </c>
      <c r="G1859" t="s">
        <v>55</v>
      </c>
      <c r="H1859" t="s">
        <v>82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3733</v>
      </c>
      <c r="O1859">
        <f>ROUNDUP(E1859/D1859,2)*100</f>
        <v>100</v>
      </c>
      <c r="P1859">
        <f>IF(L1859&gt;0,ROUNDUP((E1859/L1859),0))</f>
        <v>137</v>
      </c>
      <c r="Q1859" t="s">
        <v>33</v>
      </c>
      <c r="R1859" t="s">
        <v>3732</v>
      </c>
      <c r="S1859" s="10">
        <f>(J1859/86400)+25569+(-5/24)</f>
        <v>41864.560335648144</v>
      </c>
      <c r="T1859" s="9">
        <f>(I1859/86400)+25569+(-5/24)</f>
        <v>41894.560335648144</v>
      </c>
    </row>
    <row r="1860" spans="1:20" ht="58" x14ac:dyDescent="0.35">
      <c r="A1860">
        <v>1858</v>
      </c>
      <c r="B1860" s="8" t="s">
        <v>4632</v>
      </c>
      <c r="C1860" s="8" t="s">
        <v>4631</v>
      </c>
      <c r="D1860">
        <v>5555.55</v>
      </c>
      <c r="E1860">
        <v>6041.55</v>
      </c>
      <c r="F1860" t="s">
        <v>51</v>
      </c>
      <c r="G1860" t="s">
        <v>55</v>
      </c>
      <c r="H1860" t="s">
        <v>82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3733</v>
      </c>
      <c r="O1860">
        <f>ROUNDUP(E1860/D1860,2)*100</f>
        <v>109.00000000000001</v>
      </c>
      <c r="P1860">
        <f>IF(L1860&gt;0,ROUNDUP((E1860/L1860),0))</f>
        <v>41</v>
      </c>
      <c r="Q1860" t="s">
        <v>33</v>
      </c>
      <c r="R1860" t="s">
        <v>3732</v>
      </c>
      <c r="S1860" s="10">
        <f>(J1860/86400)+25569+(-5/24)</f>
        <v>40832.9921412037</v>
      </c>
      <c r="T1860" s="9">
        <f>(I1860/86400)+25569+(-5/24)</f>
        <v>40893.033807870372</v>
      </c>
    </row>
    <row r="1861" spans="1:20" ht="29" x14ac:dyDescent="0.35">
      <c r="A1861">
        <v>1859</v>
      </c>
      <c r="B1861" s="8" t="s">
        <v>4630</v>
      </c>
      <c r="C1861" s="8" t="s">
        <v>4629</v>
      </c>
      <c r="D1861">
        <v>3000</v>
      </c>
      <c r="E1861">
        <v>3955</v>
      </c>
      <c r="F1861" t="s">
        <v>51</v>
      </c>
      <c r="G1861" t="s">
        <v>55</v>
      </c>
      <c r="H1861" t="s">
        <v>82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3733</v>
      </c>
      <c r="O1861">
        <f>ROUNDUP(E1861/D1861,2)*100</f>
        <v>132</v>
      </c>
      <c r="P1861">
        <f>IF(L1861&gt;0,ROUNDUP((E1861/L1861),0))</f>
        <v>71</v>
      </c>
      <c r="Q1861" t="s">
        <v>33</v>
      </c>
      <c r="R1861" t="s">
        <v>3732</v>
      </c>
      <c r="S1861" s="10">
        <f>(J1861/86400)+25569+(-5/24)</f>
        <v>40778.561678240738</v>
      </c>
      <c r="T1861" s="9">
        <f>(I1861/86400)+25569+(-5/24)</f>
        <v>40808.561678240738</v>
      </c>
    </row>
    <row r="1862" spans="1:20" ht="43.5" x14ac:dyDescent="0.35">
      <c r="A1862">
        <v>1860</v>
      </c>
      <c r="B1862" s="8" t="s">
        <v>4628</v>
      </c>
      <c r="C1862" s="8" t="s">
        <v>4627</v>
      </c>
      <c r="D1862">
        <v>750</v>
      </c>
      <c r="E1862">
        <v>1001</v>
      </c>
      <c r="F1862" t="s">
        <v>51</v>
      </c>
      <c r="G1862" t="s">
        <v>55</v>
      </c>
      <c r="H1862" t="s">
        <v>82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3733</v>
      </c>
      <c r="O1862">
        <f>ROUNDUP(E1862/D1862,2)*100</f>
        <v>134</v>
      </c>
      <c r="P1862">
        <f>IF(L1862&gt;0,ROUNDUP((E1862/L1862),0))</f>
        <v>53</v>
      </c>
      <c r="Q1862" t="s">
        <v>33</v>
      </c>
      <c r="R1862" t="s">
        <v>3732</v>
      </c>
      <c r="S1862" s="10">
        <f>(J1862/86400)+25569+(-5/24)</f>
        <v>41655.500972222224</v>
      </c>
      <c r="T1862" s="9">
        <f>(I1862/86400)+25569+(-5/24)</f>
        <v>41676.500972222224</v>
      </c>
    </row>
    <row r="1863" spans="1:20" ht="43.5" x14ac:dyDescent="0.35">
      <c r="A1863">
        <v>1861</v>
      </c>
      <c r="B1863" s="8" t="s">
        <v>4626</v>
      </c>
      <c r="C1863" s="8" t="s">
        <v>4625</v>
      </c>
      <c r="D1863">
        <v>250000</v>
      </c>
      <c r="E1863">
        <v>0</v>
      </c>
      <c r="F1863" t="s">
        <v>49</v>
      </c>
      <c r="G1863" t="s">
        <v>56</v>
      </c>
      <c r="H1863" t="s">
        <v>90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4586</v>
      </c>
      <c r="O1863">
        <f>ROUNDUP(E1863/D1863,2)*100</f>
        <v>0</v>
      </c>
      <c r="P1863" t="b">
        <f>IF(L1863&gt;0,ROUNDUP((E1863/L1863),0))</f>
        <v>0</v>
      </c>
      <c r="Q1863" t="s">
        <v>29</v>
      </c>
      <c r="R1863" t="s">
        <v>4585</v>
      </c>
      <c r="S1863" s="10">
        <f>(J1863/86400)+25569+(-5/24)</f>
        <v>42000.091909722221</v>
      </c>
      <c r="T1863" s="9">
        <f>(I1863/86400)+25569+(-5/24)</f>
        <v>42030.091909722221</v>
      </c>
    </row>
    <row r="1864" spans="1:20" ht="43.5" x14ac:dyDescent="0.35">
      <c r="A1864">
        <v>1862</v>
      </c>
      <c r="B1864" s="8" t="s">
        <v>4624</v>
      </c>
      <c r="C1864" s="8" t="s">
        <v>4623</v>
      </c>
      <c r="D1864">
        <v>18000</v>
      </c>
      <c r="E1864">
        <v>1455</v>
      </c>
      <c r="F1864" t="s">
        <v>49</v>
      </c>
      <c r="G1864" t="s">
        <v>55</v>
      </c>
      <c r="H1864" t="s">
        <v>82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4586</v>
      </c>
      <c r="O1864">
        <f>ROUNDUP(E1864/D1864,2)*100</f>
        <v>9</v>
      </c>
      <c r="P1864">
        <f>IF(L1864&gt;0,ROUNDUP((E1864/L1864),0))</f>
        <v>91</v>
      </c>
      <c r="Q1864" t="s">
        <v>29</v>
      </c>
      <c r="R1864" t="s">
        <v>4585</v>
      </c>
      <c r="S1864" s="10">
        <f>(J1864/86400)+25569+(-5/24)</f>
        <v>42755.284421296295</v>
      </c>
      <c r="T1864" s="9">
        <f>(I1864/86400)+25569+(-5/24)</f>
        <v>42802.104166666664</v>
      </c>
    </row>
    <row r="1865" spans="1:20" ht="43.5" x14ac:dyDescent="0.35">
      <c r="A1865">
        <v>1863</v>
      </c>
      <c r="B1865" s="8" t="s">
        <v>4622</v>
      </c>
      <c r="C1865" s="8" t="s">
        <v>4621</v>
      </c>
      <c r="D1865">
        <v>2500</v>
      </c>
      <c r="E1865">
        <v>10</v>
      </c>
      <c r="F1865" t="s">
        <v>49</v>
      </c>
      <c r="G1865" t="s">
        <v>55</v>
      </c>
      <c r="H1865" t="s">
        <v>82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4586</v>
      </c>
      <c r="O1865">
        <f>ROUNDUP(E1865/D1865,2)*100</f>
        <v>1</v>
      </c>
      <c r="P1865">
        <f>IF(L1865&gt;0,ROUNDUP((E1865/L1865),0))</f>
        <v>5</v>
      </c>
      <c r="Q1865" t="s">
        <v>29</v>
      </c>
      <c r="R1865" t="s">
        <v>4585</v>
      </c>
      <c r="S1865" s="10">
        <f>(J1865/86400)+25569+(-5/24)</f>
        <v>41772.588946759257</v>
      </c>
      <c r="T1865" s="9">
        <f>(I1865/86400)+25569+(-5/24)</f>
        <v>41802.588946759257</v>
      </c>
    </row>
    <row r="1866" spans="1:20" ht="58" x14ac:dyDescent="0.35">
      <c r="A1866">
        <v>1864</v>
      </c>
      <c r="B1866" s="8" t="s">
        <v>4620</v>
      </c>
      <c r="C1866" s="8" t="s">
        <v>4619</v>
      </c>
      <c r="D1866">
        <v>6500</v>
      </c>
      <c r="E1866">
        <v>2788</v>
      </c>
      <c r="F1866" t="s">
        <v>49</v>
      </c>
      <c r="G1866" t="s">
        <v>55</v>
      </c>
      <c r="H1866" t="s">
        <v>82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4586</v>
      </c>
      <c r="O1866">
        <f>ROUNDUP(E1866/D1866,2)*100</f>
        <v>43</v>
      </c>
      <c r="P1866">
        <f>IF(L1866&gt;0,ROUNDUP((E1866/L1866),0))</f>
        <v>59</v>
      </c>
      <c r="Q1866" t="s">
        <v>29</v>
      </c>
      <c r="R1866" t="s">
        <v>4585</v>
      </c>
      <c r="S1866" s="10">
        <f>(J1866/86400)+25569+(-5/24)</f>
        <v>41733.508101851847</v>
      </c>
      <c r="T1866" s="9">
        <f>(I1866/86400)+25569+(-5/24)</f>
        <v>41763.508101851847</v>
      </c>
    </row>
    <row r="1867" spans="1:20" ht="58" x14ac:dyDescent="0.35">
      <c r="A1867">
        <v>1865</v>
      </c>
      <c r="B1867" s="8" t="s">
        <v>4618</v>
      </c>
      <c r="C1867" s="8" t="s">
        <v>4617</v>
      </c>
      <c r="D1867">
        <v>110000</v>
      </c>
      <c r="E1867">
        <v>4</v>
      </c>
      <c r="F1867" t="s">
        <v>49</v>
      </c>
      <c r="G1867" t="s">
        <v>56</v>
      </c>
      <c r="H1867" t="s">
        <v>90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4586</v>
      </c>
      <c r="O1867">
        <f>ROUNDUP(E1867/D1867,2)*100</f>
        <v>1</v>
      </c>
      <c r="P1867">
        <f>IF(L1867&gt;0,ROUNDUP((E1867/L1867),0))</f>
        <v>2</v>
      </c>
      <c r="Q1867" t="s">
        <v>29</v>
      </c>
      <c r="R1867" t="s">
        <v>4585</v>
      </c>
      <c r="S1867" s="10">
        <f>(J1867/86400)+25569+(-5/24)</f>
        <v>42645.159108796295</v>
      </c>
      <c r="T1867" s="9">
        <f>(I1867/86400)+25569+(-5/24)</f>
        <v>42680.200775462959</v>
      </c>
    </row>
    <row r="1868" spans="1:20" ht="43.5" x14ac:dyDescent="0.35">
      <c r="A1868">
        <v>1866</v>
      </c>
      <c r="B1868" s="8" t="s">
        <v>4616</v>
      </c>
      <c r="C1868" s="8" t="s">
        <v>4615</v>
      </c>
      <c r="D1868">
        <v>25000</v>
      </c>
      <c r="E1868">
        <v>125</v>
      </c>
      <c r="F1868" t="s">
        <v>49</v>
      </c>
      <c r="G1868" t="s">
        <v>55</v>
      </c>
      <c r="H1868" t="s">
        <v>82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4586</v>
      </c>
      <c r="O1868">
        <f>ROUNDUP(E1868/D1868,2)*100</f>
        <v>1</v>
      </c>
      <c r="P1868">
        <f>IF(L1868&gt;0,ROUNDUP((E1868/L1868),0))</f>
        <v>63</v>
      </c>
      <c r="Q1868" t="s">
        <v>29</v>
      </c>
      <c r="R1868" t="s">
        <v>4585</v>
      </c>
      <c r="S1868" s="10">
        <f>(J1868/86400)+25569+(-5/24)</f>
        <v>42742.038159722222</v>
      </c>
      <c r="T1868" s="9">
        <f>(I1868/86400)+25569+(-5/24)</f>
        <v>42794.958333333336</v>
      </c>
    </row>
    <row r="1869" spans="1:20" ht="43.5" x14ac:dyDescent="0.35">
      <c r="A1869">
        <v>1867</v>
      </c>
      <c r="B1869" s="8" t="s">
        <v>4614</v>
      </c>
      <c r="C1869" s="8" t="s">
        <v>4613</v>
      </c>
      <c r="D1869">
        <v>20000</v>
      </c>
      <c r="E1869">
        <v>10</v>
      </c>
      <c r="F1869" t="s">
        <v>49</v>
      </c>
      <c r="G1869" t="s">
        <v>55</v>
      </c>
      <c r="H1869" t="s">
        <v>82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4586</v>
      </c>
      <c r="O1869">
        <f>ROUNDUP(E1869/D1869,2)*100</f>
        <v>1</v>
      </c>
      <c r="P1869">
        <f>IF(L1869&gt;0,ROUNDUP((E1869/L1869),0))</f>
        <v>10</v>
      </c>
      <c r="Q1869" t="s">
        <v>29</v>
      </c>
      <c r="R1869" t="s">
        <v>4585</v>
      </c>
      <c r="S1869" s="10">
        <f>(J1869/86400)+25569+(-5/24)</f>
        <v>42649.716574074067</v>
      </c>
      <c r="T1869" s="9">
        <f>(I1869/86400)+25569+(-5/24)</f>
        <v>42679.716574074067</v>
      </c>
    </row>
    <row r="1870" spans="1:20" ht="43.5" x14ac:dyDescent="0.35">
      <c r="A1870">
        <v>1868</v>
      </c>
      <c r="B1870" s="8" t="s">
        <v>4612</v>
      </c>
      <c r="C1870" s="8" t="s">
        <v>4611</v>
      </c>
      <c r="D1870">
        <v>25000</v>
      </c>
      <c r="E1870">
        <v>1217</v>
      </c>
      <c r="F1870" t="s">
        <v>49</v>
      </c>
      <c r="G1870" t="s">
        <v>55</v>
      </c>
      <c r="H1870" t="s">
        <v>82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4586</v>
      </c>
      <c r="O1870">
        <f>ROUNDUP(E1870/D1870,2)*100</f>
        <v>5</v>
      </c>
      <c r="P1870">
        <f>IF(L1870&gt;0,ROUNDUP((E1870/L1870),0))</f>
        <v>72</v>
      </c>
      <c r="Q1870" t="s">
        <v>29</v>
      </c>
      <c r="R1870" t="s">
        <v>4585</v>
      </c>
      <c r="S1870" s="10">
        <f>(J1870/86400)+25569+(-5/24)</f>
        <v>42328.570891203701</v>
      </c>
      <c r="T1870" s="9">
        <f>(I1870/86400)+25569+(-5/24)</f>
        <v>42353.124305555553</v>
      </c>
    </row>
    <row r="1871" spans="1:20" ht="43.5" x14ac:dyDescent="0.35">
      <c r="A1871">
        <v>1869</v>
      </c>
      <c r="B1871" s="8" t="s">
        <v>4610</v>
      </c>
      <c r="C1871" s="8" t="s">
        <v>4609</v>
      </c>
      <c r="D1871">
        <v>10000</v>
      </c>
      <c r="E1871">
        <v>0</v>
      </c>
      <c r="F1871" t="s">
        <v>49</v>
      </c>
      <c r="G1871" t="s">
        <v>55</v>
      </c>
      <c r="H1871" t="s">
        <v>82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4586</v>
      </c>
      <c r="O1871">
        <f>ROUNDUP(E1871/D1871,2)*100</f>
        <v>0</v>
      </c>
      <c r="P1871" t="b">
        <f>IF(L1871&gt;0,ROUNDUP((E1871/L1871),0))</f>
        <v>0</v>
      </c>
      <c r="Q1871" t="s">
        <v>29</v>
      </c>
      <c r="R1871" t="s">
        <v>4585</v>
      </c>
      <c r="S1871" s="10">
        <f>(J1871/86400)+25569+(-5/24)</f>
        <v>42708.794548611106</v>
      </c>
      <c r="T1871" s="9">
        <f>(I1871/86400)+25569+(-5/24)</f>
        <v>42738.794548611106</v>
      </c>
    </row>
    <row r="1872" spans="1:20" ht="43.5" x14ac:dyDescent="0.35">
      <c r="A1872">
        <v>1870</v>
      </c>
      <c r="B1872" s="8" t="s">
        <v>4608</v>
      </c>
      <c r="C1872" s="8" t="s">
        <v>4607</v>
      </c>
      <c r="D1872">
        <v>3500</v>
      </c>
      <c r="E1872">
        <v>361</v>
      </c>
      <c r="F1872" t="s">
        <v>49</v>
      </c>
      <c r="G1872" t="s">
        <v>55</v>
      </c>
      <c r="H1872" t="s">
        <v>82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4586</v>
      </c>
      <c r="O1872">
        <f>ROUNDUP(E1872/D1872,2)*100</f>
        <v>11</v>
      </c>
      <c r="P1872">
        <f>IF(L1872&gt;0,ROUNDUP((E1872/L1872),0))</f>
        <v>33</v>
      </c>
      <c r="Q1872" t="s">
        <v>29</v>
      </c>
      <c r="R1872" t="s">
        <v>4585</v>
      </c>
      <c r="S1872" s="10">
        <f>(J1872/86400)+25569+(-5/24)</f>
        <v>42371.14739583333</v>
      </c>
      <c r="T1872" s="9">
        <f>(I1872/86400)+25569+(-5/24)</f>
        <v>42399.970138888886</v>
      </c>
    </row>
    <row r="1873" spans="1:20" ht="58" x14ac:dyDescent="0.35">
      <c r="A1873">
        <v>1871</v>
      </c>
      <c r="B1873" s="8" t="s">
        <v>4606</v>
      </c>
      <c r="C1873" s="8" t="s">
        <v>4605</v>
      </c>
      <c r="D1873">
        <v>6500</v>
      </c>
      <c r="E1873">
        <v>4666</v>
      </c>
      <c r="F1873" t="s">
        <v>49</v>
      </c>
      <c r="G1873" t="s">
        <v>55</v>
      </c>
      <c r="H1873" t="s">
        <v>82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4586</v>
      </c>
      <c r="O1873">
        <f>ROUNDUP(E1873/D1873,2)*100</f>
        <v>72</v>
      </c>
      <c r="P1873">
        <f>IF(L1873&gt;0,ROUNDUP((E1873/L1873),0))</f>
        <v>50</v>
      </c>
      <c r="Q1873" t="s">
        <v>29</v>
      </c>
      <c r="R1873" t="s">
        <v>4585</v>
      </c>
      <c r="S1873" s="10">
        <f>(J1873/86400)+25569+(-5/24)</f>
        <v>41923.575243055551</v>
      </c>
      <c r="T1873" s="9">
        <f>(I1873/86400)+25569+(-5/24)</f>
        <v>41963.616909722223</v>
      </c>
    </row>
    <row r="1874" spans="1:20" ht="43.5" x14ac:dyDescent="0.35">
      <c r="A1874">
        <v>1872</v>
      </c>
      <c r="B1874" s="8" t="s">
        <v>4604</v>
      </c>
      <c r="C1874" s="8" t="s">
        <v>4603</v>
      </c>
      <c r="D1874">
        <v>20000</v>
      </c>
      <c r="E1874">
        <v>212</v>
      </c>
      <c r="F1874" t="s">
        <v>49</v>
      </c>
      <c r="G1874" t="s">
        <v>55</v>
      </c>
      <c r="H1874" t="s">
        <v>82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4586</v>
      </c>
      <c r="O1874">
        <f>ROUNDUP(E1874/D1874,2)*100</f>
        <v>2</v>
      </c>
      <c r="P1874">
        <f>IF(L1874&gt;0,ROUNDUP((E1874/L1874),0))</f>
        <v>17</v>
      </c>
      <c r="Q1874" t="s">
        <v>29</v>
      </c>
      <c r="R1874" t="s">
        <v>4585</v>
      </c>
      <c r="S1874" s="10">
        <f>(J1874/86400)+25569+(-5/24)</f>
        <v>42154.921319444438</v>
      </c>
      <c r="T1874" s="9">
        <f>(I1874/86400)+25569+(-5/24)</f>
        <v>42184.921319444438</v>
      </c>
    </row>
    <row r="1875" spans="1:20" ht="43.5" x14ac:dyDescent="0.35">
      <c r="A1875">
        <v>1873</v>
      </c>
      <c r="B1875" s="8" t="s">
        <v>4602</v>
      </c>
      <c r="C1875" s="8" t="s">
        <v>4601</v>
      </c>
      <c r="D1875">
        <v>8000</v>
      </c>
      <c r="E1875">
        <v>36</v>
      </c>
      <c r="F1875" t="s">
        <v>49</v>
      </c>
      <c r="G1875" t="s">
        <v>57</v>
      </c>
      <c r="H1875" t="s">
        <v>193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4586</v>
      </c>
      <c r="O1875">
        <f>ROUNDUP(E1875/D1875,2)*100</f>
        <v>1</v>
      </c>
      <c r="P1875">
        <f>IF(L1875&gt;0,ROUNDUP((E1875/L1875),0))</f>
        <v>18</v>
      </c>
      <c r="Q1875" t="s">
        <v>29</v>
      </c>
      <c r="R1875" t="s">
        <v>4585</v>
      </c>
      <c r="S1875" s="10">
        <f>(J1875/86400)+25569+(-5/24)</f>
        <v>42164.407523148147</v>
      </c>
      <c r="T1875" s="9">
        <f>(I1875/86400)+25569+(-5/24)</f>
        <v>42193.489583333336</v>
      </c>
    </row>
    <row r="1876" spans="1:20" ht="58" x14ac:dyDescent="0.35">
      <c r="A1876">
        <v>1874</v>
      </c>
      <c r="B1876" s="8" t="s">
        <v>4600</v>
      </c>
      <c r="C1876" s="8" t="s">
        <v>4599</v>
      </c>
      <c r="D1876">
        <v>160000</v>
      </c>
      <c r="E1876">
        <v>26</v>
      </c>
      <c r="F1876" t="s">
        <v>49</v>
      </c>
      <c r="G1876" t="s">
        <v>55</v>
      </c>
      <c r="H1876" t="s">
        <v>82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4586</v>
      </c>
      <c r="O1876">
        <f>ROUNDUP(E1876/D1876,2)*100</f>
        <v>1</v>
      </c>
      <c r="P1876">
        <f>IF(L1876&gt;0,ROUNDUP((E1876/L1876),0))</f>
        <v>13</v>
      </c>
      <c r="Q1876" t="s">
        <v>29</v>
      </c>
      <c r="R1876" t="s">
        <v>4585</v>
      </c>
      <c r="S1876" s="10">
        <f>(J1876/86400)+25569+(-5/24)</f>
        <v>42529.760798611103</v>
      </c>
      <c r="T1876" s="9">
        <f>(I1876/86400)+25569+(-5/24)</f>
        <v>42549.760798611103</v>
      </c>
    </row>
    <row r="1877" spans="1:20" ht="43.5" x14ac:dyDescent="0.35">
      <c r="A1877">
        <v>1875</v>
      </c>
      <c r="B1877" s="8" t="s">
        <v>4598</v>
      </c>
      <c r="C1877" s="8" t="s">
        <v>4597</v>
      </c>
      <c r="D1877">
        <v>10000</v>
      </c>
      <c r="E1877">
        <v>51</v>
      </c>
      <c r="F1877" t="s">
        <v>49</v>
      </c>
      <c r="G1877" t="s">
        <v>55</v>
      </c>
      <c r="H1877" t="s">
        <v>82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4586</v>
      </c>
      <c r="O1877">
        <f>ROUNDUP(E1877/D1877,2)*100</f>
        <v>1</v>
      </c>
      <c r="P1877">
        <f>IF(L1877&gt;0,ROUNDUP((E1877/L1877),0))</f>
        <v>17</v>
      </c>
      <c r="Q1877" t="s">
        <v>29</v>
      </c>
      <c r="R1877" t="s">
        <v>4585</v>
      </c>
      <c r="S1877" s="10">
        <f>(J1877/86400)+25569+(-5/24)</f>
        <v>42528.691064814811</v>
      </c>
      <c r="T1877" s="9">
        <f>(I1877/86400)+25569+(-5/24)</f>
        <v>42588.691064814811</v>
      </c>
    </row>
    <row r="1878" spans="1:20" ht="43.5" x14ac:dyDescent="0.35">
      <c r="A1878">
        <v>1876</v>
      </c>
      <c r="B1878" s="8" t="s">
        <v>4596</v>
      </c>
      <c r="C1878" s="8" t="s">
        <v>4595</v>
      </c>
      <c r="D1878">
        <v>280</v>
      </c>
      <c r="E1878">
        <v>0</v>
      </c>
      <c r="F1878" t="s">
        <v>49</v>
      </c>
      <c r="G1878" t="s">
        <v>58</v>
      </c>
      <c r="H1878" t="s">
        <v>104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4586</v>
      </c>
      <c r="O1878">
        <f>ROUNDUP(E1878/D1878,2)*100</f>
        <v>0</v>
      </c>
      <c r="P1878" t="b">
        <f>IF(L1878&gt;0,ROUNDUP((E1878/L1878),0))</f>
        <v>0</v>
      </c>
      <c r="Q1878" t="s">
        <v>29</v>
      </c>
      <c r="R1878" t="s">
        <v>4585</v>
      </c>
      <c r="S1878" s="10">
        <f>(J1878/86400)+25569+(-5/24)</f>
        <v>41776.07644675926</v>
      </c>
      <c r="T1878" s="9">
        <f>(I1878/86400)+25569+(-5/24)</f>
        <v>41806.07644675926</v>
      </c>
    </row>
    <row r="1879" spans="1:20" ht="43.5" x14ac:dyDescent="0.35">
      <c r="A1879">
        <v>1877</v>
      </c>
      <c r="B1879" s="8" t="s">
        <v>4594</v>
      </c>
      <c r="C1879" s="8" t="s">
        <v>4593</v>
      </c>
      <c r="D1879">
        <v>60</v>
      </c>
      <c r="E1879">
        <v>0</v>
      </c>
      <c r="F1879" t="s">
        <v>49</v>
      </c>
      <c r="G1879" t="s">
        <v>55</v>
      </c>
      <c r="H1879" t="s">
        <v>82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4586</v>
      </c>
      <c r="O1879">
        <f>ROUNDUP(E1879/D1879,2)*100</f>
        <v>0</v>
      </c>
      <c r="P1879" t="b">
        <f>IF(L1879&gt;0,ROUNDUP((E1879/L1879),0))</f>
        <v>0</v>
      </c>
      <c r="Q1879" t="s">
        <v>29</v>
      </c>
      <c r="R1879" t="s">
        <v>4585</v>
      </c>
      <c r="S1879" s="10">
        <f>(J1879/86400)+25569+(-5/24)</f>
        <v>42034.820891203701</v>
      </c>
      <c r="T1879" s="9">
        <f>(I1879/86400)+25569+(-5/24)</f>
        <v>42063.820891203701</v>
      </c>
    </row>
    <row r="1880" spans="1:20" ht="58" x14ac:dyDescent="0.35">
      <c r="A1880">
        <v>1878</v>
      </c>
      <c r="B1880" s="8" t="s">
        <v>4592</v>
      </c>
      <c r="C1880" s="8" t="s">
        <v>4591</v>
      </c>
      <c r="D1880">
        <v>8000</v>
      </c>
      <c r="E1880">
        <v>0</v>
      </c>
      <c r="F1880" t="s">
        <v>49</v>
      </c>
      <c r="G1880" t="s">
        <v>58</v>
      </c>
      <c r="H1880" t="s">
        <v>104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4586</v>
      </c>
      <c r="O1880">
        <f>ROUNDUP(E1880/D1880,2)*100</f>
        <v>0</v>
      </c>
      <c r="P1880" t="b">
        <f>IF(L1880&gt;0,ROUNDUP((E1880/L1880),0))</f>
        <v>0</v>
      </c>
      <c r="Q1880" t="s">
        <v>29</v>
      </c>
      <c r="R1880" t="s">
        <v>4585</v>
      </c>
      <c r="S1880" s="10">
        <f>(J1880/86400)+25569+(-5/24)</f>
        <v>41772.800405092588</v>
      </c>
      <c r="T1880" s="9">
        <f>(I1880/86400)+25569+(-5/24)</f>
        <v>41802.800405092588</v>
      </c>
    </row>
    <row r="1881" spans="1:20" ht="43.5" x14ac:dyDescent="0.35">
      <c r="A1881">
        <v>1879</v>
      </c>
      <c r="B1881" s="8" t="s">
        <v>4590</v>
      </c>
      <c r="C1881" s="8" t="s">
        <v>4589</v>
      </c>
      <c r="D1881">
        <v>5000</v>
      </c>
      <c r="E1881">
        <v>6</v>
      </c>
      <c r="F1881" t="s">
        <v>49</v>
      </c>
      <c r="G1881" t="s">
        <v>63</v>
      </c>
      <c r="H1881" t="s">
        <v>85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4586</v>
      </c>
      <c r="O1881">
        <f>ROUNDUP(E1881/D1881,2)*100</f>
        <v>1</v>
      </c>
      <c r="P1881">
        <f>IF(L1881&gt;0,ROUNDUP((E1881/L1881),0))</f>
        <v>3</v>
      </c>
      <c r="Q1881" t="s">
        <v>29</v>
      </c>
      <c r="R1881" t="s">
        <v>4585</v>
      </c>
      <c r="S1881" s="10">
        <f>(J1881/86400)+25569+(-5/24)</f>
        <v>42413.441307870373</v>
      </c>
      <c r="T1881" s="9">
        <f>(I1881/86400)+25569+(-5/24)</f>
        <v>42443.399641203701</v>
      </c>
    </row>
    <row r="1882" spans="1:20" ht="29" x14ac:dyDescent="0.35">
      <c r="A1882">
        <v>1880</v>
      </c>
      <c r="B1882" s="8" t="s">
        <v>4588</v>
      </c>
      <c r="C1882" s="8" t="s">
        <v>4587</v>
      </c>
      <c r="D1882">
        <v>5000</v>
      </c>
      <c r="E1882">
        <v>1004</v>
      </c>
      <c r="F1882" t="s">
        <v>49</v>
      </c>
      <c r="G1882" t="s">
        <v>56</v>
      </c>
      <c r="H1882" t="s">
        <v>90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4586</v>
      </c>
      <c r="O1882">
        <f>ROUNDUP(E1882/D1882,2)*100</f>
        <v>21.000000000000004</v>
      </c>
      <c r="P1882">
        <f>IF(L1882&gt;0,ROUNDUP((E1882/L1882),0))</f>
        <v>42</v>
      </c>
      <c r="Q1882" t="s">
        <v>29</v>
      </c>
      <c r="R1882" t="s">
        <v>4585</v>
      </c>
      <c r="S1882" s="10">
        <f>(J1882/86400)+25569+(-5/24)</f>
        <v>42430.358564814807</v>
      </c>
      <c r="T1882" s="9">
        <f>(I1882/86400)+25569+(-5/24)</f>
        <v>42459.31689814815</v>
      </c>
    </row>
    <row r="1883" spans="1:20" ht="43.5" x14ac:dyDescent="0.35">
      <c r="A1883">
        <v>1881</v>
      </c>
      <c r="B1883" s="8" t="s">
        <v>4584</v>
      </c>
      <c r="C1883" s="8" t="s">
        <v>4583</v>
      </c>
      <c r="D1883">
        <v>2000</v>
      </c>
      <c r="E1883">
        <v>3453.69</v>
      </c>
      <c r="F1883" t="s">
        <v>51</v>
      </c>
      <c r="G1883" t="s">
        <v>55</v>
      </c>
      <c r="H1883" t="s">
        <v>82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3327</v>
      </c>
      <c r="O1883">
        <f>ROUNDUP(E1883/D1883,2)*100</f>
        <v>173</v>
      </c>
      <c r="P1883">
        <f>IF(L1883&gt;0,ROUNDUP((E1883/L1883),0))</f>
        <v>50</v>
      </c>
      <c r="Q1883" t="s">
        <v>33</v>
      </c>
      <c r="R1883" t="s">
        <v>3326</v>
      </c>
      <c r="S1883" s="10">
        <f>(J1883/86400)+25569+(-5/24)</f>
        <v>42042.944317129623</v>
      </c>
      <c r="T1883" s="9">
        <f>(I1883/86400)+25569+(-5/24)</f>
        <v>42072.902650462966</v>
      </c>
    </row>
    <row r="1884" spans="1:20" ht="58" x14ac:dyDescent="0.35">
      <c r="A1884">
        <v>1882</v>
      </c>
      <c r="B1884" s="8" t="s">
        <v>4582</v>
      </c>
      <c r="C1884" s="8" t="s">
        <v>4581</v>
      </c>
      <c r="D1884">
        <v>3350</v>
      </c>
      <c r="E1884">
        <v>3380</v>
      </c>
      <c r="F1884" t="s">
        <v>51</v>
      </c>
      <c r="G1884" t="s">
        <v>55</v>
      </c>
      <c r="H1884" t="s">
        <v>82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3327</v>
      </c>
      <c r="O1884">
        <f>ROUNDUP(E1884/D1884,2)*100</f>
        <v>101</v>
      </c>
      <c r="P1884">
        <f>IF(L1884&gt;0,ROUNDUP((E1884/L1884),0))</f>
        <v>42</v>
      </c>
      <c r="Q1884" t="s">
        <v>33</v>
      </c>
      <c r="R1884" t="s">
        <v>3326</v>
      </c>
      <c r="S1884" s="10">
        <f>(J1884/86400)+25569+(-5/24)</f>
        <v>41067.740879629629</v>
      </c>
      <c r="T1884" s="9">
        <f>(I1884/86400)+25569+(-5/24)</f>
        <v>41100.783333333333</v>
      </c>
    </row>
    <row r="1885" spans="1:20" ht="43.5" x14ac:dyDescent="0.35">
      <c r="A1885">
        <v>1883</v>
      </c>
      <c r="B1885" s="8" t="s">
        <v>4580</v>
      </c>
      <c r="C1885" s="8" t="s">
        <v>4579</v>
      </c>
      <c r="D1885">
        <v>999</v>
      </c>
      <c r="E1885">
        <v>1047</v>
      </c>
      <c r="F1885" t="s">
        <v>51</v>
      </c>
      <c r="G1885" t="s">
        <v>55</v>
      </c>
      <c r="H1885" t="s">
        <v>82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3327</v>
      </c>
      <c r="O1885">
        <f>ROUNDUP(E1885/D1885,2)*100</f>
        <v>105</v>
      </c>
      <c r="P1885">
        <f>IF(L1885&gt;0,ROUNDUP((E1885/L1885),0))</f>
        <v>33</v>
      </c>
      <c r="Q1885" t="s">
        <v>33</v>
      </c>
      <c r="R1885" t="s">
        <v>3326</v>
      </c>
      <c r="S1885" s="10">
        <f>(J1885/86400)+25569+(-5/24)</f>
        <v>40977.739675925921</v>
      </c>
      <c r="T1885" s="9">
        <f>(I1885/86400)+25569+(-5/24)</f>
        <v>41007.698009259257</v>
      </c>
    </row>
    <row r="1886" spans="1:20" ht="43.5" x14ac:dyDescent="0.35">
      <c r="A1886">
        <v>1884</v>
      </c>
      <c r="B1886" s="8" t="s">
        <v>4578</v>
      </c>
      <c r="C1886" s="8" t="s">
        <v>4577</v>
      </c>
      <c r="D1886">
        <v>1000</v>
      </c>
      <c r="E1886">
        <v>1351</v>
      </c>
      <c r="F1886" t="s">
        <v>51</v>
      </c>
      <c r="G1886" t="s">
        <v>55</v>
      </c>
      <c r="H1886" t="s">
        <v>82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3327</v>
      </c>
      <c r="O1886">
        <f>ROUNDUP(E1886/D1886,2)*100</f>
        <v>136</v>
      </c>
      <c r="P1886">
        <f>IF(L1886&gt;0,ROUNDUP((E1886/L1886),0))</f>
        <v>52</v>
      </c>
      <c r="Q1886" t="s">
        <v>33</v>
      </c>
      <c r="R1886" t="s">
        <v>3326</v>
      </c>
      <c r="S1886" s="10">
        <f>(J1886/86400)+25569+(-5/24)</f>
        <v>41204.989988425921</v>
      </c>
      <c r="T1886" s="9">
        <f>(I1886/86400)+25569+(-5/24)</f>
        <v>41240.291666666664</v>
      </c>
    </row>
    <row r="1887" spans="1:20" ht="43.5" x14ac:dyDescent="0.35">
      <c r="A1887">
        <v>1885</v>
      </c>
      <c r="B1887" s="8" t="s">
        <v>4576</v>
      </c>
      <c r="C1887" s="8" t="s">
        <v>4575</v>
      </c>
      <c r="D1887">
        <v>4575</v>
      </c>
      <c r="E1887">
        <v>5322</v>
      </c>
      <c r="F1887" t="s">
        <v>51</v>
      </c>
      <c r="G1887" t="s">
        <v>55</v>
      </c>
      <c r="H1887" t="s">
        <v>82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3327</v>
      </c>
      <c r="O1887">
        <f>ROUNDUP(E1887/D1887,2)*100</f>
        <v>117</v>
      </c>
      <c r="P1887">
        <f>IF(L1887&gt;0,ROUNDUP((E1887/L1887),0))</f>
        <v>51</v>
      </c>
      <c r="Q1887" t="s">
        <v>33</v>
      </c>
      <c r="R1887" t="s">
        <v>3326</v>
      </c>
      <c r="S1887" s="10">
        <f>(J1887/86400)+25569+(-5/24)</f>
        <v>41098.885532407403</v>
      </c>
      <c r="T1887" s="9">
        <f>(I1887/86400)+25569+(-5/24)</f>
        <v>41131.708333333328</v>
      </c>
    </row>
    <row r="1888" spans="1:20" ht="43.5" x14ac:dyDescent="0.35">
      <c r="A1888">
        <v>1886</v>
      </c>
      <c r="B1888" s="8" t="s">
        <v>4574</v>
      </c>
      <c r="C1888" s="8" t="s">
        <v>4573</v>
      </c>
      <c r="D1888">
        <v>1200</v>
      </c>
      <c r="E1888">
        <v>1225</v>
      </c>
      <c r="F1888" t="s">
        <v>51</v>
      </c>
      <c r="G1888" t="s">
        <v>55</v>
      </c>
      <c r="H1888" t="s">
        <v>82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3327</v>
      </c>
      <c r="O1888">
        <f>ROUNDUP(E1888/D1888,2)*100</f>
        <v>103</v>
      </c>
      <c r="P1888">
        <f>IF(L1888&gt;0,ROUNDUP((E1888/L1888),0))</f>
        <v>43</v>
      </c>
      <c r="Q1888" t="s">
        <v>33</v>
      </c>
      <c r="R1888" t="s">
        <v>3326</v>
      </c>
      <c r="S1888" s="10">
        <f>(J1888/86400)+25569+(-5/24)</f>
        <v>41925.69835648148</v>
      </c>
      <c r="T1888" s="9">
        <f>(I1888/86400)+25569+(-5/24)</f>
        <v>41955.740023148144</v>
      </c>
    </row>
    <row r="1889" spans="1:20" ht="43.5" x14ac:dyDescent="0.35">
      <c r="A1889">
        <v>1887</v>
      </c>
      <c r="B1889" s="8" t="s">
        <v>4572</v>
      </c>
      <c r="C1889" s="8" t="s">
        <v>4571</v>
      </c>
      <c r="D1889">
        <v>3000</v>
      </c>
      <c r="E1889">
        <v>3335</v>
      </c>
      <c r="F1889" t="s">
        <v>51</v>
      </c>
      <c r="G1889" t="s">
        <v>63</v>
      </c>
      <c r="H1889" t="s">
        <v>85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3327</v>
      </c>
      <c r="O1889">
        <f>ROUNDUP(E1889/D1889,2)*100</f>
        <v>112.00000000000001</v>
      </c>
      <c r="P1889">
        <f>IF(L1889&gt;0,ROUNDUP((E1889/L1889),0))</f>
        <v>417</v>
      </c>
      <c r="Q1889" t="s">
        <v>33</v>
      </c>
      <c r="R1889" t="s">
        <v>3326</v>
      </c>
      <c r="S1889" s="10">
        <f>(J1889/86400)+25569+(-5/24)</f>
        <v>42323.591805555552</v>
      </c>
      <c r="T1889" s="9">
        <f>(I1889/86400)+25569+(-5/24)</f>
        <v>42341.687499999993</v>
      </c>
    </row>
    <row r="1890" spans="1:20" ht="58" x14ac:dyDescent="0.35">
      <c r="A1890">
        <v>1888</v>
      </c>
      <c r="B1890" s="8" t="s">
        <v>4570</v>
      </c>
      <c r="C1890" s="8" t="s">
        <v>4569</v>
      </c>
      <c r="D1890">
        <v>2500</v>
      </c>
      <c r="E1890">
        <v>4152</v>
      </c>
      <c r="F1890" t="s">
        <v>51</v>
      </c>
      <c r="G1890" t="s">
        <v>55</v>
      </c>
      <c r="H1890" t="s">
        <v>82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3327</v>
      </c>
      <c r="O1890">
        <f>ROUNDUP(E1890/D1890,2)*100</f>
        <v>167</v>
      </c>
      <c r="P1890">
        <f>IF(L1890&gt;0,ROUNDUP((E1890/L1890),0))</f>
        <v>47</v>
      </c>
      <c r="Q1890" t="s">
        <v>33</v>
      </c>
      <c r="R1890" t="s">
        <v>3326</v>
      </c>
      <c r="S1890" s="10">
        <f>(J1890/86400)+25569+(-5/24)</f>
        <v>40299.03162037037</v>
      </c>
      <c r="T1890" s="9">
        <f>(I1890/86400)+25569+(-5/24)</f>
        <v>40329.999305555553</v>
      </c>
    </row>
    <row r="1891" spans="1:20" ht="43.5" x14ac:dyDescent="0.35">
      <c r="A1891">
        <v>1889</v>
      </c>
      <c r="B1891" s="8" t="s">
        <v>4568</v>
      </c>
      <c r="C1891" s="8" t="s">
        <v>4567</v>
      </c>
      <c r="D1891">
        <v>2000</v>
      </c>
      <c r="E1891">
        <v>2132</v>
      </c>
      <c r="F1891" t="s">
        <v>51</v>
      </c>
      <c r="G1891" t="s">
        <v>55</v>
      </c>
      <c r="H1891" t="s">
        <v>82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3327</v>
      </c>
      <c r="O1891">
        <f>ROUNDUP(E1891/D1891,2)*100</f>
        <v>107</v>
      </c>
      <c r="P1891">
        <f>IF(L1891&gt;0,ROUNDUP((E1891/L1891),0))</f>
        <v>49</v>
      </c>
      <c r="Q1891" t="s">
        <v>33</v>
      </c>
      <c r="R1891" t="s">
        <v>3326</v>
      </c>
      <c r="S1891" s="10">
        <f>(J1891/86400)+25569+(-5/24)</f>
        <v>41299.585023148145</v>
      </c>
      <c r="T1891" s="9">
        <f>(I1891/86400)+25569+(-5/24)</f>
        <v>41344.543356481481</v>
      </c>
    </row>
    <row r="1892" spans="1:20" ht="43.5" x14ac:dyDescent="0.35">
      <c r="A1892">
        <v>1890</v>
      </c>
      <c r="B1892" s="8" t="s">
        <v>4566</v>
      </c>
      <c r="C1892" s="8" t="s">
        <v>4565</v>
      </c>
      <c r="D1892">
        <v>12000</v>
      </c>
      <c r="E1892">
        <v>17350.13</v>
      </c>
      <c r="F1892" t="s">
        <v>51</v>
      </c>
      <c r="G1892" t="s">
        <v>55</v>
      </c>
      <c r="H1892" t="s">
        <v>82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3327</v>
      </c>
      <c r="O1892">
        <f>ROUNDUP(E1892/D1892,2)*100</f>
        <v>145</v>
      </c>
      <c r="P1892">
        <f>IF(L1892&gt;0,ROUNDUP((E1892/L1892),0))</f>
        <v>71</v>
      </c>
      <c r="Q1892" t="s">
        <v>33</v>
      </c>
      <c r="R1892" t="s">
        <v>3326</v>
      </c>
      <c r="S1892" s="10">
        <f>(J1892/86400)+25569+(-5/24)</f>
        <v>41228.577870370369</v>
      </c>
      <c r="T1892" s="9">
        <f>(I1892/86400)+25569+(-5/24)</f>
        <v>41258.577870370369</v>
      </c>
    </row>
    <row r="1893" spans="1:20" ht="58" x14ac:dyDescent="0.35">
      <c r="A1893">
        <v>1891</v>
      </c>
      <c r="B1893" s="8" t="s">
        <v>4564</v>
      </c>
      <c r="C1893" s="8" t="s">
        <v>4563</v>
      </c>
      <c r="D1893">
        <v>10000</v>
      </c>
      <c r="E1893">
        <v>10555</v>
      </c>
      <c r="F1893" t="s">
        <v>51</v>
      </c>
      <c r="G1893" t="s">
        <v>55</v>
      </c>
      <c r="H1893" t="s">
        <v>82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3327</v>
      </c>
      <c r="O1893">
        <f>ROUNDUP(E1893/D1893,2)*100</f>
        <v>106</v>
      </c>
      <c r="P1893">
        <f>IF(L1893&gt;0,ROUNDUP((E1893/L1893),0))</f>
        <v>88</v>
      </c>
      <c r="Q1893" t="s">
        <v>33</v>
      </c>
      <c r="R1893" t="s">
        <v>3326</v>
      </c>
      <c r="S1893" s="10">
        <f>(J1893/86400)+25569+(-5/24)</f>
        <v>40335.589745370366</v>
      </c>
      <c r="T1893" s="9">
        <f>(I1893/86400)+25569+(-5/24)</f>
        <v>40381.041666666664</v>
      </c>
    </row>
    <row r="1894" spans="1:20" ht="43.5" x14ac:dyDescent="0.35">
      <c r="A1894">
        <v>1892</v>
      </c>
      <c r="B1894" s="8" t="s">
        <v>4562</v>
      </c>
      <c r="C1894" s="8" t="s">
        <v>4561</v>
      </c>
      <c r="D1894">
        <v>500</v>
      </c>
      <c r="E1894">
        <v>683</v>
      </c>
      <c r="F1894" t="s">
        <v>51</v>
      </c>
      <c r="G1894" t="s">
        <v>55</v>
      </c>
      <c r="H1894" t="s">
        <v>82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3327</v>
      </c>
      <c r="O1894">
        <f>ROUNDUP(E1894/D1894,2)*100</f>
        <v>137</v>
      </c>
      <c r="P1894">
        <f>IF(L1894&gt;0,ROUNDUP((E1894/L1894),0))</f>
        <v>27</v>
      </c>
      <c r="Q1894" t="s">
        <v>33</v>
      </c>
      <c r="R1894" t="s">
        <v>3326</v>
      </c>
      <c r="S1894" s="10">
        <f>(J1894/86400)+25569+(-5/24)</f>
        <v>40671.429178240738</v>
      </c>
      <c r="T1894" s="9">
        <f>(I1894/86400)+25569+(-5/24)</f>
        <v>40701.429178240738</v>
      </c>
    </row>
    <row r="1895" spans="1:20" ht="43.5" x14ac:dyDescent="0.35">
      <c r="A1895">
        <v>1893</v>
      </c>
      <c r="B1895" s="8" t="s">
        <v>4560</v>
      </c>
      <c r="C1895" s="8" t="s">
        <v>4559</v>
      </c>
      <c r="D1895">
        <v>2500</v>
      </c>
      <c r="E1895">
        <v>2600</v>
      </c>
      <c r="F1895" t="s">
        <v>51</v>
      </c>
      <c r="G1895" t="s">
        <v>55</v>
      </c>
      <c r="H1895" t="s">
        <v>82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3327</v>
      </c>
      <c r="O1895">
        <f>ROUNDUP(E1895/D1895,2)*100</f>
        <v>104</v>
      </c>
      <c r="P1895">
        <f>IF(L1895&gt;0,ROUNDUP((E1895/L1895),0))</f>
        <v>58</v>
      </c>
      <c r="Q1895" t="s">
        <v>33</v>
      </c>
      <c r="R1895" t="s">
        <v>3326</v>
      </c>
      <c r="S1895" s="10">
        <f>(J1895/86400)+25569+(-5/24)</f>
        <v>40632.733622685184</v>
      </c>
      <c r="T1895" s="9">
        <f>(I1895/86400)+25569+(-5/24)</f>
        <v>40648.957638888889</v>
      </c>
    </row>
    <row r="1896" spans="1:20" ht="29" x14ac:dyDescent="0.35">
      <c r="A1896">
        <v>1894</v>
      </c>
      <c r="B1896" s="8" t="s">
        <v>4558</v>
      </c>
      <c r="C1896" s="8" t="s">
        <v>4557</v>
      </c>
      <c r="D1896">
        <v>1000</v>
      </c>
      <c r="E1896">
        <v>1145</v>
      </c>
      <c r="F1896" t="s">
        <v>51</v>
      </c>
      <c r="G1896" t="s">
        <v>55</v>
      </c>
      <c r="H1896" t="s">
        <v>82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3327</v>
      </c>
      <c r="O1896">
        <f>ROUNDUP(E1896/D1896,2)*100</f>
        <v>114.99999999999999</v>
      </c>
      <c r="P1896">
        <f>IF(L1896&gt;0,ROUNDUP((E1896/L1896),0))</f>
        <v>58</v>
      </c>
      <c r="Q1896" t="s">
        <v>33</v>
      </c>
      <c r="R1896" t="s">
        <v>3326</v>
      </c>
      <c r="S1896" s="10">
        <f>(J1896/86400)+25569+(-5/24)</f>
        <v>40920.696562499994</v>
      </c>
      <c r="T1896" s="9">
        <f>(I1896/86400)+25569+(-5/24)</f>
        <v>40951.696562499994</v>
      </c>
    </row>
    <row r="1897" spans="1:20" ht="58" x14ac:dyDescent="0.35">
      <c r="A1897">
        <v>1895</v>
      </c>
      <c r="B1897" s="8" t="s">
        <v>4556</v>
      </c>
      <c r="C1897" s="8" t="s">
        <v>4555</v>
      </c>
      <c r="D1897">
        <v>9072</v>
      </c>
      <c r="E1897">
        <v>9228</v>
      </c>
      <c r="F1897" t="s">
        <v>51</v>
      </c>
      <c r="G1897" t="s">
        <v>55</v>
      </c>
      <c r="H1897" t="s">
        <v>82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3327</v>
      </c>
      <c r="O1897">
        <f>ROUNDUP(E1897/D1897,2)*100</f>
        <v>102</v>
      </c>
      <c r="P1897">
        <f>IF(L1897&gt;0,ROUNDUP((E1897/L1897),0))</f>
        <v>197</v>
      </c>
      <c r="Q1897" t="s">
        <v>33</v>
      </c>
      <c r="R1897" t="s">
        <v>3326</v>
      </c>
      <c r="S1897" s="10">
        <f>(J1897/86400)+25569+(-5/24)</f>
        <v>42267.538449074076</v>
      </c>
      <c r="T1897" s="9">
        <f>(I1897/86400)+25569+(-5/24)</f>
        <v>42297.538449074076</v>
      </c>
    </row>
    <row r="1898" spans="1:20" ht="43.5" x14ac:dyDescent="0.35">
      <c r="A1898">
        <v>1896</v>
      </c>
      <c r="B1898" s="8" t="s">
        <v>4554</v>
      </c>
      <c r="C1898" s="8" t="s">
        <v>4553</v>
      </c>
      <c r="D1898">
        <v>451</v>
      </c>
      <c r="E1898">
        <v>559</v>
      </c>
      <c r="F1898" t="s">
        <v>51</v>
      </c>
      <c r="G1898" t="s">
        <v>55</v>
      </c>
      <c r="H1898" t="s">
        <v>82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3327</v>
      </c>
      <c r="O1898">
        <f>ROUNDUP(E1898/D1898,2)*100</f>
        <v>124</v>
      </c>
      <c r="P1898">
        <f>IF(L1898&gt;0,ROUNDUP((E1898/L1898),0))</f>
        <v>43</v>
      </c>
      <c r="Q1898" t="s">
        <v>33</v>
      </c>
      <c r="R1898" t="s">
        <v>3326</v>
      </c>
      <c r="S1898" s="10">
        <f>(J1898/86400)+25569+(-5/24)</f>
        <v>40981.501909722218</v>
      </c>
      <c r="T1898" s="9">
        <f>(I1898/86400)+25569+(-5/24)</f>
        <v>41011.501909722218</v>
      </c>
    </row>
    <row r="1899" spans="1:20" ht="43.5" x14ac:dyDescent="0.35">
      <c r="A1899">
        <v>1897</v>
      </c>
      <c r="B1899" s="8" t="s">
        <v>4552</v>
      </c>
      <c r="C1899" s="8" t="s">
        <v>4551</v>
      </c>
      <c r="D1899">
        <v>6350</v>
      </c>
      <c r="E1899">
        <v>6506</v>
      </c>
      <c r="F1899" t="s">
        <v>51</v>
      </c>
      <c r="G1899" t="s">
        <v>55</v>
      </c>
      <c r="H1899" t="s">
        <v>82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3327</v>
      </c>
      <c r="O1899">
        <f>ROUNDUP(E1899/D1899,2)*100</f>
        <v>103</v>
      </c>
      <c r="P1899">
        <f>IF(L1899&gt;0,ROUNDUP((E1899/L1899),0))</f>
        <v>36</v>
      </c>
      <c r="Q1899" t="s">
        <v>33</v>
      </c>
      <c r="R1899" t="s">
        <v>3326</v>
      </c>
      <c r="S1899" s="10">
        <f>(J1899/86400)+25569+(-5/24)</f>
        <v>41680.375069444439</v>
      </c>
      <c r="T1899" s="9">
        <f>(I1899/86400)+25569+(-5/24)</f>
        <v>41702.666666666664</v>
      </c>
    </row>
    <row r="1900" spans="1:20" ht="43.5" x14ac:dyDescent="0.35">
      <c r="A1900">
        <v>1898</v>
      </c>
      <c r="B1900" s="8" t="s">
        <v>4550</v>
      </c>
      <c r="C1900" s="8" t="s">
        <v>4549</v>
      </c>
      <c r="D1900">
        <v>1000</v>
      </c>
      <c r="E1900">
        <v>1445</v>
      </c>
      <c r="F1900" t="s">
        <v>51</v>
      </c>
      <c r="G1900" t="s">
        <v>55</v>
      </c>
      <c r="H1900" t="s">
        <v>82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3327</v>
      </c>
      <c r="O1900">
        <f>ROUNDUP(E1900/D1900,2)*100</f>
        <v>145</v>
      </c>
      <c r="P1900">
        <f>IF(L1900&gt;0,ROUNDUP((E1900/L1900),0))</f>
        <v>69</v>
      </c>
      <c r="Q1900" t="s">
        <v>33</v>
      </c>
      <c r="R1900" t="s">
        <v>3326</v>
      </c>
      <c r="S1900" s="10">
        <f>(J1900/86400)+25569+(-5/24)</f>
        <v>42365.9846412037</v>
      </c>
      <c r="T1900" s="9">
        <f>(I1900/86400)+25569+(-5/24)</f>
        <v>42401.541666666664</v>
      </c>
    </row>
    <row r="1901" spans="1:20" ht="43.5" x14ac:dyDescent="0.35">
      <c r="A1901">
        <v>1899</v>
      </c>
      <c r="B1901" s="8" t="s">
        <v>4548</v>
      </c>
      <c r="C1901" s="8" t="s">
        <v>4547</v>
      </c>
      <c r="D1901">
        <v>900</v>
      </c>
      <c r="E1901">
        <v>1200</v>
      </c>
      <c r="F1901" t="s">
        <v>51</v>
      </c>
      <c r="G1901" t="s">
        <v>55</v>
      </c>
      <c r="H1901" t="s">
        <v>82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3327</v>
      </c>
      <c r="O1901">
        <f>ROUNDUP(E1901/D1901,2)*100</f>
        <v>134</v>
      </c>
      <c r="P1901">
        <f>IF(L1901&gt;0,ROUNDUP((E1901/L1901),0))</f>
        <v>29</v>
      </c>
      <c r="Q1901" t="s">
        <v>33</v>
      </c>
      <c r="R1901" t="s">
        <v>3326</v>
      </c>
      <c r="S1901" s="10">
        <f>(J1901/86400)+25569+(-5/24)</f>
        <v>42058.733402777776</v>
      </c>
      <c r="T1901" s="9">
        <f>(I1901/86400)+25569+(-5/24)</f>
        <v>42088.691736111105</v>
      </c>
    </row>
    <row r="1902" spans="1:20" ht="58" x14ac:dyDescent="0.35">
      <c r="A1902">
        <v>1900</v>
      </c>
      <c r="B1902" s="8" t="s">
        <v>4546</v>
      </c>
      <c r="C1902" s="8" t="s">
        <v>4545</v>
      </c>
      <c r="D1902">
        <v>2500</v>
      </c>
      <c r="E1902">
        <v>2734.11</v>
      </c>
      <c r="F1902" t="s">
        <v>51</v>
      </c>
      <c r="G1902" t="s">
        <v>55</v>
      </c>
      <c r="H1902" t="s">
        <v>82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3327</v>
      </c>
      <c r="O1902">
        <f>ROUNDUP(E1902/D1902,2)*100</f>
        <v>110.00000000000001</v>
      </c>
      <c r="P1902">
        <f>IF(L1902&gt;0,ROUNDUP((E1902/L1902),0))</f>
        <v>51</v>
      </c>
      <c r="Q1902" t="s">
        <v>33</v>
      </c>
      <c r="R1902" t="s">
        <v>3326</v>
      </c>
      <c r="S1902" s="10">
        <f>(J1902/86400)+25569+(-5/24)</f>
        <v>41160.663553240738</v>
      </c>
      <c r="T1902" s="9">
        <f>(I1902/86400)+25569+(-5/24)</f>
        <v>41188.207638888889</v>
      </c>
    </row>
    <row r="1903" spans="1:20" ht="43.5" x14ac:dyDescent="0.35">
      <c r="A1903">
        <v>1901</v>
      </c>
      <c r="B1903" s="8" t="s">
        <v>4544</v>
      </c>
      <c r="C1903" s="8" t="s">
        <v>4543</v>
      </c>
      <c r="D1903">
        <v>99000</v>
      </c>
      <c r="E1903">
        <v>2670</v>
      </c>
      <c r="F1903" t="s">
        <v>49</v>
      </c>
      <c r="G1903" t="s">
        <v>56</v>
      </c>
      <c r="H1903" t="s">
        <v>90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4504</v>
      </c>
      <c r="O1903">
        <f>ROUNDUP(E1903/D1903,2)*100</f>
        <v>3</v>
      </c>
      <c r="P1903">
        <f>IF(L1903&gt;0,ROUNDUP((E1903/L1903),0))</f>
        <v>107</v>
      </c>
      <c r="Q1903" t="s">
        <v>32</v>
      </c>
      <c r="R1903" t="s">
        <v>4503</v>
      </c>
      <c r="S1903" s="10">
        <f>(J1903/86400)+25569+(-5/24)</f>
        <v>42116.334826388884</v>
      </c>
      <c r="T1903" s="9">
        <f>(I1903/86400)+25569+(-5/24)</f>
        <v>42146.333333333336</v>
      </c>
    </row>
    <row r="1904" spans="1:20" ht="58" x14ac:dyDescent="0.35">
      <c r="A1904">
        <v>1902</v>
      </c>
      <c r="B1904" s="8" t="s">
        <v>4542</v>
      </c>
      <c r="C1904" s="8" t="s">
        <v>4541</v>
      </c>
      <c r="D1904">
        <v>1000</v>
      </c>
      <c r="E1904">
        <v>12</v>
      </c>
      <c r="F1904" t="s">
        <v>49</v>
      </c>
      <c r="G1904" t="s">
        <v>62</v>
      </c>
      <c r="H1904" t="s">
        <v>85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4504</v>
      </c>
      <c r="O1904">
        <f>ROUNDUP(E1904/D1904,2)*100</f>
        <v>2</v>
      </c>
      <c r="P1904">
        <f>IF(L1904&gt;0,ROUNDUP((E1904/L1904),0))</f>
        <v>4</v>
      </c>
      <c r="Q1904" t="s">
        <v>32</v>
      </c>
      <c r="R1904" t="s">
        <v>4503</v>
      </c>
      <c r="S1904" s="10">
        <f>(J1904/86400)+25569+(-5/24)</f>
        <v>42037.581562499996</v>
      </c>
      <c r="T1904" s="9">
        <f>(I1904/86400)+25569+(-5/24)</f>
        <v>42067.581562499996</v>
      </c>
    </row>
    <row r="1905" spans="1:20" ht="43.5" x14ac:dyDescent="0.35">
      <c r="A1905">
        <v>1903</v>
      </c>
      <c r="B1905" s="8" t="s">
        <v>4540</v>
      </c>
      <c r="C1905" s="8" t="s">
        <v>4539</v>
      </c>
      <c r="D1905">
        <v>3000</v>
      </c>
      <c r="E1905">
        <v>1398</v>
      </c>
      <c r="F1905" t="s">
        <v>49</v>
      </c>
      <c r="G1905" t="s">
        <v>55</v>
      </c>
      <c r="H1905" t="s">
        <v>82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4504</v>
      </c>
      <c r="O1905">
        <f>ROUNDUP(E1905/D1905,2)*100</f>
        <v>47</v>
      </c>
      <c r="P1905">
        <f>IF(L1905&gt;0,ROUNDUP((E1905/L1905),0))</f>
        <v>35</v>
      </c>
      <c r="Q1905" t="s">
        <v>32</v>
      </c>
      <c r="R1905" t="s">
        <v>4503</v>
      </c>
      <c r="S1905" s="10">
        <f>(J1905/86400)+25569+(-5/24)</f>
        <v>42702.562395833331</v>
      </c>
      <c r="T1905" s="9">
        <f>(I1905/86400)+25569+(-5/24)</f>
        <v>42762.562395833331</v>
      </c>
    </row>
    <row r="1906" spans="1:20" ht="43.5" x14ac:dyDescent="0.35">
      <c r="A1906">
        <v>1904</v>
      </c>
      <c r="B1906" s="8" t="s">
        <v>4538</v>
      </c>
      <c r="C1906" s="8" t="s">
        <v>4537</v>
      </c>
      <c r="D1906">
        <v>50000</v>
      </c>
      <c r="E1906">
        <v>50</v>
      </c>
      <c r="F1906" t="s">
        <v>49</v>
      </c>
      <c r="G1906" t="s">
        <v>55</v>
      </c>
      <c r="H1906" t="s">
        <v>82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4504</v>
      </c>
      <c r="O1906">
        <f>ROUNDUP(E1906/D1906,2)*100</f>
        <v>1</v>
      </c>
      <c r="P1906">
        <f>IF(L1906&gt;0,ROUNDUP((E1906/L1906),0))</f>
        <v>25</v>
      </c>
      <c r="Q1906" t="s">
        <v>32</v>
      </c>
      <c r="R1906" t="s">
        <v>4503</v>
      </c>
      <c r="S1906" s="10">
        <f>(J1906/86400)+25569+(-5/24)</f>
        <v>42326.477094907408</v>
      </c>
      <c r="T1906" s="9">
        <f>(I1906/86400)+25569+(-5/24)</f>
        <v>42371.477094907408</v>
      </c>
    </row>
    <row r="1907" spans="1:20" ht="58" x14ac:dyDescent="0.35">
      <c r="A1907">
        <v>1905</v>
      </c>
      <c r="B1907" s="8" t="s">
        <v>4536</v>
      </c>
      <c r="C1907" s="8" t="s">
        <v>4535</v>
      </c>
      <c r="D1907">
        <v>25000</v>
      </c>
      <c r="E1907">
        <v>42</v>
      </c>
      <c r="F1907" t="s">
        <v>49</v>
      </c>
      <c r="G1907" t="s">
        <v>55</v>
      </c>
      <c r="H1907" t="s">
        <v>82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4504</v>
      </c>
      <c r="O1907">
        <f>ROUNDUP(E1907/D1907,2)*100</f>
        <v>1</v>
      </c>
      <c r="P1907">
        <f>IF(L1907&gt;0,ROUNDUP((E1907/L1907),0))</f>
        <v>11</v>
      </c>
      <c r="Q1907" t="s">
        <v>32</v>
      </c>
      <c r="R1907" t="s">
        <v>4503</v>
      </c>
      <c r="S1907" s="10">
        <f>(J1907/86400)+25569+(-5/24)</f>
        <v>41859.717523148145</v>
      </c>
      <c r="T1907" s="9">
        <f>(I1907/86400)+25569+(-5/24)</f>
        <v>41889.717523148145</v>
      </c>
    </row>
    <row r="1908" spans="1:20" ht="43.5" x14ac:dyDescent="0.35">
      <c r="A1908">
        <v>1906</v>
      </c>
      <c r="B1908" s="8" t="s">
        <v>4534</v>
      </c>
      <c r="C1908" s="8" t="s">
        <v>4533</v>
      </c>
      <c r="D1908">
        <v>50000</v>
      </c>
      <c r="E1908">
        <v>21380</v>
      </c>
      <c r="F1908" t="s">
        <v>49</v>
      </c>
      <c r="G1908" t="s">
        <v>55</v>
      </c>
      <c r="H1908" t="s">
        <v>82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4504</v>
      </c>
      <c r="O1908">
        <f>ROUNDUP(E1908/D1908,2)*100</f>
        <v>43</v>
      </c>
      <c r="P1908">
        <f>IF(L1908&gt;0,ROUNDUP((E1908/L1908),0))</f>
        <v>216</v>
      </c>
      <c r="Q1908" t="s">
        <v>32</v>
      </c>
      <c r="R1908" t="s">
        <v>4503</v>
      </c>
      <c r="S1908" s="10">
        <f>(J1908/86400)+25569+(-5/24)</f>
        <v>42514.462766203702</v>
      </c>
      <c r="T1908" s="9">
        <f>(I1908/86400)+25569+(-5/24)</f>
        <v>42544.462766203702</v>
      </c>
    </row>
    <row r="1909" spans="1:20" ht="43.5" x14ac:dyDescent="0.35">
      <c r="A1909">
        <v>1907</v>
      </c>
      <c r="B1909" s="8" t="s">
        <v>4532</v>
      </c>
      <c r="C1909" s="8" t="s">
        <v>4531</v>
      </c>
      <c r="D1909">
        <v>30000</v>
      </c>
      <c r="E1909">
        <v>85</v>
      </c>
      <c r="F1909" t="s">
        <v>49</v>
      </c>
      <c r="G1909" t="s">
        <v>55</v>
      </c>
      <c r="H1909" t="s">
        <v>82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4504</v>
      </c>
      <c r="O1909">
        <f>ROUNDUP(E1909/D1909,2)*100</f>
        <v>1</v>
      </c>
      <c r="P1909">
        <f>IF(L1909&gt;0,ROUNDUP((E1909/L1909),0))</f>
        <v>22</v>
      </c>
      <c r="Q1909" t="s">
        <v>32</v>
      </c>
      <c r="R1909" t="s">
        <v>4503</v>
      </c>
      <c r="S1909" s="10">
        <f>(J1909/86400)+25569+(-5/24)</f>
        <v>41767.378761574073</v>
      </c>
      <c r="T1909" s="9">
        <f>(I1909/86400)+25569+(-5/24)</f>
        <v>41782.378761574073</v>
      </c>
    </row>
    <row r="1910" spans="1:20" ht="58" x14ac:dyDescent="0.35">
      <c r="A1910">
        <v>1908</v>
      </c>
      <c r="B1910" s="8" t="s">
        <v>4530</v>
      </c>
      <c r="C1910" s="8" t="s">
        <v>4529</v>
      </c>
      <c r="D1910">
        <v>25000</v>
      </c>
      <c r="E1910">
        <v>433</v>
      </c>
      <c r="F1910" t="s">
        <v>49</v>
      </c>
      <c r="G1910" t="s">
        <v>55</v>
      </c>
      <c r="H1910" t="s">
        <v>82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4504</v>
      </c>
      <c r="O1910">
        <f>ROUNDUP(E1910/D1910,2)*100</f>
        <v>2</v>
      </c>
      <c r="P1910">
        <f>IF(L1910&gt;0,ROUNDUP((E1910/L1910),0))</f>
        <v>109</v>
      </c>
      <c r="Q1910" t="s">
        <v>32</v>
      </c>
      <c r="R1910" t="s">
        <v>4503</v>
      </c>
      <c r="S1910" s="10">
        <f>(J1910/86400)+25569+(-5/24)</f>
        <v>42703.709490740737</v>
      </c>
      <c r="T1910" s="9">
        <f>(I1910/86400)+25569+(-5/24)</f>
        <v>42733.709490740737</v>
      </c>
    </row>
    <row r="1911" spans="1:20" ht="43.5" x14ac:dyDescent="0.35">
      <c r="A1911">
        <v>1909</v>
      </c>
      <c r="B1911" s="8" t="s">
        <v>4528</v>
      </c>
      <c r="C1911" s="8" t="s">
        <v>4527</v>
      </c>
      <c r="D1911">
        <v>35000</v>
      </c>
      <c r="E1911">
        <v>4939</v>
      </c>
      <c r="F1911" t="s">
        <v>49</v>
      </c>
      <c r="G1911" t="s">
        <v>55</v>
      </c>
      <c r="H1911" t="s">
        <v>82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4504</v>
      </c>
      <c r="O1911">
        <f>ROUNDUP(E1911/D1911,2)*100</f>
        <v>15.000000000000002</v>
      </c>
      <c r="P1911">
        <f>IF(L1911&gt;0,ROUNDUP((E1911/L1911),0))</f>
        <v>130</v>
      </c>
      <c r="Q1911" t="s">
        <v>32</v>
      </c>
      <c r="R1911" t="s">
        <v>4503</v>
      </c>
      <c r="S1911" s="10">
        <f>(J1911/86400)+25569+(-5/24)</f>
        <v>41905.220821759256</v>
      </c>
      <c r="T1911" s="9">
        <f>(I1911/86400)+25569+(-5/24)</f>
        <v>41935.220821759256</v>
      </c>
    </row>
    <row r="1912" spans="1:20" ht="43.5" x14ac:dyDescent="0.35">
      <c r="A1912">
        <v>1910</v>
      </c>
      <c r="B1912" s="8" t="s">
        <v>4526</v>
      </c>
      <c r="C1912" s="8" t="s">
        <v>4525</v>
      </c>
      <c r="D1912">
        <v>85000</v>
      </c>
      <c r="E1912">
        <v>33486</v>
      </c>
      <c r="F1912" t="s">
        <v>49</v>
      </c>
      <c r="G1912" t="s">
        <v>62</v>
      </c>
      <c r="H1912" t="s">
        <v>85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4504</v>
      </c>
      <c r="O1912">
        <f>ROUNDUP(E1912/D1912,2)*100</f>
        <v>40</v>
      </c>
      <c r="P1912">
        <f>IF(L1912&gt;0,ROUNDUP((E1912/L1912),0))</f>
        <v>118</v>
      </c>
      <c r="Q1912" t="s">
        <v>32</v>
      </c>
      <c r="R1912" t="s">
        <v>4503</v>
      </c>
      <c r="S1912" s="10">
        <f>(J1912/86400)+25569+(-5/24)</f>
        <v>42264.754826388882</v>
      </c>
      <c r="T1912" s="9">
        <f>(I1912/86400)+25569+(-5/24)</f>
        <v>42308.739583333336</v>
      </c>
    </row>
    <row r="1913" spans="1:20" ht="58" x14ac:dyDescent="0.35">
      <c r="A1913">
        <v>1911</v>
      </c>
      <c r="B1913" s="8" t="s">
        <v>4524</v>
      </c>
      <c r="C1913" s="8" t="s">
        <v>4523</v>
      </c>
      <c r="D1913">
        <v>42500</v>
      </c>
      <c r="E1913">
        <v>10</v>
      </c>
      <c r="F1913" t="s">
        <v>49</v>
      </c>
      <c r="G1913" t="s">
        <v>68</v>
      </c>
      <c r="H1913" t="s">
        <v>519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4504</v>
      </c>
      <c r="O1913">
        <f>ROUNDUP(E1913/D1913,2)*100</f>
        <v>1</v>
      </c>
      <c r="P1913">
        <f>IF(L1913&gt;0,ROUNDUP((E1913/L1913),0))</f>
        <v>10</v>
      </c>
      <c r="Q1913" t="s">
        <v>32</v>
      </c>
      <c r="R1913" t="s">
        <v>4503</v>
      </c>
      <c r="S1913" s="10">
        <f>(J1913/86400)+25569+(-5/24)</f>
        <v>41829.825624999998</v>
      </c>
      <c r="T1913" s="9">
        <f>(I1913/86400)+25569+(-5/24)</f>
        <v>41859.825624999998</v>
      </c>
    </row>
    <row r="1914" spans="1:20" ht="43.5" x14ac:dyDescent="0.35">
      <c r="A1914">
        <v>1912</v>
      </c>
      <c r="B1914" s="8" t="s">
        <v>4522</v>
      </c>
      <c r="C1914" s="8" t="s">
        <v>4521</v>
      </c>
      <c r="D1914">
        <v>5000</v>
      </c>
      <c r="E1914">
        <v>2965</v>
      </c>
      <c r="F1914" t="s">
        <v>49</v>
      </c>
      <c r="G1914" t="s">
        <v>55</v>
      </c>
      <c r="H1914" t="s">
        <v>82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4504</v>
      </c>
      <c r="O1914">
        <f>ROUNDUP(E1914/D1914,2)*100</f>
        <v>60</v>
      </c>
      <c r="P1914">
        <f>IF(L1914&gt;0,ROUNDUP((E1914/L1914),0))</f>
        <v>71</v>
      </c>
      <c r="Q1914" t="s">
        <v>32</v>
      </c>
      <c r="R1914" t="s">
        <v>4503</v>
      </c>
      <c r="S1914" s="10">
        <f>(J1914/86400)+25569+(-5/24)</f>
        <v>42129.018055555549</v>
      </c>
      <c r="T1914" s="9">
        <f>(I1914/86400)+25569+(-5/24)</f>
        <v>42159.018055555549</v>
      </c>
    </row>
    <row r="1915" spans="1:20" ht="29" x14ac:dyDescent="0.35">
      <c r="A1915">
        <v>1913</v>
      </c>
      <c r="B1915" s="8" t="s">
        <v>4520</v>
      </c>
      <c r="C1915" s="8" t="s">
        <v>4519</v>
      </c>
      <c r="D1915">
        <v>48000</v>
      </c>
      <c r="E1915">
        <v>637</v>
      </c>
      <c r="F1915" t="s">
        <v>49</v>
      </c>
      <c r="G1915" t="s">
        <v>56</v>
      </c>
      <c r="H1915" t="s">
        <v>90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4504</v>
      </c>
      <c r="O1915">
        <f>ROUNDUP(E1915/D1915,2)*100</f>
        <v>2</v>
      </c>
      <c r="P1915">
        <f>IF(L1915&gt;0,ROUNDUP((E1915/L1915),0))</f>
        <v>25</v>
      </c>
      <c r="Q1915" t="s">
        <v>32</v>
      </c>
      <c r="R1915" t="s">
        <v>4503</v>
      </c>
      <c r="S1915" s="10">
        <f>(J1915/86400)+25569+(-5/24)</f>
        <v>41890.302986111106</v>
      </c>
      <c r="T1915" s="9">
        <f>(I1915/86400)+25569+(-5/24)</f>
        <v>41920.302986111106</v>
      </c>
    </row>
    <row r="1916" spans="1:20" ht="43.5" x14ac:dyDescent="0.35">
      <c r="A1916">
        <v>1914</v>
      </c>
      <c r="B1916" s="8" t="s">
        <v>4518</v>
      </c>
      <c r="C1916" s="8" t="s">
        <v>4517</v>
      </c>
      <c r="D1916">
        <v>666</v>
      </c>
      <c r="E1916">
        <v>60</v>
      </c>
      <c r="F1916" t="s">
        <v>49</v>
      </c>
      <c r="G1916" t="s">
        <v>55</v>
      </c>
      <c r="H1916" t="s">
        <v>82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4504</v>
      </c>
      <c r="O1916">
        <f>ROUNDUP(E1916/D1916,2)*100</f>
        <v>10</v>
      </c>
      <c r="P1916">
        <f>IF(L1916&gt;0,ROUNDUP((E1916/L1916),0))</f>
        <v>30</v>
      </c>
      <c r="Q1916" t="s">
        <v>32</v>
      </c>
      <c r="R1916" t="s">
        <v>4503</v>
      </c>
      <c r="S1916" s="10">
        <f>(J1916/86400)+25569+(-5/24)</f>
        <v>41928.966122685182</v>
      </c>
      <c r="T1916" s="9">
        <f>(I1916/86400)+25569+(-5/24)</f>
        <v>41943.957638888889</v>
      </c>
    </row>
    <row r="1917" spans="1:20" ht="43.5" x14ac:dyDescent="0.35">
      <c r="A1917">
        <v>1915</v>
      </c>
      <c r="B1917" s="8" t="s">
        <v>4516</v>
      </c>
      <c r="C1917" s="8" t="s">
        <v>4515</v>
      </c>
      <c r="D1917">
        <v>500</v>
      </c>
      <c r="E1917">
        <v>8</v>
      </c>
      <c r="F1917" t="s">
        <v>49</v>
      </c>
      <c r="G1917" t="s">
        <v>55</v>
      </c>
      <c r="H1917" t="s">
        <v>82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4504</v>
      </c>
      <c r="O1917">
        <f>ROUNDUP(E1917/D1917,2)*100</f>
        <v>2</v>
      </c>
      <c r="P1917">
        <f>IF(L1917&gt;0,ROUNDUP((E1917/L1917),0))</f>
        <v>2</v>
      </c>
      <c r="Q1917" t="s">
        <v>32</v>
      </c>
      <c r="R1917" t="s">
        <v>4503</v>
      </c>
      <c r="S1917" s="10">
        <f>(J1917/86400)+25569+(-5/24)</f>
        <v>41863.840532407405</v>
      </c>
      <c r="T1917" s="9">
        <f>(I1917/86400)+25569+(-5/24)</f>
        <v>41883.840532407405</v>
      </c>
    </row>
    <row r="1918" spans="1:20" ht="29" x14ac:dyDescent="0.35">
      <c r="A1918">
        <v>1916</v>
      </c>
      <c r="B1918" s="8" t="s">
        <v>4514</v>
      </c>
      <c r="C1918" s="8" t="s">
        <v>4513</v>
      </c>
      <c r="D1918">
        <v>20000</v>
      </c>
      <c r="E1918">
        <v>102</v>
      </c>
      <c r="F1918" t="s">
        <v>49</v>
      </c>
      <c r="G1918" t="s">
        <v>55</v>
      </c>
      <c r="H1918" t="s">
        <v>82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4504</v>
      </c>
      <c r="O1918">
        <f>ROUNDUP(E1918/D1918,2)*100</f>
        <v>1</v>
      </c>
      <c r="P1918">
        <f>IF(L1918&gt;0,ROUNDUP((E1918/L1918),0))</f>
        <v>17</v>
      </c>
      <c r="Q1918" t="s">
        <v>32</v>
      </c>
      <c r="R1918" t="s">
        <v>4503</v>
      </c>
      <c r="S1918" s="10">
        <f>(J1918/86400)+25569+(-5/24)</f>
        <v>42656.508969907409</v>
      </c>
      <c r="T1918" s="9">
        <f>(I1918/86400)+25569+(-5/24)</f>
        <v>42681.550636574073</v>
      </c>
    </row>
    <row r="1919" spans="1:20" ht="29" x14ac:dyDescent="0.35">
      <c r="A1919">
        <v>1917</v>
      </c>
      <c r="B1919" s="8" t="s">
        <v>4512</v>
      </c>
      <c r="C1919" s="8" t="s">
        <v>4511</v>
      </c>
      <c r="D1919">
        <v>390000</v>
      </c>
      <c r="E1919">
        <v>205025</v>
      </c>
      <c r="F1919" t="s">
        <v>49</v>
      </c>
      <c r="G1919" t="s">
        <v>72</v>
      </c>
      <c r="H1919" t="s">
        <v>4378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4504</v>
      </c>
      <c r="O1919">
        <f>ROUNDUP(E1919/D1919,2)*100</f>
        <v>53</v>
      </c>
      <c r="P1919">
        <f>IF(L1919&gt;0,ROUNDUP((E1919/L1919),0))</f>
        <v>2929</v>
      </c>
      <c r="Q1919" t="s">
        <v>32</v>
      </c>
      <c r="R1919" t="s">
        <v>4503</v>
      </c>
      <c r="S1919" s="10">
        <f>(J1919/86400)+25569+(-5/24)</f>
        <v>42746.06172453703</v>
      </c>
      <c r="T1919" s="9">
        <f>(I1919/86400)+25569+(-5/24)</f>
        <v>42776.06172453703</v>
      </c>
    </row>
    <row r="1920" spans="1:20" ht="43.5" x14ac:dyDescent="0.35">
      <c r="A1920">
        <v>1918</v>
      </c>
      <c r="B1920" s="8" t="s">
        <v>4510</v>
      </c>
      <c r="C1920" s="8" t="s">
        <v>4509</v>
      </c>
      <c r="D1920">
        <v>25000</v>
      </c>
      <c r="E1920">
        <v>260</v>
      </c>
      <c r="F1920" t="s">
        <v>49</v>
      </c>
      <c r="G1920" t="s">
        <v>55</v>
      </c>
      <c r="H1920" t="s">
        <v>82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4504</v>
      </c>
      <c r="O1920">
        <f>ROUNDUP(E1920/D1920,2)*100</f>
        <v>2</v>
      </c>
      <c r="P1920">
        <f>IF(L1920&gt;0,ROUNDUP((E1920/L1920),0))</f>
        <v>29</v>
      </c>
      <c r="Q1920" t="s">
        <v>32</v>
      </c>
      <c r="R1920" t="s">
        <v>4503</v>
      </c>
      <c r="S1920" s="10">
        <f>(J1920/86400)+25569+(-5/24)</f>
        <v>41828.581608796296</v>
      </c>
      <c r="T1920" s="9">
        <f>(I1920/86400)+25569+(-5/24)</f>
        <v>41863.581608796296</v>
      </c>
    </row>
    <row r="1921" spans="1:20" ht="58" x14ac:dyDescent="0.35">
      <c r="A1921">
        <v>1919</v>
      </c>
      <c r="B1921" s="8" t="s">
        <v>4508</v>
      </c>
      <c r="C1921" s="8" t="s">
        <v>4507</v>
      </c>
      <c r="D1921">
        <v>500</v>
      </c>
      <c r="E1921">
        <v>237</v>
      </c>
      <c r="F1921" t="s">
        <v>49</v>
      </c>
      <c r="G1921" t="s">
        <v>55</v>
      </c>
      <c r="H1921" t="s">
        <v>82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4504</v>
      </c>
      <c r="O1921">
        <f>ROUNDUP(E1921/D1921,2)*100</f>
        <v>48</v>
      </c>
      <c r="P1921">
        <f>IF(L1921&gt;0,ROUNDUP((E1921/L1921),0))</f>
        <v>30</v>
      </c>
      <c r="Q1921" t="s">
        <v>32</v>
      </c>
      <c r="R1921" t="s">
        <v>4503</v>
      </c>
      <c r="S1921" s="10">
        <f>(J1921/86400)+25569+(-5/24)</f>
        <v>42113.667233796295</v>
      </c>
      <c r="T1921" s="9">
        <f>(I1921/86400)+25569+(-5/24)</f>
        <v>42143.667233796295</v>
      </c>
    </row>
    <row r="1922" spans="1:20" ht="43.5" x14ac:dyDescent="0.35">
      <c r="A1922">
        <v>1920</v>
      </c>
      <c r="B1922" s="8" t="s">
        <v>4506</v>
      </c>
      <c r="C1922" s="8" t="s">
        <v>4505</v>
      </c>
      <c r="D1922">
        <v>10000</v>
      </c>
      <c r="E1922">
        <v>4303</v>
      </c>
      <c r="F1922" t="s">
        <v>49</v>
      </c>
      <c r="G1922" t="s">
        <v>56</v>
      </c>
      <c r="H1922" t="s">
        <v>90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4504</v>
      </c>
      <c r="O1922">
        <f>ROUNDUP(E1922/D1922,2)*100</f>
        <v>44</v>
      </c>
      <c r="P1922">
        <f>IF(L1922&gt;0,ROUNDUP((E1922/L1922),0))</f>
        <v>41</v>
      </c>
      <c r="Q1922" t="s">
        <v>32</v>
      </c>
      <c r="R1922" t="s">
        <v>4503</v>
      </c>
      <c r="S1922" s="10">
        <f>(J1922/86400)+25569+(-5/24)</f>
        <v>42270.66737268518</v>
      </c>
      <c r="T1922" s="9">
        <f>(I1922/86400)+25569+(-5/24)</f>
        <v>42298.749999999993</v>
      </c>
    </row>
    <row r="1923" spans="1:20" ht="29" x14ac:dyDescent="0.35">
      <c r="A1923">
        <v>1921</v>
      </c>
      <c r="B1923" s="8" t="s">
        <v>4502</v>
      </c>
      <c r="C1923" s="8" t="s">
        <v>4501</v>
      </c>
      <c r="D1923">
        <v>1500</v>
      </c>
      <c r="E1923">
        <v>2052</v>
      </c>
      <c r="F1923" t="s">
        <v>51</v>
      </c>
      <c r="G1923" t="s">
        <v>55</v>
      </c>
      <c r="H1923" t="s">
        <v>82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3327</v>
      </c>
      <c r="O1923">
        <f>ROUNDUP(E1923/D1923,2)*100</f>
        <v>137</v>
      </c>
      <c r="P1923">
        <f>IF(L1923&gt;0,ROUNDUP((E1923/L1923),0))</f>
        <v>54</v>
      </c>
      <c r="Q1923" t="s">
        <v>33</v>
      </c>
      <c r="R1923" t="s">
        <v>3326</v>
      </c>
      <c r="S1923" s="10">
        <f>(J1923/86400)+25569+(-5/24)</f>
        <v>41074.013229166667</v>
      </c>
      <c r="T1923" s="9">
        <f>(I1923/86400)+25569+(-5/24)</f>
        <v>41104.013229166667</v>
      </c>
    </row>
    <row r="1924" spans="1:20" ht="43.5" x14ac:dyDescent="0.35">
      <c r="A1924">
        <v>1922</v>
      </c>
      <c r="B1924" s="8" t="s">
        <v>4500</v>
      </c>
      <c r="C1924" s="8" t="s">
        <v>4499</v>
      </c>
      <c r="D1924">
        <v>2000</v>
      </c>
      <c r="E1924">
        <v>2311</v>
      </c>
      <c r="F1924" t="s">
        <v>51</v>
      </c>
      <c r="G1924" t="s">
        <v>55</v>
      </c>
      <c r="H1924" t="s">
        <v>82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3327</v>
      </c>
      <c r="O1924">
        <f>ROUNDUP(E1924/D1924,2)*100</f>
        <v>115.99999999999999</v>
      </c>
      <c r="P1924">
        <f>IF(L1924&gt;0,ROUNDUP((E1924/L1924),0))</f>
        <v>37</v>
      </c>
      <c r="Q1924" t="s">
        <v>33</v>
      </c>
      <c r="R1924" t="s">
        <v>3326</v>
      </c>
      <c r="S1924" s="10">
        <f>(J1924/86400)+25569+(-5/24)</f>
        <v>41590.047534722216</v>
      </c>
      <c r="T1924" s="9">
        <f>(I1924/86400)+25569+(-5/24)</f>
        <v>41620.047534722216</v>
      </c>
    </row>
    <row r="1925" spans="1:20" ht="43.5" x14ac:dyDescent="0.35">
      <c r="A1925">
        <v>1923</v>
      </c>
      <c r="B1925" s="8" t="s">
        <v>4498</v>
      </c>
      <c r="C1925" s="8" t="s">
        <v>4497</v>
      </c>
      <c r="D1925">
        <v>125</v>
      </c>
      <c r="E1925">
        <v>301</v>
      </c>
      <c r="F1925" t="s">
        <v>51</v>
      </c>
      <c r="G1925" t="s">
        <v>55</v>
      </c>
      <c r="H1925" t="s">
        <v>82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3327</v>
      </c>
      <c r="O1925">
        <f>ROUNDUP(E1925/D1925,2)*100</f>
        <v>240.99999999999997</v>
      </c>
      <c r="P1925">
        <f>IF(L1925&gt;0,ROUNDUP((E1925/L1925),0))</f>
        <v>24</v>
      </c>
      <c r="Q1925" t="s">
        <v>33</v>
      </c>
      <c r="R1925" t="s">
        <v>3326</v>
      </c>
      <c r="S1925" s="10">
        <f>(J1925/86400)+25569+(-5/24)</f>
        <v>40772.640416666662</v>
      </c>
      <c r="T1925" s="9">
        <f>(I1925/86400)+25569+(-5/24)</f>
        <v>40812.999305555553</v>
      </c>
    </row>
    <row r="1926" spans="1:20" ht="58" x14ac:dyDescent="0.35">
      <c r="A1926">
        <v>1924</v>
      </c>
      <c r="B1926" s="8" t="s">
        <v>4496</v>
      </c>
      <c r="C1926" s="8" t="s">
        <v>4495</v>
      </c>
      <c r="D1926">
        <v>3000</v>
      </c>
      <c r="E1926">
        <v>3432</v>
      </c>
      <c r="F1926" t="s">
        <v>51</v>
      </c>
      <c r="G1926" t="s">
        <v>55</v>
      </c>
      <c r="H1926" t="s">
        <v>82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3327</v>
      </c>
      <c r="O1926">
        <f>ROUNDUP(E1926/D1926,2)*100</f>
        <v>114.99999999999999</v>
      </c>
      <c r="P1926">
        <f>IF(L1926&gt;0,ROUNDUP((E1926/L1926),0))</f>
        <v>104</v>
      </c>
      <c r="Q1926" t="s">
        <v>33</v>
      </c>
      <c r="R1926" t="s">
        <v>3326</v>
      </c>
      <c r="S1926" s="10">
        <f>(J1926/86400)+25569+(-5/24)</f>
        <v>41626.552719907406</v>
      </c>
      <c r="T1926" s="9">
        <f>(I1926/86400)+25569+(-5/24)</f>
        <v>41654.606249999997</v>
      </c>
    </row>
    <row r="1927" spans="1:20" ht="43.5" x14ac:dyDescent="0.35">
      <c r="A1927">
        <v>1925</v>
      </c>
      <c r="B1927" s="8" t="s">
        <v>4494</v>
      </c>
      <c r="C1927" s="8" t="s">
        <v>4493</v>
      </c>
      <c r="D1927">
        <v>1500</v>
      </c>
      <c r="E1927">
        <v>1655</v>
      </c>
      <c r="F1927" t="s">
        <v>51</v>
      </c>
      <c r="G1927" t="s">
        <v>55</v>
      </c>
      <c r="H1927" t="s">
        <v>82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3327</v>
      </c>
      <c r="O1927">
        <f>ROUNDUP(E1927/D1927,2)*100</f>
        <v>111.00000000000001</v>
      </c>
      <c r="P1927">
        <f>IF(L1927&gt;0,ROUNDUP((E1927/L1927),0))</f>
        <v>32</v>
      </c>
      <c r="Q1927" t="s">
        <v>33</v>
      </c>
      <c r="R1927" t="s">
        <v>3326</v>
      </c>
      <c r="S1927" s="10">
        <f>(J1927/86400)+25569+(-5/24)</f>
        <v>41535.693148148144</v>
      </c>
      <c r="T1927" s="9">
        <f>(I1927/86400)+25569+(-5/24)</f>
        <v>41557.791666666664</v>
      </c>
    </row>
    <row r="1928" spans="1:20" ht="58" x14ac:dyDescent="0.35">
      <c r="A1928">
        <v>1926</v>
      </c>
      <c r="B1928" s="8" t="s">
        <v>4492</v>
      </c>
      <c r="C1928" s="8" t="s">
        <v>4491</v>
      </c>
      <c r="D1928">
        <v>1500</v>
      </c>
      <c r="E1928">
        <v>2930.69</v>
      </c>
      <c r="F1928" t="s">
        <v>51</v>
      </c>
      <c r="G1928" t="s">
        <v>55</v>
      </c>
      <c r="H1928" t="s">
        <v>82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3327</v>
      </c>
      <c r="O1928">
        <f>ROUNDUP(E1928/D1928,2)*100</f>
        <v>196</v>
      </c>
      <c r="P1928">
        <f>IF(L1928&gt;0,ROUNDUP((E1928/L1928),0))</f>
        <v>28</v>
      </c>
      <c r="Q1928" t="s">
        <v>33</v>
      </c>
      <c r="R1928" t="s">
        <v>3326</v>
      </c>
      <c r="S1928" s="10">
        <f>(J1928/86400)+25569+(-5/24)</f>
        <v>40456.746018518512</v>
      </c>
      <c r="T1928" s="9">
        <f>(I1928/86400)+25569+(-5/24)</f>
        <v>40483.80972222222</v>
      </c>
    </row>
    <row r="1929" spans="1:20" x14ac:dyDescent="0.35">
      <c r="A1929">
        <v>1927</v>
      </c>
      <c r="B1929" s="8" t="s">
        <v>4490</v>
      </c>
      <c r="C1929" s="8" t="s">
        <v>4489</v>
      </c>
      <c r="D1929">
        <v>600</v>
      </c>
      <c r="E1929">
        <v>620</v>
      </c>
      <c r="F1929" t="s">
        <v>51</v>
      </c>
      <c r="G1929" t="s">
        <v>55</v>
      </c>
      <c r="H1929" t="s">
        <v>82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3327</v>
      </c>
      <c r="O1929">
        <f>ROUNDUP(E1929/D1929,2)*100</f>
        <v>104</v>
      </c>
      <c r="P1929">
        <f>IF(L1929&gt;0,ROUNDUP((E1929/L1929),0))</f>
        <v>57</v>
      </c>
      <c r="Q1929" t="s">
        <v>33</v>
      </c>
      <c r="R1929" t="s">
        <v>3326</v>
      </c>
      <c r="S1929" s="10">
        <f>(J1929/86400)+25569+(-5/24)</f>
        <v>40960.653229166666</v>
      </c>
      <c r="T1929" s="9">
        <f>(I1929/86400)+25569+(-5/24)</f>
        <v>40975.999305555553</v>
      </c>
    </row>
    <row r="1930" spans="1:20" ht="29" x14ac:dyDescent="0.35">
      <c r="A1930">
        <v>1928</v>
      </c>
      <c r="B1930" s="8" t="s">
        <v>4488</v>
      </c>
      <c r="C1930" s="8" t="s">
        <v>4487</v>
      </c>
      <c r="D1930">
        <v>2550</v>
      </c>
      <c r="E1930">
        <v>2630</v>
      </c>
      <c r="F1930" t="s">
        <v>51</v>
      </c>
      <c r="G1930" t="s">
        <v>55</v>
      </c>
      <c r="H1930" t="s">
        <v>82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3327</v>
      </c>
      <c r="O1930">
        <f>ROUNDUP(E1930/D1930,2)*100</f>
        <v>104</v>
      </c>
      <c r="P1930">
        <f>IF(L1930&gt;0,ROUNDUP((E1930/L1930),0))</f>
        <v>78</v>
      </c>
      <c r="Q1930" t="s">
        <v>33</v>
      </c>
      <c r="R1930" t="s">
        <v>3326</v>
      </c>
      <c r="S1930" s="10">
        <f>(J1930/86400)+25569+(-5/24)</f>
        <v>41371.439745370364</v>
      </c>
      <c r="T1930" s="9">
        <f>(I1930/86400)+25569+(-5/24)</f>
        <v>41401.439745370364</v>
      </c>
    </row>
    <row r="1931" spans="1:20" ht="43.5" x14ac:dyDescent="0.35">
      <c r="A1931">
        <v>1929</v>
      </c>
      <c r="B1931" s="8" t="s">
        <v>4486</v>
      </c>
      <c r="C1931" s="8" t="s">
        <v>4485</v>
      </c>
      <c r="D1931">
        <v>3200</v>
      </c>
      <c r="E1931">
        <v>3210</v>
      </c>
      <c r="F1931" t="s">
        <v>51</v>
      </c>
      <c r="G1931" t="s">
        <v>55</v>
      </c>
      <c r="H1931" t="s">
        <v>82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3327</v>
      </c>
      <c r="O1931">
        <f>ROUNDUP(E1931/D1931,2)*100</f>
        <v>101</v>
      </c>
      <c r="P1931">
        <f>IF(L1931&gt;0,ROUNDUP((E1931/L1931),0))</f>
        <v>43</v>
      </c>
      <c r="Q1931" t="s">
        <v>33</v>
      </c>
      <c r="R1931" t="s">
        <v>3326</v>
      </c>
      <c r="S1931" s="10">
        <f>(J1931/86400)+25569+(-5/24)</f>
        <v>40686.813263888886</v>
      </c>
      <c r="T1931" s="9">
        <f>(I1931/86400)+25569+(-5/24)</f>
        <v>40728.813263888886</v>
      </c>
    </row>
    <row r="1932" spans="1:20" ht="29" x14ac:dyDescent="0.35">
      <c r="A1932">
        <v>1930</v>
      </c>
      <c r="B1932" s="8" t="s">
        <v>4484</v>
      </c>
      <c r="C1932" s="8" t="s">
        <v>4483</v>
      </c>
      <c r="D1932">
        <v>1000</v>
      </c>
      <c r="E1932">
        <v>1270</v>
      </c>
      <c r="F1932" t="s">
        <v>51</v>
      </c>
      <c r="G1932" t="s">
        <v>55</v>
      </c>
      <c r="H1932" t="s">
        <v>82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3327</v>
      </c>
      <c r="O1932">
        <f>ROUNDUP(E1932/D1932,2)*100</f>
        <v>127</v>
      </c>
      <c r="P1932">
        <f>IF(L1932&gt;0,ROUNDUP((E1932/L1932),0))</f>
        <v>49</v>
      </c>
      <c r="Q1932" t="s">
        <v>33</v>
      </c>
      <c r="R1932" t="s">
        <v>3326</v>
      </c>
      <c r="S1932" s="10">
        <f>(J1932/86400)+25569+(-5/24)</f>
        <v>41402.350486111107</v>
      </c>
      <c r="T1932" s="9">
        <f>(I1932/86400)+25569+(-5/24)</f>
        <v>41462.350486111107</v>
      </c>
    </row>
    <row r="1933" spans="1:20" ht="43.5" x14ac:dyDescent="0.35">
      <c r="A1933">
        <v>1931</v>
      </c>
      <c r="B1933" s="8" t="s">
        <v>4482</v>
      </c>
      <c r="C1933" s="8" t="s">
        <v>4481</v>
      </c>
      <c r="D1933">
        <v>2000</v>
      </c>
      <c r="E1933">
        <v>2412.02</v>
      </c>
      <c r="F1933" t="s">
        <v>51</v>
      </c>
      <c r="G1933" t="s">
        <v>55</v>
      </c>
      <c r="H1933" t="s">
        <v>82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3327</v>
      </c>
      <c r="O1933">
        <f>ROUNDUP(E1933/D1933,2)*100</f>
        <v>121</v>
      </c>
      <c r="P1933">
        <f>IF(L1933&gt;0,ROUNDUP((E1933/L1933),0))</f>
        <v>49</v>
      </c>
      <c r="Q1933" t="s">
        <v>33</v>
      </c>
      <c r="R1933" t="s">
        <v>3326</v>
      </c>
      <c r="S1933" s="10">
        <f>(J1933/86400)+25569+(-5/24)</f>
        <v>41037.684131944443</v>
      </c>
      <c r="T1933" s="9">
        <f>(I1933/86400)+25569+(-5/24)</f>
        <v>41050.9375</v>
      </c>
    </row>
    <row r="1934" spans="1:20" ht="58" x14ac:dyDescent="0.35">
      <c r="A1934">
        <v>1932</v>
      </c>
      <c r="B1934" s="8" t="s">
        <v>4480</v>
      </c>
      <c r="C1934" s="8" t="s">
        <v>4479</v>
      </c>
      <c r="D1934">
        <v>5250</v>
      </c>
      <c r="E1934">
        <v>5617</v>
      </c>
      <c r="F1934" t="s">
        <v>51</v>
      </c>
      <c r="G1934" t="s">
        <v>55</v>
      </c>
      <c r="H1934" t="s">
        <v>82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3327</v>
      </c>
      <c r="O1934">
        <f>ROUNDUP(E1934/D1934,2)*100</f>
        <v>107</v>
      </c>
      <c r="P1934">
        <f>IF(L1934&gt;0,ROUNDUP((E1934/L1934),0))</f>
        <v>71</v>
      </c>
      <c r="Q1934" t="s">
        <v>33</v>
      </c>
      <c r="R1934" t="s">
        <v>3326</v>
      </c>
      <c r="S1934" s="10">
        <f>(J1934/86400)+25569+(-5/24)</f>
        <v>40911.601539351854</v>
      </c>
      <c r="T1934" s="9">
        <f>(I1934/86400)+25569+(-5/24)</f>
        <v>40932.601539351854</v>
      </c>
    </row>
    <row r="1935" spans="1:20" ht="43.5" x14ac:dyDescent="0.35">
      <c r="A1935">
        <v>1933</v>
      </c>
      <c r="B1935" s="8" t="s">
        <v>4478</v>
      </c>
      <c r="C1935" s="8" t="s">
        <v>4477</v>
      </c>
      <c r="D1935">
        <v>6000</v>
      </c>
      <c r="E1935">
        <v>10346</v>
      </c>
      <c r="F1935" t="s">
        <v>51</v>
      </c>
      <c r="G1935" t="s">
        <v>55</v>
      </c>
      <c r="H1935" t="s">
        <v>82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3327</v>
      </c>
      <c r="O1935">
        <f>ROUNDUP(E1935/D1935,2)*100</f>
        <v>173</v>
      </c>
      <c r="P1935">
        <f>IF(L1935&gt;0,ROUNDUP((E1935/L1935),0))</f>
        <v>95</v>
      </c>
      <c r="Q1935" t="s">
        <v>33</v>
      </c>
      <c r="R1935" t="s">
        <v>3326</v>
      </c>
      <c r="S1935" s="10">
        <f>(J1935/86400)+25569+(-5/24)</f>
        <v>41878.922534722216</v>
      </c>
      <c r="T1935" s="9">
        <f>(I1935/86400)+25569+(-5/24)</f>
        <v>41908.922534722216</v>
      </c>
    </row>
    <row r="1936" spans="1:20" ht="43.5" x14ac:dyDescent="0.35">
      <c r="A1936">
        <v>1934</v>
      </c>
      <c r="B1936" s="8" t="s">
        <v>4476</v>
      </c>
      <c r="C1936" s="8" t="s">
        <v>4475</v>
      </c>
      <c r="D1936">
        <v>5000</v>
      </c>
      <c r="E1936">
        <v>6181</v>
      </c>
      <c r="F1936" t="s">
        <v>51</v>
      </c>
      <c r="G1936" t="s">
        <v>55</v>
      </c>
      <c r="H1936" t="s">
        <v>82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3327</v>
      </c>
      <c r="O1936">
        <f>ROUNDUP(E1936/D1936,2)*100</f>
        <v>124</v>
      </c>
      <c r="P1936">
        <f>IF(L1936&gt;0,ROUNDUP((E1936/L1936),0))</f>
        <v>81</v>
      </c>
      <c r="Q1936" t="s">
        <v>33</v>
      </c>
      <c r="R1936" t="s">
        <v>3326</v>
      </c>
      <c r="S1936" s="10">
        <f>(J1936/86400)+25569+(-5/24)</f>
        <v>40865.658807870372</v>
      </c>
      <c r="T1936" s="9">
        <f>(I1936/86400)+25569+(-5/24)</f>
        <v>40902</v>
      </c>
    </row>
    <row r="1937" spans="1:20" ht="58" x14ac:dyDescent="0.35">
      <c r="A1937">
        <v>1935</v>
      </c>
      <c r="B1937" s="8" t="s">
        <v>4474</v>
      </c>
      <c r="C1937" s="8" t="s">
        <v>4473</v>
      </c>
      <c r="D1937">
        <v>2500</v>
      </c>
      <c r="E1937">
        <v>2710</v>
      </c>
      <c r="F1937" t="s">
        <v>51</v>
      </c>
      <c r="G1937" t="s">
        <v>55</v>
      </c>
      <c r="H1937" t="s">
        <v>82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3327</v>
      </c>
      <c r="O1937">
        <f>ROUNDUP(E1937/D1937,2)*100</f>
        <v>109.00000000000001</v>
      </c>
      <c r="P1937">
        <f>IF(L1937&gt;0,ROUNDUP((E1937/L1937),0))</f>
        <v>55</v>
      </c>
      <c r="Q1937" t="s">
        <v>33</v>
      </c>
      <c r="R1937" t="s">
        <v>3326</v>
      </c>
      <c r="S1937" s="10">
        <f>(J1937/86400)+25569+(-5/24)</f>
        <v>41773.724201388883</v>
      </c>
      <c r="T1937" s="9">
        <f>(I1937/86400)+25569+(-5/24)</f>
        <v>41810.999305555553</v>
      </c>
    </row>
    <row r="1938" spans="1:20" ht="43.5" x14ac:dyDescent="0.35">
      <c r="A1938">
        <v>1936</v>
      </c>
      <c r="B1938" s="8" t="s">
        <v>4472</v>
      </c>
      <c r="C1938" s="8" t="s">
        <v>4471</v>
      </c>
      <c r="D1938">
        <v>7500</v>
      </c>
      <c r="E1938">
        <v>8739.01</v>
      </c>
      <c r="F1938" t="s">
        <v>51</v>
      </c>
      <c r="G1938" t="s">
        <v>55</v>
      </c>
      <c r="H1938" t="s">
        <v>82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3327</v>
      </c>
      <c r="O1938">
        <f>ROUNDUP(E1938/D1938,2)*100</f>
        <v>117</v>
      </c>
      <c r="P1938">
        <f>IF(L1938&gt;0,ROUNDUP((E1938/L1938),0))</f>
        <v>61</v>
      </c>
      <c r="Q1938" t="s">
        <v>33</v>
      </c>
      <c r="R1938" t="s">
        <v>3326</v>
      </c>
      <c r="S1938" s="10">
        <f>(J1938/86400)+25569+(-5/24)</f>
        <v>40852.68136574074</v>
      </c>
      <c r="T1938" s="9">
        <f>(I1938/86400)+25569+(-5/24)</f>
        <v>40883.040972222218</v>
      </c>
    </row>
    <row r="1939" spans="1:20" ht="43.5" x14ac:dyDescent="0.35">
      <c r="A1939">
        <v>1937</v>
      </c>
      <c r="B1939" s="8" t="s">
        <v>4470</v>
      </c>
      <c r="C1939" s="8" t="s">
        <v>4469</v>
      </c>
      <c r="D1939">
        <v>600</v>
      </c>
      <c r="E1939">
        <v>1123.47</v>
      </c>
      <c r="F1939" t="s">
        <v>51</v>
      </c>
      <c r="G1939" t="s">
        <v>55</v>
      </c>
      <c r="H1939" t="s">
        <v>82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3327</v>
      </c>
      <c r="O1939">
        <f>ROUNDUP(E1939/D1939,2)*100</f>
        <v>188</v>
      </c>
      <c r="P1939">
        <f>IF(L1939&gt;0,ROUNDUP((E1939/L1939),0))</f>
        <v>39</v>
      </c>
      <c r="Q1939" t="s">
        <v>33</v>
      </c>
      <c r="R1939" t="s">
        <v>3326</v>
      </c>
      <c r="S1939" s="10">
        <f>(J1939/86400)+25569+(-5/24)</f>
        <v>41058.91065972222</v>
      </c>
      <c r="T1939" s="9">
        <f>(I1939/86400)+25569+(-5/24)</f>
        <v>41074.957638888889</v>
      </c>
    </row>
    <row r="1940" spans="1:20" ht="43.5" x14ac:dyDescent="0.35">
      <c r="A1940">
        <v>1938</v>
      </c>
      <c r="B1940" s="8" t="s">
        <v>4468</v>
      </c>
      <c r="C1940" s="8" t="s">
        <v>4467</v>
      </c>
      <c r="D1940">
        <v>15000</v>
      </c>
      <c r="E1940">
        <v>17390</v>
      </c>
      <c r="F1940" t="s">
        <v>51</v>
      </c>
      <c r="G1940" t="s">
        <v>55</v>
      </c>
      <c r="H1940" t="s">
        <v>82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3327</v>
      </c>
      <c r="O1940">
        <f>ROUNDUP(E1940/D1940,2)*100</f>
        <v>115.99999999999999</v>
      </c>
      <c r="P1940">
        <f>IF(L1940&gt;0,ROUNDUP((E1940/L1940),0))</f>
        <v>153</v>
      </c>
      <c r="Q1940" t="s">
        <v>33</v>
      </c>
      <c r="R1940" t="s">
        <v>3326</v>
      </c>
      <c r="S1940" s="10">
        <f>(J1940/86400)+25569+(-5/24)</f>
        <v>41426.05128472222</v>
      </c>
      <c r="T1940" s="9">
        <f>(I1940/86400)+25569+(-5/24)</f>
        <v>41457</v>
      </c>
    </row>
    <row r="1941" spans="1:20" ht="58" x14ac:dyDescent="0.35">
      <c r="A1941">
        <v>1939</v>
      </c>
      <c r="B1941" s="8" t="s">
        <v>4466</v>
      </c>
      <c r="C1941" s="8" t="s">
        <v>4465</v>
      </c>
      <c r="D1941">
        <v>10000</v>
      </c>
      <c r="E1941">
        <v>11070</v>
      </c>
      <c r="F1941" t="s">
        <v>51</v>
      </c>
      <c r="G1941" t="s">
        <v>55</v>
      </c>
      <c r="H1941" t="s">
        <v>82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3327</v>
      </c>
      <c r="O1941">
        <f>ROUNDUP(E1941/D1941,2)*100</f>
        <v>111.00000000000001</v>
      </c>
      <c r="P1941">
        <f>IF(L1941&gt;0,ROUNDUP((E1941/L1941),0))</f>
        <v>116</v>
      </c>
      <c r="Q1941" t="s">
        <v>33</v>
      </c>
      <c r="R1941" t="s">
        <v>3326</v>
      </c>
      <c r="S1941" s="10">
        <f>(J1941/86400)+25569+(-5/24)</f>
        <v>41313.776712962957</v>
      </c>
      <c r="T1941" s="9">
        <f>(I1941/86400)+25569+(-5/24)</f>
        <v>41343.735046296293</v>
      </c>
    </row>
    <row r="1942" spans="1:20" ht="43.5" x14ac:dyDescent="0.35">
      <c r="A1942">
        <v>1940</v>
      </c>
      <c r="B1942" s="8" t="s">
        <v>4464</v>
      </c>
      <c r="C1942" s="8" t="s">
        <v>4463</v>
      </c>
      <c r="D1942">
        <v>650</v>
      </c>
      <c r="E1942">
        <v>1111</v>
      </c>
      <c r="F1942" t="s">
        <v>51</v>
      </c>
      <c r="G1942" t="s">
        <v>55</v>
      </c>
      <c r="H1942" t="s">
        <v>82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3327</v>
      </c>
      <c r="O1942">
        <f>ROUNDUP(E1942/D1942,2)*100</f>
        <v>171</v>
      </c>
      <c r="P1942">
        <f>IF(L1942&gt;0,ROUNDUP((E1942/L1942),0))</f>
        <v>36</v>
      </c>
      <c r="Q1942" t="s">
        <v>33</v>
      </c>
      <c r="R1942" t="s">
        <v>3326</v>
      </c>
      <c r="S1942" s="10">
        <f>(J1942/86400)+25569+(-5/24)</f>
        <v>40670.298993055556</v>
      </c>
      <c r="T1942" s="9">
        <f>(I1942/86400)+25569+(-5/24)</f>
        <v>40708.957638888889</v>
      </c>
    </row>
    <row r="1943" spans="1:20" ht="43.5" x14ac:dyDescent="0.35">
      <c r="A1943">
        <v>1941</v>
      </c>
      <c r="B1943" s="8" t="s">
        <v>4462</v>
      </c>
      <c r="C1943" s="8" t="s">
        <v>4461</v>
      </c>
      <c r="D1943">
        <v>250000</v>
      </c>
      <c r="E1943">
        <v>315295.89</v>
      </c>
      <c r="F1943" t="s">
        <v>51</v>
      </c>
      <c r="G1943" t="s">
        <v>55</v>
      </c>
      <c r="H1943" t="s">
        <v>82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2835</v>
      </c>
      <c r="O1943">
        <f>ROUNDUP(E1943/D1943,2)*100</f>
        <v>127</v>
      </c>
      <c r="P1943">
        <f>IF(L1943&gt;0,ROUNDUP((E1943/L1943),0))</f>
        <v>65</v>
      </c>
      <c r="Q1943" t="s">
        <v>32</v>
      </c>
      <c r="R1943" t="s">
        <v>2834</v>
      </c>
      <c r="S1943" s="10">
        <f>(J1943/86400)+25569+(-5/24)</f>
        <v>41744.08253472222</v>
      </c>
      <c r="T1943" s="9">
        <f>(I1943/86400)+25569+(-5/24)</f>
        <v>41774.08253472222</v>
      </c>
    </row>
    <row r="1944" spans="1:20" ht="43.5" x14ac:dyDescent="0.35">
      <c r="A1944">
        <v>1942</v>
      </c>
      <c r="B1944" s="8" t="s">
        <v>4460</v>
      </c>
      <c r="C1944" s="8" t="s">
        <v>4459</v>
      </c>
      <c r="D1944">
        <v>6000</v>
      </c>
      <c r="E1944">
        <v>8306.42</v>
      </c>
      <c r="F1944" t="s">
        <v>51</v>
      </c>
      <c r="G1944" t="s">
        <v>55</v>
      </c>
      <c r="H1944" t="s">
        <v>82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2835</v>
      </c>
      <c r="O1944">
        <f>ROUNDUP(E1944/D1944,2)*100</f>
        <v>139</v>
      </c>
      <c r="P1944">
        <f>IF(L1944&gt;0,ROUNDUP((E1944/L1944),0))</f>
        <v>88</v>
      </c>
      <c r="Q1944" t="s">
        <v>32</v>
      </c>
      <c r="R1944" t="s">
        <v>2834</v>
      </c>
      <c r="S1944" s="10">
        <f>(J1944/86400)+25569+(-5/24)</f>
        <v>40638.619675925926</v>
      </c>
      <c r="T1944" s="9">
        <f>(I1944/86400)+25569+(-5/24)</f>
        <v>40728.619675925926</v>
      </c>
    </row>
    <row r="1945" spans="1:20" ht="43.5" x14ac:dyDescent="0.35">
      <c r="A1945">
        <v>1943</v>
      </c>
      <c r="B1945" s="8" t="s">
        <v>4458</v>
      </c>
      <c r="C1945" s="8" t="s">
        <v>4457</v>
      </c>
      <c r="D1945">
        <v>10000</v>
      </c>
      <c r="E1945">
        <v>170525</v>
      </c>
      <c r="F1945" t="s">
        <v>51</v>
      </c>
      <c r="G1945" t="s">
        <v>55</v>
      </c>
      <c r="H1945" t="s">
        <v>82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2835</v>
      </c>
      <c r="O1945">
        <f>ROUNDUP(E1945/D1945,2)*100</f>
        <v>1706.0000000000002</v>
      </c>
      <c r="P1945">
        <f>IF(L1945&gt;0,ROUNDUP((E1945/L1945),0))</f>
        <v>69</v>
      </c>
      <c r="Q1945" t="s">
        <v>32</v>
      </c>
      <c r="R1945" t="s">
        <v>2834</v>
      </c>
      <c r="S1945" s="10">
        <f>(J1945/86400)+25569+(-5/24)</f>
        <v>42548.061527777776</v>
      </c>
      <c r="T1945" s="9">
        <f>(I1945/86400)+25569+(-5/24)</f>
        <v>42593.061527777776</v>
      </c>
    </row>
    <row r="1946" spans="1:20" ht="58" x14ac:dyDescent="0.35">
      <c r="A1946">
        <v>1944</v>
      </c>
      <c r="B1946" s="8" t="s">
        <v>4456</v>
      </c>
      <c r="C1946" s="8" t="s">
        <v>4455</v>
      </c>
      <c r="D1946">
        <v>40000</v>
      </c>
      <c r="E1946">
        <v>315222.2</v>
      </c>
      <c r="F1946" t="s">
        <v>51</v>
      </c>
      <c r="G1946" t="s">
        <v>55</v>
      </c>
      <c r="H1946" t="s">
        <v>82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2835</v>
      </c>
      <c r="O1946">
        <f>ROUNDUP(E1946/D1946,2)*100</f>
        <v>789</v>
      </c>
      <c r="P1946">
        <f>IF(L1946&gt;0,ROUNDUP((E1946/L1946),0))</f>
        <v>177</v>
      </c>
      <c r="Q1946" t="s">
        <v>32</v>
      </c>
      <c r="R1946" t="s">
        <v>2834</v>
      </c>
      <c r="S1946" s="10">
        <f>(J1946/86400)+25569+(-5/24)</f>
        <v>41730.376041666663</v>
      </c>
      <c r="T1946" s="9">
        <f>(I1946/86400)+25569+(-5/24)</f>
        <v>41760.376041666663</v>
      </c>
    </row>
    <row r="1947" spans="1:20" ht="43.5" x14ac:dyDescent="0.35">
      <c r="A1947">
        <v>1945</v>
      </c>
      <c r="B1947" s="8" t="s">
        <v>4454</v>
      </c>
      <c r="C1947" s="8" t="s">
        <v>4453</v>
      </c>
      <c r="D1947">
        <v>100000</v>
      </c>
      <c r="E1947">
        <v>348018</v>
      </c>
      <c r="F1947" t="s">
        <v>51</v>
      </c>
      <c r="G1947" t="s">
        <v>63</v>
      </c>
      <c r="H1947" t="s">
        <v>85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2835</v>
      </c>
      <c r="O1947">
        <f>ROUNDUP(E1947/D1947,2)*100</f>
        <v>349</v>
      </c>
      <c r="P1947">
        <f>IF(L1947&gt;0,ROUNDUP((E1947/L1947),0))</f>
        <v>512</v>
      </c>
      <c r="Q1947" t="s">
        <v>32</v>
      </c>
      <c r="R1947" t="s">
        <v>2834</v>
      </c>
      <c r="S1947" s="10">
        <f>(J1947/86400)+25569+(-5/24)</f>
        <v>42157.043495370366</v>
      </c>
      <c r="T1947" s="9">
        <f>(I1947/86400)+25569+(-5/24)</f>
        <v>42197.043495370366</v>
      </c>
    </row>
    <row r="1948" spans="1:20" ht="58" x14ac:dyDescent="0.35">
      <c r="A1948">
        <v>1946</v>
      </c>
      <c r="B1948" s="8" t="s">
        <v>4452</v>
      </c>
      <c r="C1948" s="8" t="s">
        <v>4451</v>
      </c>
      <c r="D1948">
        <v>7500</v>
      </c>
      <c r="E1948">
        <v>11231</v>
      </c>
      <c r="F1948" t="s">
        <v>51</v>
      </c>
      <c r="G1948" t="s">
        <v>55</v>
      </c>
      <c r="H1948" t="s">
        <v>82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2835</v>
      </c>
      <c r="O1948">
        <f>ROUNDUP(E1948/D1948,2)*100</f>
        <v>150</v>
      </c>
      <c r="P1948">
        <f>IF(L1948&gt;0,ROUNDUP((E1948/L1948),0))</f>
        <v>161</v>
      </c>
      <c r="Q1948" t="s">
        <v>32</v>
      </c>
      <c r="R1948" t="s">
        <v>2834</v>
      </c>
      <c r="S1948" s="10">
        <f>(J1948/86400)+25569+(-5/24)</f>
        <v>41688.941678240742</v>
      </c>
      <c r="T1948" s="9">
        <f>(I1948/86400)+25569+(-5/24)</f>
        <v>41748.900011574071</v>
      </c>
    </row>
    <row r="1949" spans="1:20" ht="58" x14ac:dyDescent="0.35">
      <c r="A1949">
        <v>1947</v>
      </c>
      <c r="B1949" s="8" t="s">
        <v>4450</v>
      </c>
      <c r="C1949" s="8" t="s">
        <v>4449</v>
      </c>
      <c r="D1949">
        <v>800</v>
      </c>
      <c r="E1949">
        <v>805.07</v>
      </c>
      <c r="F1949" t="s">
        <v>51</v>
      </c>
      <c r="G1949" t="s">
        <v>55</v>
      </c>
      <c r="H1949" t="s">
        <v>82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2835</v>
      </c>
      <c r="O1949">
        <f>ROUNDUP(E1949/D1949,2)*100</f>
        <v>101</v>
      </c>
      <c r="P1949">
        <f>IF(L1949&gt;0,ROUNDUP((E1949/L1949),0))</f>
        <v>36</v>
      </c>
      <c r="Q1949" t="s">
        <v>32</v>
      </c>
      <c r="R1949" t="s">
        <v>2834</v>
      </c>
      <c r="S1949" s="10">
        <f>(J1949/86400)+25569+(-5/24)</f>
        <v>40102.709722222222</v>
      </c>
      <c r="T1949" s="9">
        <f>(I1949/86400)+25569+(-5/24)</f>
        <v>40140.040972222218</v>
      </c>
    </row>
    <row r="1950" spans="1:20" ht="29" x14ac:dyDescent="0.35">
      <c r="A1950">
        <v>1948</v>
      </c>
      <c r="B1950" s="8" t="s">
        <v>4448</v>
      </c>
      <c r="C1950" s="8" t="s">
        <v>4447</v>
      </c>
      <c r="D1950">
        <v>100000</v>
      </c>
      <c r="E1950">
        <v>800211</v>
      </c>
      <c r="F1950" t="s">
        <v>51</v>
      </c>
      <c r="G1950" t="s">
        <v>55</v>
      </c>
      <c r="H1950" t="s">
        <v>82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2835</v>
      </c>
      <c r="O1950">
        <f>ROUNDUP(E1950/D1950,2)*100</f>
        <v>801</v>
      </c>
      <c r="P1950">
        <f>IF(L1950&gt;0,ROUNDUP((E1950/L1950),0))</f>
        <v>189</v>
      </c>
      <c r="Q1950" t="s">
        <v>32</v>
      </c>
      <c r="R1950" t="s">
        <v>2834</v>
      </c>
      <c r="S1950" s="10">
        <f>(J1950/86400)+25569+(-5/24)</f>
        <v>42473.395937499998</v>
      </c>
      <c r="T1950" s="9">
        <f>(I1950/86400)+25569+(-5/24)</f>
        <v>42527.501388888886</v>
      </c>
    </row>
    <row r="1951" spans="1:20" ht="43.5" x14ac:dyDescent="0.35">
      <c r="A1951">
        <v>1949</v>
      </c>
      <c r="B1951" s="8" t="s">
        <v>4446</v>
      </c>
      <c r="C1951" s="8" t="s">
        <v>4445</v>
      </c>
      <c r="D1951">
        <v>50000</v>
      </c>
      <c r="E1951">
        <v>53001.3</v>
      </c>
      <c r="F1951" t="s">
        <v>51</v>
      </c>
      <c r="G1951" t="s">
        <v>56</v>
      </c>
      <c r="H1951" t="s">
        <v>90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2835</v>
      </c>
      <c r="O1951">
        <f>ROUNDUP(E1951/D1951,2)*100</f>
        <v>107</v>
      </c>
      <c r="P1951">
        <f>IF(L1951&gt;0,ROUNDUP((E1951/L1951),0))</f>
        <v>57</v>
      </c>
      <c r="Q1951" t="s">
        <v>32</v>
      </c>
      <c r="R1951" t="s">
        <v>2834</v>
      </c>
      <c r="S1951" s="10">
        <f>(J1951/86400)+25569+(-5/24)</f>
        <v>41800.21471064815</v>
      </c>
      <c r="T1951" s="9">
        <f>(I1951/86400)+25569+(-5/24)</f>
        <v>41830.21471064815</v>
      </c>
    </row>
    <row r="1952" spans="1:20" ht="43.5" x14ac:dyDescent="0.35">
      <c r="A1952">
        <v>1950</v>
      </c>
      <c r="B1952" s="8" t="s">
        <v>4444</v>
      </c>
      <c r="C1952" s="8" t="s">
        <v>4443</v>
      </c>
      <c r="D1952">
        <v>48000</v>
      </c>
      <c r="E1952">
        <v>96248.960000000006</v>
      </c>
      <c r="F1952" t="s">
        <v>51</v>
      </c>
      <c r="G1952" t="s">
        <v>55</v>
      </c>
      <c r="H1952" t="s">
        <v>82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2835</v>
      </c>
      <c r="O1952">
        <f>ROUNDUP(E1952/D1952,2)*100</f>
        <v>200.99999999999997</v>
      </c>
      <c r="P1952">
        <f>IF(L1952&gt;0,ROUNDUP((E1952/L1952),0))</f>
        <v>52</v>
      </c>
      <c r="Q1952" t="s">
        <v>32</v>
      </c>
      <c r="R1952" t="s">
        <v>2834</v>
      </c>
      <c r="S1952" s="10">
        <f>(J1952/86400)+25569+(-5/24)</f>
        <v>40623.973067129627</v>
      </c>
      <c r="T1952" s="9">
        <f>(I1952/86400)+25569+(-5/24)</f>
        <v>40654.973067129627</v>
      </c>
    </row>
    <row r="1953" spans="1:20" ht="43.5" x14ac:dyDescent="0.35">
      <c r="A1953">
        <v>1951</v>
      </c>
      <c r="B1953" s="8" t="s">
        <v>4442</v>
      </c>
      <c r="C1953" s="8" t="s">
        <v>4441</v>
      </c>
      <c r="D1953">
        <v>50000</v>
      </c>
      <c r="E1953">
        <v>106222</v>
      </c>
      <c r="F1953" t="s">
        <v>51</v>
      </c>
      <c r="G1953" t="s">
        <v>55</v>
      </c>
      <c r="H1953" t="s">
        <v>82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2835</v>
      </c>
      <c r="O1953">
        <f>ROUNDUP(E1953/D1953,2)*100</f>
        <v>213</v>
      </c>
      <c r="P1953">
        <f>IF(L1953&gt;0,ROUNDUP((E1953/L1953),0))</f>
        <v>128</v>
      </c>
      <c r="Q1953" t="s">
        <v>32</v>
      </c>
      <c r="R1953" t="s">
        <v>2834</v>
      </c>
      <c r="S1953" s="10">
        <f>(J1953/86400)+25569+(-5/24)</f>
        <v>42651.212233796294</v>
      </c>
      <c r="T1953" s="9">
        <f>(I1953/86400)+25569+(-5/24)</f>
        <v>42681.253900462958</v>
      </c>
    </row>
    <row r="1954" spans="1:20" ht="43.5" x14ac:dyDescent="0.35">
      <c r="A1954">
        <v>1952</v>
      </c>
      <c r="B1954" s="8" t="s">
        <v>4440</v>
      </c>
      <c r="C1954" s="8" t="s">
        <v>4439</v>
      </c>
      <c r="D1954">
        <v>35000</v>
      </c>
      <c r="E1954">
        <v>69465.33</v>
      </c>
      <c r="F1954" t="s">
        <v>51</v>
      </c>
      <c r="G1954" t="s">
        <v>57</v>
      </c>
      <c r="H1954" t="s">
        <v>193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2835</v>
      </c>
      <c r="O1954">
        <f>ROUNDUP(E1954/D1954,2)*100</f>
        <v>199</v>
      </c>
      <c r="P1954">
        <f>IF(L1954&gt;0,ROUNDUP((E1954/L1954),0))</f>
        <v>102</v>
      </c>
      <c r="Q1954" t="s">
        <v>32</v>
      </c>
      <c r="R1954" t="s">
        <v>2834</v>
      </c>
      <c r="S1954" s="10">
        <f>(J1954/86400)+25569+(-5/24)</f>
        <v>41526.398321759254</v>
      </c>
      <c r="T1954" s="9">
        <f>(I1954/86400)+25569+(-5/24)</f>
        <v>41563.398321759254</v>
      </c>
    </row>
    <row r="1955" spans="1:20" ht="43.5" x14ac:dyDescent="0.35">
      <c r="A1955">
        <v>1953</v>
      </c>
      <c r="B1955" s="8" t="s">
        <v>4438</v>
      </c>
      <c r="C1955" s="8" t="s">
        <v>4437</v>
      </c>
      <c r="D1955">
        <v>15000</v>
      </c>
      <c r="E1955">
        <v>33892</v>
      </c>
      <c r="F1955" t="s">
        <v>51</v>
      </c>
      <c r="G1955" t="s">
        <v>55</v>
      </c>
      <c r="H1955" t="s">
        <v>82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2835</v>
      </c>
      <c r="O1955">
        <f>ROUNDUP(E1955/D1955,2)*100</f>
        <v>225.99999999999997</v>
      </c>
      <c r="P1955">
        <f>IF(L1955&gt;0,ROUNDUP((E1955/L1955),0))</f>
        <v>231</v>
      </c>
      <c r="Q1955" t="s">
        <v>32</v>
      </c>
      <c r="R1955" t="s">
        <v>2834</v>
      </c>
      <c r="S1955" s="10">
        <f>(J1955/86400)+25569+(-5/24)</f>
        <v>40940.991493055553</v>
      </c>
      <c r="T1955" s="9">
        <f>(I1955/86400)+25569+(-5/24)</f>
        <v>40969.916666666664</v>
      </c>
    </row>
    <row r="1956" spans="1:20" ht="29" x14ac:dyDescent="0.35">
      <c r="A1956">
        <v>1954</v>
      </c>
      <c r="B1956" s="8" t="s">
        <v>4436</v>
      </c>
      <c r="C1956" s="8" t="s">
        <v>4435</v>
      </c>
      <c r="D1956">
        <v>50000</v>
      </c>
      <c r="E1956">
        <v>349474</v>
      </c>
      <c r="F1956" t="s">
        <v>51</v>
      </c>
      <c r="G1956" t="s">
        <v>55</v>
      </c>
      <c r="H1956" t="s">
        <v>82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2835</v>
      </c>
      <c r="O1956">
        <f>ROUNDUP(E1956/D1956,2)*100</f>
        <v>699</v>
      </c>
      <c r="P1956">
        <f>IF(L1956&gt;0,ROUNDUP((E1956/L1956),0))</f>
        <v>843</v>
      </c>
      <c r="Q1956" t="s">
        <v>32</v>
      </c>
      <c r="R1956" t="s">
        <v>2834</v>
      </c>
      <c r="S1956" s="10">
        <f>(J1956/86400)+25569+(-5/24)</f>
        <v>42394.372407407405</v>
      </c>
      <c r="T1956" s="9">
        <f>(I1956/86400)+25569+(-5/24)</f>
        <v>42440.999999999993</v>
      </c>
    </row>
    <row r="1957" spans="1:20" ht="58" x14ac:dyDescent="0.35">
      <c r="A1957">
        <v>1955</v>
      </c>
      <c r="B1957" s="8" t="s">
        <v>4434</v>
      </c>
      <c r="C1957" s="8" t="s">
        <v>4433</v>
      </c>
      <c r="D1957">
        <v>42000</v>
      </c>
      <c r="E1957">
        <v>167410.01999999999</v>
      </c>
      <c r="F1957" t="s">
        <v>51</v>
      </c>
      <c r="G1957" t="s">
        <v>55</v>
      </c>
      <c r="H1957" t="s">
        <v>82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2835</v>
      </c>
      <c r="O1957">
        <f>ROUNDUP(E1957/D1957,2)*100</f>
        <v>399</v>
      </c>
      <c r="P1957">
        <f>IF(L1957&gt;0,ROUNDUP((E1957/L1957),0))</f>
        <v>578</v>
      </c>
      <c r="Q1957" t="s">
        <v>32</v>
      </c>
      <c r="R1957" t="s">
        <v>2834</v>
      </c>
      <c r="S1957" s="10">
        <f>(J1957/86400)+25569+(-5/24)</f>
        <v>41020.063437500001</v>
      </c>
      <c r="T1957" s="9">
        <f>(I1957/86400)+25569+(-5/24)</f>
        <v>41052.583333333328</v>
      </c>
    </row>
    <row r="1958" spans="1:20" ht="43.5" x14ac:dyDescent="0.35">
      <c r="A1958">
        <v>1956</v>
      </c>
      <c r="B1958" s="8" t="s">
        <v>4432</v>
      </c>
      <c r="C1958" s="8" t="s">
        <v>4431</v>
      </c>
      <c r="D1958">
        <v>60000</v>
      </c>
      <c r="E1958">
        <v>176420</v>
      </c>
      <c r="F1958" t="s">
        <v>51</v>
      </c>
      <c r="G1958" t="s">
        <v>55</v>
      </c>
      <c r="H1958" t="s">
        <v>82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2835</v>
      </c>
      <c r="O1958">
        <f>ROUNDUP(E1958/D1958,2)*100</f>
        <v>295</v>
      </c>
      <c r="P1958">
        <f>IF(L1958&gt;0,ROUNDUP((E1958/L1958),0))</f>
        <v>484</v>
      </c>
      <c r="Q1958" t="s">
        <v>32</v>
      </c>
      <c r="R1958" t="s">
        <v>2834</v>
      </c>
      <c r="S1958" s="10">
        <f>(J1958/86400)+25569+(-5/24)</f>
        <v>42067.71533564815</v>
      </c>
      <c r="T1958" s="9">
        <f>(I1958/86400)+25569+(-5/24)</f>
        <v>42112.673668981479</v>
      </c>
    </row>
    <row r="1959" spans="1:20" ht="29" x14ac:dyDescent="0.35">
      <c r="A1959">
        <v>1957</v>
      </c>
      <c r="B1959" s="8" t="s">
        <v>4430</v>
      </c>
      <c r="C1959" s="8" t="s">
        <v>4429</v>
      </c>
      <c r="D1959">
        <v>30000</v>
      </c>
      <c r="E1959">
        <v>50251.41</v>
      </c>
      <c r="F1959" t="s">
        <v>51</v>
      </c>
      <c r="G1959" t="s">
        <v>55</v>
      </c>
      <c r="H1959" t="s">
        <v>82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2835</v>
      </c>
      <c r="O1959">
        <f>ROUNDUP(E1959/D1959,2)*100</f>
        <v>168</v>
      </c>
      <c r="P1959">
        <f>IF(L1959&gt;0,ROUNDUP((E1959/L1959),0))</f>
        <v>77</v>
      </c>
      <c r="Q1959" t="s">
        <v>32</v>
      </c>
      <c r="R1959" t="s">
        <v>2834</v>
      </c>
      <c r="S1959" s="10">
        <f>(J1959/86400)+25569+(-5/24)</f>
        <v>41178.890196759261</v>
      </c>
      <c r="T1959" s="9">
        <f>(I1959/86400)+25569+(-5/24)</f>
        <v>41208.890196759261</v>
      </c>
    </row>
    <row r="1960" spans="1:20" ht="43.5" x14ac:dyDescent="0.35">
      <c r="A1960">
        <v>1958</v>
      </c>
      <c r="B1960" s="8" t="s">
        <v>4428</v>
      </c>
      <c r="C1960" s="8" t="s">
        <v>4427</v>
      </c>
      <c r="D1960">
        <v>7000</v>
      </c>
      <c r="E1960">
        <v>100490.02</v>
      </c>
      <c r="F1960" t="s">
        <v>51</v>
      </c>
      <c r="G1960" t="s">
        <v>55</v>
      </c>
      <c r="H1960" t="s">
        <v>82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2835</v>
      </c>
      <c r="O1960">
        <f>ROUNDUP(E1960/D1960,2)*100</f>
        <v>1436</v>
      </c>
      <c r="P1960">
        <f>IF(L1960&gt;0,ROUNDUP((E1960/L1960),0))</f>
        <v>75</v>
      </c>
      <c r="Q1960" t="s">
        <v>32</v>
      </c>
      <c r="R1960" t="s">
        <v>2834</v>
      </c>
      <c r="S1960" s="10">
        <f>(J1960/86400)+25569+(-5/24)</f>
        <v>41326.779641203699</v>
      </c>
      <c r="T1960" s="9">
        <f>(I1960/86400)+25569+(-5/24)</f>
        <v>41356.737974537034</v>
      </c>
    </row>
    <row r="1961" spans="1:20" ht="58" x14ac:dyDescent="0.35">
      <c r="A1961">
        <v>1959</v>
      </c>
      <c r="B1961" s="8" t="s">
        <v>4426</v>
      </c>
      <c r="C1961" s="8" t="s">
        <v>4425</v>
      </c>
      <c r="D1961">
        <v>10000</v>
      </c>
      <c r="E1961">
        <v>15673.44</v>
      </c>
      <c r="F1961" t="s">
        <v>51</v>
      </c>
      <c r="G1961" t="s">
        <v>55</v>
      </c>
      <c r="H1961" t="s">
        <v>82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2835</v>
      </c>
      <c r="O1961">
        <f>ROUNDUP(E1961/D1961,2)*100</f>
        <v>157</v>
      </c>
      <c r="P1961">
        <f>IF(L1961&gt;0,ROUNDUP((E1961/L1961),0))</f>
        <v>37</v>
      </c>
      <c r="Q1961" t="s">
        <v>32</v>
      </c>
      <c r="R1961" t="s">
        <v>2834</v>
      </c>
      <c r="S1961" s="10">
        <f>(J1961/86400)+25569+(-5/24)</f>
        <v>41871.637268518512</v>
      </c>
      <c r="T1961" s="9">
        <f>(I1961/86400)+25569+(-5/24)</f>
        <v>41912.791666666664</v>
      </c>
    </row>
    <row r="1962" spans="1:20" ht="43.5" x14ac:dyDescent="0.35">
      <c r="A1962">
        <v>1960</v>
      </c>
      <c r="B1962" s="8" t="s">
        <v>4424</v>
      </c>
      <c r="C1962" s="8" t="s">
        <v>4423</v>
      </c>
      <c r="D1962">
        <v>70000</v>
      </c>
      <c r="E1962">
        <v>82532</v>
      </c>
      <c r="F1962" t="s">
        <v>51</v>
      </c>
      <c r="G1962" t="s">
        <v>64</v>
      </c>
      <c r="H1962" t="s">
        <v>638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2835</v>
      </c>
      <c r="O1962">
        <f>ROUNDUP(E1962/D1962,2)*100</f>
        <v>118</v>
      </c>
      <c r="P1962">
        <f>IF(L1962&gt;0,ROUNDUP((E1962/L1962),0))</f>
        <v>2501</v>
      </c>
      <c r="Q1962" t="s">
        <v>32</v>
      </c>
      <c r="R1962" t="s">
        <v>2834</v>
      </c>
      <c r="S1962" s="10">
        <f>(J1962/86400)+25569+(-5/24)</f>
        <v>41964.154409722221</v>
      </c>
      <c r="T1962" s="9">
        <f>(I1962/86400)+25569+(-5/24)</f>
        <v>41994.154409722221</v>
      </c>
    </row>
    <row r="1963" spans="1:20" ht="43.5" x14ac:dyDescent="0.35">
      <c r="A1963">
        <v>1961</v>
      </c>
      <c r="B1963" s="8" t="s">
        <v>4422</v>
      </c>
      <c r="C1963" s="8" t="s">
        <v>4421</v>
      </c>
      <c r="D1963">
        <v>10000</v>
      </c>
      <c r="E1963">
        <v>110538.12</v>
      </c>
      <c r="F1963" t="s">
        <v>51</v>
      </c>
      <c r="G1963" t="s">
        <v>55</v>
      </c>
      <c r="H1963" t="s">
        <v>82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2835</v>
      </c>
      <c r="O1963">
        <f>ROUNDUP(E1963/D1963,2)*100</f>
        <v>1106</v>
      </c>
      <c r="P1963">
        <f>IF(L1963&gt;0,ROUNDUP((E1963/L1963),0))</f>
        <v>68</v>
      </c>
      <c r="Q1963" t="s">
        <v>32</v>
      </c>
      <c r="R1963" t="s">
        <v>2834</v>
      </c>
      <c r="S1963" s="10">
        <f>(J1963/86400)+25569+(-5/24)</f>
        <v>41147.986307870371</v>
      </c>
      <c r="T1963" s="9">
        <f>(I1963/86400)+25569+(-5/24)</f>
        <v>41187.957638888889</v>
      </c>
    </row>
    <row r="1964" spans="1:20" ht="43.5" x14ac:dyDescent="0.35">
      <c r="A1964">
        <v>1962</v>
      </c>
      <c r="B1964" s="8" t="s">
        <v>4420</v>
      </c>
      <c r="C1964" s="8" t="s">
        <v>4419</v>
      </c>
      <c r="D1964">
        <v>10000</v>
      </c>
      <c r="E1964">
        <v>19292.5</v>
      </c>
      <c r="F1964" t="s">
        <v>51</v>
      </c>
      <c r="G1964" t="s">
        <v>55</v>
      </c>
      <c r="H1964" t="s">
        <v>82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2835</v>
      </c>
      <c r="O1964">
        <f>ROUNDUP(E1964/D1964,2)*100</f>
        <v>193</v>
      </c>
      <c r="P1964">
        <f>IF(L1964&gt;0,ROUNDUP((E1964/L1964),0))</f>
        <v>64</v>
      </c>
      <c r="Q1964" t="s">
        <v>32</v>
      </c>
      <c r="R1964" t="s">
        <v>2834</v>
      </c>
      <c r="S1964" s="10">
        <f>(J1964/86400)+25569+(-5/24)</f>
        <v>41742.572175925925</v>
      </c>
      <c r="T1964" s="9">
        <f>(I1964/86400)+25569+(-5/24)</f>
        <v>41772.572175925925</v>
      </c>
    </row>
    <row r="1965" spans="1:20" ht="58" x14ac:dyDescent="0.35">
      <c r="A1965">
        <v>1963</v>
      </c>
      <c r="B1965" s="8" t="s">
        <v>4418</v>
      </c>
      <c r="C1965" s="8" t="s">
        <v>4417</v>
      </c>
      <c r="D1965">
        <v>19000</v>
      </c>
      <c r="E1965">
        <v>24108</v>
      </c>
      <c r="F1965" t="s">
        <v>51</v>
      </c>
      <c r="G1965" t="s">
        <v>56</v>
      </c>
      <c r="H1965" t="s">
        <v>90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2835</v>
      </c>
      <c r="O1965">
        <f>ROUNDUP(E1965/D1965,2)*100</f>
        <v>127</v>
      </c>
      <c r="P1965">
        <f>IF(L1965&gt;0,ROUNDUP((E1965/L1965),0))</f>
        <v>118</v>
      </c>
      <c r="Q1965" t="s">
        <v>32</v>
      </c>
      <c r="R1965" t="s">
        <v>2834</v>
      </c>
      <c r="S1965" s="10">
        <f>(J1965/86400)+25569+(-5/24)</f>
        <v>41863.221458333333</v>
      </c>
      <c r="T1965" s="9">
        <f>(I1965/86400)+25569+(-5/24)</f>
        <v>41898.221458333333</v>
      </c>
    </row>
    <row r="1966" spans="1:20" ht="43.5" x14ac:dyDescent="0.35">
      <c r="A1966">
        <v>1964</v>
      </c>
      <c r="B1966" s="8" t="s">
        <v>4416</v>
      </c>
      <c r="C1966" s="8" t="s">
        <v>4415</v>
      </c>
      <c r="D1966">
        <v>89200</v>
      </c>
      <c r="E1966">
        <v>231543.12</v>
      </c>
      <c r="F1966" t="s">
        <v>51</v>
      </c>
      <c r="G1966" t="s">
        <v>60</v>
      </c>
      <c r="H1966" t="s">
        <v>85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2835</v>
      </c>
      <c r="O1966">
        <f>ROUNDUP(E1966/D1966,2)*100</f>
        <v>259.99999999999994</v>
      </c>
      <c r="P1966">
        <f>IF(L1966&gt;0,ROUNDUP((E1966/L1966),0))</f>
        <v>181</v>
      </c>
      <c r="Q1966" t="s">
        <v>32</v>
      </c>
      <c r="R1966" t="s">
        <v>2834</v>
      </c>
      <c r="S1966" s="10">
        <f>(J1966/86400)+25569+(-5/24)</f>
        <v>42452.064490740733</v>
      </c>
      <c r="T1966" s="9">
        <f>(I1966/86400)+25569+(-5/24)</f>
        <v>42482.064490740733</v>
      </c>
    </row>
    <row r="1967" spans="1:20" ht="43.5" x14ac:dyDescent="0.35">
      <c r="A1967">
        <v>1965</v>
      </c>
      <c r="B1967" s="8" t="s">
        <v>4414</v>
      </c>
      <c r="C1967" s="8" t="s">
        <v>4413</v>
      </c>
      <c r="D1967">
        <v>5000</v>
      </c>
      <c r="E1967">
        <v>13114</v>
      </c>
      <c r="F1967" t="s">
        <v>51</v>
      </c>
      <c r="G1967" t="s">
        <v>55</v>
      </c>
      <c r="H1967" t="s">
        <v>82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2835</v>
      </c>
      <c r="O1967">
        <f>ROUNDUP(E1967/D1967,2)*100</f>
        <v>263</v>
      </c>
      <c r="P1967">
        <f>IF(L1967&gt;0,ROUNDUP((E1967/L1967),0))</f>
        <v>128</v>
      </c>
      <c r="Q1967" t="s">
        <v>32</v>
      </c>
      <c r="R1967" t="s">
        <v>2834</v>
      </c>
      <c r="S1967" s="10">
        <f>(J1967/86400)+25569+(-5/24)</f>
        <v>40897.880902777775</v>
      </c>
      <c r="T1967" s="9">
        <f>(I1967/86400)+25569+(-5/24)</f>
        <v>40919.833333333328</v>
      </c>
    </row>
    <row r="1968" spans="1:20" ht="58" x14ac:dyDescent="0.35">
      <c r="A1968">
        <v>1966</v>
      </c>
      <c r="B1968" s="8" t="s">
        <v>4412</v>
      </c>
      <c r="C1968" s="8" t="s">
        <v>4411</v>
      </c>
      <c r="D1968">
        <v>100000</v>
      </c>
      <c r="E1968">
        <v>206743.09</v>
      </c>
      <c r="F1968" t="s">
        <v>51</v>
      </c>
      <c r="G1968" t="s">
        <v>55</v>
      </c>
      <c r="H1968" t="s">
        <v>82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2835</v>
      </c>
      <c r="O1968">
        <f>ROUNDUP(E1968/D1968,2)*100</f>
        <v>206.99999999999997</v>
      </c>
      <c r="P1968">
        <f>IF(L1968&gt;0,ROUNDUP((E1968/L1968),0))</f>
        <v>137</v>
      </c>
      <c r="Q1968" t="s">
        <v>32</v>
      </c>
      <c r="R1968" t="s">
        <v>2834</v>
      </c>
      <c r="S1968" s="10">
        <f>(J1968/86400)+25569+(-5/24)</f>
        <v>41835.332152777773</v>
      </c>
      <c r="T1968" s="9">
        <f>(I1968/86400)+25569+(-5/24)</f>
        <v>41865.332152777773</v>
      </c>
    </row>
    <row r="1969" spans="1:20" ht="43.5" x14ac:dyDescent="0.35">
      <c r="A1969">
        <v>1967</v>
      </c>
      <c r="B1969" s="8" t="s">
        <v>4410</v>
      </c>
      <c r="C1969" s="8" t="s">
        <v>4409</v>
      </c>
      <c r="D1969">
        <v>20000</v>
      </c>
      <c r="E1969">
        <v>74026</v>
      </c>
      <c r="F1969" t="s">
        <v>51</v>
      </c>
      <c r="G1969" t="s">
        <v>55</v>
      </c>
      <c r="H1969" t="s">
        <v>82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2835</v>
      </c>
      <c r="O1969">
        <f>ROUNDUP(E1969/D1969,2)*100</f>
        <v>371</v>
      </c>
      <c r="P1969">
        <f>IF(L1969&gt;0,ROUNDUP((E1969/L1969),0))</f>
        <v>183</v>
      </c>
      <c r="Q1969" t="s">
        <v>32</v>
      </c>
      <c r="R1969" t="s">
        <v>2834</v>
      </c>
      <c r="S1969" s="10">
        <f>(J1969/86400)+25569+(-5/24)</f>
        <v>41730.455196759256</v>
      </c>
      <c r="T1969" s="9">
        <f>(I1969/86400)+25569+(-5/24)</f>
        <v>41760.455196759256</v>
      </c>
    </row>
    <row r="1970" spans="1:20" ht="29" x14ac:dyDescent="0.35">
      <c r="A1970">
        <v>1968</v>
      </c>
      <c r="B1970" s="8" t="s">
        <v>4408</v>
      </c>
      <c r="C1970" s="8" t="s">
        <v>4407</v>
      </c>
      <c r="D1970">
        <v>50000</v>
      </c>
      <c r="E1970">
        <v>142483</v>
      </c>
      <c r="F1970" t="s">
        <v>51</v>
      </c>
      <c r="G1970" t="s">
        <v>55</v>
      </c>
      <c r="H1970" t="s">
        <v>82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2835</v>
      </c>
      <c r="O1970">
        <f>ROUNDUP(E1970/D1970,2)*100</f>
        <v>284.99999999999994</v>
      </c>
      <c r="P1970">
        <f>IF(L1970&gt;0,ROUNDUP((E1970/L1970),0))</f>
        <v>280</v>
      </c>
      <c r="Q1970" t="s">
        <v>32</v>
      </c>
      <c r="R1970" t="s">
        <v>2834</v>
      </c>
      <c r="S1970" s="10">
        <f>(J1970/86400)+25569+(-5/24)</f>
        <v>42676.378645833327</v>
      </c>
      <c r="T1970" s="9">
        <f>(I1970/86400)+25569+(-5/24)</f>
        <v>42707.420312499999</v>
      </c>
    </row>
    <row r="1971" spans="1:20" ht="43.5" x14ac:dyDescent="0.35">
      <c r="A1971">
        <v>1969</v>
      </c>
      <c r="B1971" s="8" t="s">
        <v>4406</v>
      </c>
      <c r="C1971" s="8" t="s">
        <v>4405</v>
      </c>
      <c r="D1971">
        <v>20000</v>
      </c>
      <c r="E1971">
        <v>115816</v>
      </c>
      <c r="F1971" t="s">
        <v>51</v>
      </c>
      <c r="G1971" t="s">
        <v>56</v>
      </c>
      <c r="H1971" t="s">
        <v>90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2835</v>
      </c>
      <c r="O1971">
        <f>ROUNDUP(E1971/D1971,2)*100</f>
        <v>580</v>
      </c>
      <c r="P1971">
        <f>IF(L1971&gt;0,ROUNDUP((E1971/L1971),0))</f>
        <v>62</v>
      </c>
      <c r="Q1971" t="s">
        <v>32</v>
      </c>
      <c r="R1971" t="s">
        <v>2834</v>
      </c>
      <c r="S1971" s="10">
        <f>(J1971/86400)+25569+(-5/24)</f>
        <v>42557.584120370368</v>
      </c>
      <c r="T1971" s="9">
        <f>(I1971/86400)+25569+(-5/24)</f>
        <v>42587.584120370368</v>
      </c>
    </row>
    <row r="1972" spans="1:20" ht="43.5" x14ac:dyDescent="0.35">
      <c r="A1972">
        <v>1970</v>
      </c>
      <c r="B1972" s="8" t="s">
        <v>4404</v>
      </c>
      <c r="C1972" s="8" t="s">
        <v>4403</v>
      </c>
      <c r="D1972">
        <v>5000</v>
      </c>
      <c r="E1972">
        <v>56590</v>
      </c>
      <c r="F1972" t="s">
        <v>51</v>
      </c>
      <c r="G1972" t="s">
        <v>55</v>
      </c>
      <c r="H1972" t="s">
        <v>82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2835</v>
      </c>
      <c r="O1972">
        <f>ROUNDUP(E1972/D1972,2)*100</f>
        <v>1132</v>
      </c>
      <c r="P1972">
        <f>IF(L1972&gt;0,ROUNDUP((E1972/L1972),0))</f>
        <v>81</v>
      </c>
      <c r="Q1972" t="s">
        <v>32</v>
      </c>
      <c r="R1972" t="s">
        <v>2834</v>
      </c>
      <c r="S1972" s="10">
        <f>(J1972/86400)+25569+(-5/24)</f>
        <v>41323.984965277778</v>
      </c>
      <c r="T1972" s="9">
        <f>(I1972/86400)+25569+(-5/24)</f>
        <v>41383.943298611106</v>
      </c>
    </row>
    <row r="1973" spans="1:20" ht="43.5" x14ac:dyDescent="0.35">
      <c r="A1973">
        <v>1971</v>
      </c>
      <c r="B1973" s="8" t="s">
        <v>4402</v>
      </c>
      <c r="C1973" s="8" t="s">
        <v>4401</v>
      </c>
      <c r="D1973">
        <v>400000</v>
      </c>
      <c r="E1973">
        <v>1052110.8700000001</v>
      </c>
      <c r="F1973" t="s">
        <v>51</v>
      </c>
      <c r="G1973" t="s">
        <v>55</v>
      </c>
      <c r="H1973" t="s">
        <v>82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2835</v>
      </c>
      <c r="O1973">
        <f>ROUNDUP(E1973/D1973,2)*100</f>
        <v>263.99999999999994</v>
      </c>
      <c r="P1973">
        <f>IF(L1973&gt;0,ROUNDUP((E1973/L1973),0))</f>
        <v>273</v>
      </c>
      <c r="Q1973" t="s">
        <v>32</v>
      </c>
      <c r="R1973" t="s">
        <v>2834</v>
      </c>
      <c r="S1973" s="10">
        <f>(J1973/86400)+25569+(-5/24)</f>
        <v>41561.29237268518</v>
      </c>
      <c r="T1973" s="9">
        <f>(I1973/86400)+25569+(-5/24)</f>
        <v>41592.958333333328</v>
      </c>
    </row>
    <row r="1974" spans="1:20" ht="43.5" x14ac:dyDescent="0.35">
      <c r="A1974">
        <v>1972</v>
      </c>
      <c r="B1974" s="8" t="s">
        <v>4400</v>
      </c>
      <c r="C1974" s="8" t="s">
        <v>4399</v>
      </c>
      <c r="D1974">
        <v>2500</v>
      </c>
      <c r="E1974">
        <v>16862</v>
      </c>
      <c r="F1974" t="s">
        <v>51</v>
      </c>
      <c r="G1974" t="s">
        <v>55</v>
      </c>
      <c r="H1974" t="s">
        <v>82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2835</v>
      </c>
      <c r="O1974">
        <f>ROUNDUP(E1974/D1974,2)*100</f>
        <v>675</v>
      </c>
      <c r="P1974">
        <f>IF(L1974&gt;0,ROUNDUP((E1974/L1974),0))</f>
        <v>71</v>
      </c>
      <c r="Q1974" t="s">
        <v>32</v>
      </c>
      <c r="R1974" t="s">
        <v>2834</v>
      </c>
      <c r="S1974" s="10">
        <f>(J1974/86400)+25569+(-5/24)</f>
        <v>41200.803749999999</v>
      </c>
      <c r="T1974" s="9">
        <f>(I1974/86400)+25569+(-5/24)</f>
        <v>41230.845416666663</v>
      </c>
    </row>
    <row r="1975" spans="1:20" ht="43.5" x14ac:dyDescent="0.35">
      <c r="A1975">
        <v>1973</v>
      </c>
      <c r="B1975" s="8" t="s">
        <v>4398</v>
      </c>
      <c r="C1975" s="8" t="s">
        <v>4397</v>
      </c>
      <c r="D1975">
        <v>198000</v>
      </c>
      <c r="E1975">
        <v>508525.01</v>
      </c>
      <c r="F1975" t="s">
        <v>51</v>
      </c>
      <c r="G1975" t="s">
        <v>55</v>
      </c>
      <c r="H1975" t="s">
        <v>82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2835</v>
      </c>
      <c r="O1975">
        <f>ROUNDUP(E1975/D1975,2)*100</f>
        <v>257</v>
      </c>
      <c r="P1975">
        <f>IF(L1975&gt;0,ROUNDUP((E1975/L1975),0))</f>
        <v>248</v>
      </c>
      <c r="Q1975" t="s">
        <v>32</v>
      </c>
      <c r="R1975" t="s">
        <v>2834</v>
      </c>
      <c r="S1975" s="10">
        <f>(J1975/86400)+25569+(-5/24)</f>
        <v>42549.514629629623</v>
      </c>
      <c r="T1975" s="9">
        <f>(I1975/86400)+25569+(-5/24)</f>
        <v>42588.083333333336</v>
      </c>
    </row>
    <row r="1976" spans="1:20" ht="43.5" x14ac:dyDescent="0.35">
      <c r="A1976">
        <v>1974</v>
      </c>
      <c r="B1976" s="8" t="s">
        <v>4396</v>
      </c>
      <c r="C1976" s="8" t="s">
        <v>4395</v>
      </c>
      <c r="D1976">
        <v>20000</v>
      </c>
      <c r="E1976">
        <v>75099.199999999997</v>
      </c>
      <c r="F1976" t="s">
        <v>51</v>
      </c>
      <c r="G1976" t="s">
        <v>56</v>
      </c>
      <c r="H1976" t="s">
        <v>90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2835</v>
      </c>
      <c r="O1976">
        <f>ROUNDUP(E1976/D1976,2)*100</f>
        <v>376</v>
      </c>
      <c r="P1976">
        <f>IF(L1976&gt;0,ROUNDUP((E1976/L1976),0))</f>
        <v>187</v>
      </c>
      <c r="Q1976" t="s">
        <v>32</v>
      </c>
      <c r="R1976" t="s">
        <v>2834</v>
      </c>
      <c r="S1976" s="10">
        <f>(J1976/86400)+25569+(-5/24)</f>
        <v>41445.125798611109</v>
      </c>
      <c r="T1976" s="9">
        <f>(I1976/86400)+25569+(-5/24)</f>
        <v>41505.125798611109</v>
      </c>
    </row>
    <row r="1977" spans="1:20" ht="29" x14ac:dyDescent="0.35">
      <c r="A1977">
        <v>1975</v>
      </c>
      <c r="B1977" s="8" t="s">
        <v>4394</v>
      </c>
      <c r="C1977" s="8" t="s">
        <v>4393</v>
      </c>
      <c r="D1977">
        <v>16000</v>
      </c>
      <c r="E1977">
        <v>33393.339999999997</v>
      </c>
      <c r="F1977" t="s">
        <v>51</v>
      </c>
      <c r="G1977" t="s">
        <v>55</v>
      </c>
      <c r="H1977" t="s">
        <v>82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2835</v>
      </c>
      <c r="O1977">
        <f>ROUNDUP(E1977/D1977,2)*100</f>
        <v>209</v>
      </c>
      <c r="P1977">
        <f>IF(L1977&gt;0,ROUNDUP((E1977/L1977),0))</f>
        <v>132</v>
      </c>
      <c r="Q1977" t="s">
        <v>32</v>
      </c>
      <c r="R1977" t="s">
        <v>2834</v>
      </c>
      <c r="S1977" s="10">
        <f>(J1977/86400)+25569+(-5/24)</f>
        <v>41313.54688657407</v>
      </c>
      <c r="T1977" s="9">
        <f>(I1977/86400)+25569+(-5/24)</f>
        <v>41343.54688657407</v>
      </c>
    </row>
    <row r="1978" spans="1:20" ht="29" x14ac:dyDescent="0.35">
      <c r="A1978">
        <v>1976</v>
      </c>
      <c r="B1978" s="8" t="s">
        <v>4392</v>
      </c>
      <c r="C1978" s="8" t="s">
        <v>4391</v>
      </c>
      <c r="D1978">
        <v>4000</v>
      </c>
      <c r="E1978">
        <v>13864</v>
      </c>
      <c r="F1978" t="s">
        <v>51</v>
      </c>
      <c r="G1978" t="s">
        <v>56</v>
      </c>
      <c r="H1978" t="s">
        <v>90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2835</v>
      </c>
      <c r="O1978">
        <f>ROUNDUP(E1978/D1978,2)*100</f>
        <v>347</v>
      </c>
      <c r="P1978">
        <f>IF(L1978&gt;0,ROUNDUP((E1978/L1978),0))</f>
        <v>30</v>
      </c>
      <c r="Q1978" t="s">
        <v>32</v>
      </c>
      <c r="R1978" t="s">
        <v>2834</v>
      </c>
      <c r="S1978" s="10">
        <f>(J1978/86400)+25569+(-5/24)</f>
        <v>41438.691261574073</v>
      </c>
      <c r="T1978" s="9">
        <f>(I1978/86400)+25569+(-5/24)</f>
        <v>41468.691261574073</v>
      </c>
    </row>
    <row r="1979" spans="1:20" ht="43.5" x14ac:dyDescent="0.35">
      <c r="A1979">
        <v>1977</v>
      </c>
      <c r="B1979" s="8" t="s">
        <v>4390</v>
      </c>
      <c r="C1979" s="8" t="s">
        <v>4389</v>
      </c>
      <c r="D1979">
        <v>50000</v>
      </c>
      <c r="E1979">
        <v>201165</v>
      </c>
      <c r="F1979" t="s">
        <v>51</v>
      </c>
      <c r="G1979" t="s">
        <v>55</v>
      </c>
      <c r="H1979" t="s">
        <v>82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2835</v>
      </c>
      <c r="O1979">
        <f>ROUNDUP(E1979/D1979,2)*100</f>
        <v>402.99999999999994</v>
      </c>
      <c r="P1979">
        <f>IF(L1979&gt;0,ROUNDUP((E1979/L1979),0))</f>
        <v>246</v>
      </c>
      <c r="Q1979" t="s">
        <v>32</v>
      </c>
      <c r="R1979" t="s">
        <v>2834</v>
      </c>
      <c r="S1979" s="10">
        <f>(J1979/86400)+25569+(-5/24)</f>
        <v>42311.008564814816</v>
      </c>
      <c r="T1979" s="9">
        <f>(I1979/86400)+25569+(-5/24)</f>
        <v>42357.124305555553</v>
      </c>
    </row>
    <row r="1980" spans="1:20" ht="43.5" x14ac:dyDescent="0.35">
      <c r="A1980">
        <v>1978</v>
      </c>
      <c r="B1980" s="8" t="s">
        <v>4388</v>
      </c>
      <c r="C1980" s="8" t="s">
        <v>4387</v>
      </c>
      <c r="D1980">
        <v>50000</v>
      </c>
      <c r="E1980">
        <v>513422.57</v>
      </c>
      <c r="F1980" t="s">
        <v>51</v>
      </c>
      <c r="G1980" t="s">
        <v>55</v>
      </c>
      <c r="H1980" t="s">
        <v>82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2835</v>
      </c>
      <c r="O1980">
        <f>ROUNDUP(E1980/D1980,2)*100</f>
        <v>1027</v>
      </c>
      <c r="P1980">
        <f>IF(L1980&gt;0,ROUNDUP((E1980/L1980),0))</f>
        <v>1324</v>
      </c>
      <c r="Q1980" t="s">
        <v>32</v>
      </c>
      <c r="R1980" t="s">
        <v>2834</v>
      </c>
      <c r="S1980" s="10">
        <f>(J1980/86400)+25569+(-5/24)</f>
        <v>41039.017268518517</v>
      </c>
      <c r="T1980" s="9">
        <f>(I1980/86400)+25569+(-5/24)</f>
        <v>41072.083333333328</v>
      </c>
    </row>
    <row r="1981" spans="1:20" ht="43.5" x14ac:dyDescent="0.35">
      <c r="A1981">
        <v>1979</v>
      </c>
      <c r="B1981" s="8" t="s">
        <v>4386</v>
      </c>
      <c r="C1981" s="8" t="s">
        <v>4385</v>
      </c>
      <c r="D1981">
        <v>200000</v>
      </c>
      <c r="E1981">
        <v>229802.31</v>
      </c>
      <c r="F1981" t="s">
        <v>51</v>
      </c>
      <c r="G1981" t="s">
        <v>55</v>
      </c>
      <c r="H1981" t="s">
        <v>82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2835</v>
      </c>
      <c r="O1981">
        <f>ROUNDUP(E1981/D1981,2)*100</f>
        <v>114.99999999999999</v>
      </c>
      <c r="P1981">
        <f>IF(L1981&gt;0,ROUNDUP((E1981/L1981),0))</f>
        <v>283</v>
      </c>
      <c r="Q1981" t="s">
        <v>32</v>
      </c>
      <c r="R1981" t="s">
        <v>2834</v>
      </c>
      <c r="S1981" s="10">
        <f>(J1981/86400)+25569+(-5/24)</f>
        <v>42290.25168981481</v>
      </c>
      <c r="T1981" s="9">
        <f>(I1981/86400)+25569+(-5/24)</f>
        <v>42326.999305555553</v>
      </c>
    </row>
    <row r="1982" spans="1:20" ht="29" x14ac:dyDescent="0.35">
      <c r="A1982">
        <v>1980</v>
      </c>
      <c r="B1982" s="8" t="s">
        <v>4384</v>
      </c>
      <c r="C1982" s="8" t="s">
        <v>4383</v>
      </c>
      <c r="D1982">
        <v>50000</v>
      </c>
      <c r="E1982">
        <v>177412.01</v>
      </c>
      <c r="F1982" t="s">
        <v>51</v>
      </c>
      <c r="G1982" t="s">
        <v>59</v>
      </c>
      <c r="H1982" t="s">
        <v>85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2835</v>
      </c>
      <c r="O1982">
        <f>ROUNDUP(E1982/D1982,2)*100</f>
        <v>355</v>
      </c>
      <c r="P1982">
        <f>IF(L1982&gt;0,ROUNDUP((E1982/L1982),0))</f>
        <v>92</v>
      </c>
      <c r="Q1982" t="s">
        <v>32</v>
      </c>
      <c r="R1982" t="s">
        <v>2834</v>
      </c>
      <c r="S1982" s="10">
        <f>(J1982/86400)+25569+(-5/24)</f>
        <v>42423.334050925921</v>
      </c>
      <c r="T1982" s="9">
        <f>(I1982/86400)+25569+(-5/24)</f>
        <v>42463.292384259257</v>
      </c>
    </row>
    <row r="1983" spans="1:20" ht="43.5" x14ac:dyDescent="0.35">
      <c r="A1983">
        <v>1981</v>
      </c>
      <c r="B1983" s="8" t="s">
        <v>4382</v>
      </c>
      <c r="C1983" s="8" t="s">
        <v>4381</v>
      </c>
      <c r="D1983">
        <v>7500</v>
      </c>
      <c r="E1983">
        <v>381</v>
      </c>
      <c r="F1983" t="s">
        <v>49</v>
      </c>
      <c r="G1983" t="s">
        <v>57</v>
      </c>
      <c r="H1983" t="s">
        <v>193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4341</v>
      </c>
      <c r="O1983">
        <f>ROUNDUP(E1983/D1983,2)*100</f>
        <v>6.0000000000000009</v>
      </c>
      <c r="P1983">
        <f>IF(L1983&gt;0,ROUNDUP((E1983/L1983),0))</f>
        <v>32</v>
      </c>
      <c r="Q1983" t="s">
        <v>28</v>
      </c>
      <c r="R1983" t="s">
        <v>4340</v>
      </c>
      <c r="S1983" s="10">
        <f>(J1983/86400)+25569+(-5/24)</f>
        <v>41799.516956018517</v>
      </c>
      <c r="T1983" s="9">
        <f>(I1983/86400)+25569+(-5/24)</f>
        <v>41829.516956018517</v>
      </c>
    </row>
    <row r="1984" spans="1:20" ht="43.5" x14ac:dyDescent="0.35">
      <c r="A1984">
        <v>1982</v>
      </c>
      <c r="B1984" s="8" t="s">
        <v>4380</v>
      </c>
      <c r="C1984" s="8" t="s">
        <v>4379</v>
      </c>
      <c r="D1984">
        <v>180000</v>
      </c>
      <c r="E1984">
        <v>0</v>
      </c>
      <c r="F1984" t="s">
        <v>49</v>
      </c>
      <c r="G1984" t="s">
        <v>72</v>
      </c>
      <c r="H1984" t="s">
        <v>4378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4341</v>
      </c>
      <c r="O1984">
        <f>ROUNDUP(E1984/D1984,2)*100</f>
        <v>0</v>
      </c>
      <c r="P1984" t="b">
        <f>IF(L1984&gt;0,ROUNDUP((E1984/L1984),0))</f>
        <v>0</v>
      </c>
      <c r="Q1984" t="s">
        <v>28</v>
      </c>
      <c r="R1984" t="s">
        <v>4340</v>
      </c>
      <c r="S1984" s="10">
        <f>(J1984/86400)+25569+(-5/24)</f>
        <v>42678.378321759257</v>
      </c>
      <c r="T1984" s="9">
        <f>(I1984/86400)+25569+(-5/24)</f>
        <v>42708.419988425921</v>
      </c>
    </row>
    <row r="1985" spans="1:20" ht="43.5" x14ac:dyDescent="0.35">
      <c r="A1985">
        <v>1983</v>
      </c>
      <c r="B1985" s="8" t="s">
        <v>4377</v>
      </c>
      <c r="C1985" s="8" t="s">
        <v>4376</v>
      </c>
      <c r="D1985">
        <v>33000</v>
      </c>
      <c r="E1985">
        <v>1419</v>
      </c>
      <c r="F1985" t="s">
        <v>49</v>
      </c>
      <c r="G1985" t="s">
        <v>55</v>
      </c>
      <c r="H1985" t="s">
        <v>82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4341</v>
      </c>
      <c r="O1985">
        <f>ROUNDUP(E1985/D1985,2)*100</f>
        <v>5</v>
      </c>
      <c r="P1985">
        <f>IF(L1985&gt;0,ROUNDUP((E1985/L1985),0))</f>
        <v>89</v>
      </c>
      <c r="Q1985" t="s">
        <v>28</v>
      </c>
      <c r="R1985" t="s">
        <v>4340</v>
      </c>
      <c r="S1985" s="10">
        <f>(J1985/86400)+25569+(-5/24)</f>
        <v>42592.803449074076</v>
      </c>
      <c r="T1985" s="9">
        <f>(I1985/86400)+25569+(-5/24)</f>
        <v>42615.083333333336</v>
      </c>
    </row>
    <row r="1986" spans="1:20" ht="58" x14ac:dyDescent="0.35">
      <c r="A1986">
        <v>1984</v>
      </c>
      <c r="B1986" s="8" t="s">
        <v>4375</v>
      </c>
      <c r="C1986" s="8" t="s">
        <v>4374</v>
      </c>
      <c r="D1986">
        <v>15000</v>
      </c>
      <c r="E1986">
        <v>3172</v>
      </c>
      <c r="F1986" t="s">
        <v>49</v>
      </c>
      <c r="G1986" t="s">
        <v>55</v>
      </c>
      <c r="H1986" t="s">
        <v>82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4341</v>
      </c>
      <c r="O1986">
        <f>ROUNDUP(E1986/D1986,2)*100</f>
        <v>22</v>
      </c>
      <c r="P1986">
        <f>IF(L1986&gt;0,ROUNDUP((E1986/L1986),0))</f>
        <v>454</v>
      </c>
      <c r="Q1986" t="s">
        <v>28</v>
      </c>
      <c r="R1986" t="s">
        <v>4340</v>
      </c>
      <c r="S1986" s="10">
        <f>(J1986/86400)+25569+(-5/24)</f>
        <v>41913.581956018512</v>
      </c>
      <c r="T1986" s="9">
        <f>(I1986/86400)+25569+(-5/24)</f>
        <v>41973.623622685183</v>
      </c>
    </row>
    <row r="1987" spans="1:20" ht="43.5" x14ac:dyDescent="0.35">
      <c r="A1987">
        <v>1985</v>
      </c>
      <c r="B1987" s="8" t="s">
        <v>4373</v>
      </c>
      <c r="C1987" s="8" t="s">
        <v>4372</v>
      </c>
      <c r="D1987">
        <v>1600</v>
      </c>
      <c r="E1987">
        <v>51</v>
      </c>
      <c r="F1987" t="s">
        <v>49</v>
      </c>
      <c r="G1987" t="s">
        <v>56</v>
      </c>
      <c r="H1987" t="s">
        <v>90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4341</v>
      </c>
      <c r="O1987">
        <f>ROUNDUP(E1987/D1987,2)*100</f>
        <v>4</v>
      </c>
      <c r="P1987">
        <f>IF(L1987&gt;0,ROUNDUP((E1987/L1987),0))</f>
        <v>13</v>
      </c>
      <c r="Q1987" t="s">
        <v>28</v>
      </c>
      <c r="R1987" t="s">
        <v>4340</v>
      </c>
      <c r="S1987" s="10">
        <f>(J1987/86400)+25569+(-5/24)</f>
        <v>42555.490405092591</v>
      </c>
      <c r="T1987" s="9">
        <f>(I1987/86400)+25569+(-5/24)</f>
        <v>42584.749999999993</v>
      </c>
    </row>
    <row r="1988" spans="1:20" ht="43.5" x14ac:dyDescent="0.35">
      <c r="A1988">
        <v>1986</v>
      </c>
      <c r="B1988" s="8" t="s">
        <v>4371</v>
      </c>
      <c r="C1988" s="8" t="s">
        <v>4370</v>
      </c>
      <c r="D1988">
        <v>2000</v>
      </c>
      <c r="E1988">
        <v>1</v>
      </c>
      <c r="F1988" t="s">
        <v>49</v>
      </c>
      <c r="G1988" t="s">
        <v>56</v>
      </c>
      <c r="H1988" t="s">
        <v>90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4341</v>
      </c>
      <c r="O1988">
        <f>ROUNDUP(E1988/D1988,2)*100</f>
        <v>1</v>
      </c>
      <c r="P1988">
        <f>IF(L1988&gt;0,ROUNDUP((E1988/L1988),0))</f>
        <v>1</v>
      </c>
      <c r="Q1988" t="s">
        <v>28</v>
      </c>
      <c r="R1988" t="s">
        <v>4340</v>
      </c>
      <c r="S1988" s="10">
        <f>(J1988/86400)+25569+(-5/24)</f>
        <v>42413.225497685184</v>
      </c>
      <c r="T1988" s="9">
        <f>(I1988/86400)+25569+(-5/24)</f>
        <v>42443.183831018519</v>
      </c>
    </row>
    <row r="1989" spans="1:20" ht="29" x14ac:dyDescent="0.35">
      <c r="A1989">
        <v>1987</v>
      </c>
      <c r="B1989" s="8" t="s">
        <v>4369</v>
      </c>
      <c r="C1989" s="8" t="s">
        <v>4368</v>
      </c>
      <c r="D1989">
        <v>5500</v>
      </c>
      <c r="E1989">
        <v>2336</v>
      </c>
      <c r="F1989" t="s">
        <v>49</v>
      </c>
      <c r="G1989" t="s">
        <v>56</v>
      </c>
      <c r="H1989" t="s">
        <v>90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4341</v>
      </c>
      <c r="O1989">
        <f>ROUNDUP(E1989/D1989,2)*100</f>
        <v>43</v>
      </c>
      <c r="P1989">
        <f>IF(L1989&gt;0,ROUNDUP((E1989/L1989),0))</f>
        <v>84</v>
      </c>
      <c r="Q1989" t="s">
        <v>28</v>
      </c>
      <c r="R1989" t="s">
        <v>4340</v>
      </c>
      <c r="S1989" s="10">
        <f>(J1989/86400)+25569+(-5/24)</f>
        <v>42034.431435185186</v>
      </c>
      <c r="T1989" s="9">
        <f>(I1989/86400)+25569+(-5/24)</f>
        <v>42064.431435185186</v>
      </c>
    </row>
    <row r="1990" spans="1:20" x14ac:dyDescent="0.35">
      <c r="A1990">
        <v>1988</v>
      </c>
      <c r="B1990" s="8" t="s">
        <v>4367</v>
      </c>
      <c r="C1990" s="8" t="s">
        <v>4366</v>
      </c>
      <c r="D1990">
        <v>6000</v>
      </c>
      <c r="E1990">
        <v>25</v>
      </c>
      <c r="F1990" t="s">
        <v>49</v>
      </c>
      <c r="G1990" t="s">
        <v>55</v>
      </c>
      <c r="H1990" t="s">
        <v>82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4341</v>
      </c>
      <c r="O1990">
        <f>ROUNDUP(E1990/D1990,2)*100</f>
        <v>1</v>
      </c>
      <c r="P1990">
        <f>IF(L1990&gt;0,ROUNDUP((E1990/L1990),0))</f>
        <v>25</v>
      </c>
      <c r="Q1990" t="s">
        <v>28</v>
      </c>
      <c r="R1990" t="s">
        <v>4340</v>
      </c>
      <c r="S1990" s="10">
        <f>(J1990/86400)+25569+(-5/24)</f>
        <v>42206.554884259262</v>
      </c>
      <c r="T1990" s="9">
        <f>(I1990/86400)+25569+(-5/24)</f>
        <v>42236.554884259262</v>
      </c>
    </row>
    <row r="1991" spans="1:20" ht="43.5" x14ac:dyDescent="0.35">
      <c r="A1991">
        <v>1989</v>
      </c>
      <c r="B1991" s="8" t="s">
        <v>4365</v>
      </c>
      <c r="C1991" s="8" t="s">
        <v>4364</v>
      </c>
      <c r="D1991">
        <v>5000</v>
      </c>
      <c r="E1991">
        <v>50</v>
      </c>
      <c r="F1991" t="s">
        <v>49</v>
      </c>
      <c r="G1991" t="s">
        <v>55</v>
      </c>
      <c r="H1991" t="s">
        <v>82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4341</v>
      </c>
      <c r="O1991">
        <f>ROUNDUP(E1991/D1991,2)*100</f>
        <v>1</v>
      </c>
      <c r="P1991">
        <f>IF(L1991&gt;0,ROUNDUP((E1991/L1991),0))</f>
        <v>50</v>
      </c>
      <c r="Q1991" t="s">
        <v>28</v>
      </c>
      <c r="R1991" t="s">
        <v>4340</v>
      </c>
      <c r="S1991" s="10">
        <f>(J1991/86400)+25569+(-5/24)</f>
        <v>42685.472314814811</v>
      </c>
      <c r="T1991" s="9">
        <f>(I1991/86400)+25569+(-5/24)</f>
        <v>42715.472314814811</v>
      </c>
    </row>
    <row r="1992" spans="1:20" ht="43.5" x14ac:dyDescent="0.35">
      <c r="A1992">
        <v>1990</v>
      </c>
      <c r="B1992" s="8" t="s">
        <v>4363</v>
      </c>
      <c r="C1992" s="8" t="s">
        <v>4362</v>
      </c>
      <c r="D1992">
        <v>3000</v>
      </c>
      <c r="E1992">
        <v>509</v>
      </c>
      <c r="F1992" t="s">
        <v>49</v>
      </c>
      <c r="G1992" t="s">
        <v>55</v>
      </c>
      <c r="H1992" t="s">
        <v>82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4341</v>
      </c>
      <c r="O1992">
        <f>ROUNDUP(E1992/D1992,2)*100</f>
        <v>17</v>
      </c>
      <c r="P1992">
        <f>IF(L1992&gt;0,ROUNDUP((E1992/L1992),0))</f>
        <v>102</v>
      </c>
      <c r="Q1992" t="s">
        <v>28</v>
      </c>
      <c r="R1992" t="s">
        <v>4340</v>
      </c>
      <c r="S1992" s="10">
        <f>(J1992/86400)+25569+(-5/24)</f>
        <v>42397.987638888888</v>
      </c>
      <c r="T1992" s="9">
        <f>(I1992/86400)+25569+(-5/24)</f>
        <v>42412.987638888888</v>
      </c>
    </row>
    <row r="1993" spans="1:20" ht="29" x14ac:dyDescent="0.35">
      <c r="A1993">
        <v>1991</v>
      </c>
      <c r="B1993" s="8" t="s">
        <v>4361</v>
      </c>
      <c r="C1993" s="8" t="s">
        <v>4360</v>
      </c>
      <c r="D1993">
        <v>2000</v>
      </c>
      <c r="E1993">
        <v>140</v>
      </c>
      <c r="F1993" t="s">
        <v>49</v>
      </c>
      <c r="G1993" t="s">
        <v>55</v>
      </c>
      <c r="H1993" t="s">
        <v>82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4341</v>
      </c>
      <c r="O1993">
        <f>ROUNDUP(E1993/D1993,2)*100</f>
        <v>7.0000000000000009</v>
      </c>
      <c r="P1993">
        <f>IF(L1993&gt;0,ROUNDUP((E1993/L1993),0))</f>
        <v>47</v>
      </c>
      <c r="Q1993" t="s">
        <v>28</v>
      </c>
      <c r="R1993" t="s">
        <v>4340</v>
      </c>
      <c r="S1993" s="10">
        <f>(J1993/86400)+25569+(-5/24)</f>
        <v>42167.685023148144</v>
      </c>
      <c r="T1993" s="9">
        <f>(I1993/86400)+25569+(-5/24)</f>
        <v>42188.685023148144</v>
      </c>
    </row>
    <row r="1994" spans="1:20" ht="29" x14ac:dyDescent="0.35">
      <c r="A1994">
        <v>1992</v>
      </c>
      <c r="B1994" s="8" t="s">
        <v>4359</v>
      </c>
      <c r="C1994" s="8" t="s">
        <v>4358</v>
      </c>
      <c r="D1994">
        <v>1500</v>
      </c>
      <c r="E1994">
        <v>2</v>
      </c>
      <c r="F1994" t="s">
        <v>49</v>
      </c>
      <c r="G1994" t="s">
        <v>55</v>
      </c>
      <c r="H1994" t="s">
        <v>82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4341</v>
      </c>
      <c r="O1994">
        <f>ROUNDUP(E1994/D1994,2)*100</f>
        <v>1</v>
      </c>
      <c r="P1994">
        <f>IF(L1994&gt;0,ROUNDUP((E1994/L1994),0))</f>
        <v>1</v>
      </c>
      <c r="Q1994" t="s">
        <v>28</v>
      </c>
      <c r="R1994" t="s">
        <v>4340</v>
      </c>
      <c r="S1994" s="10">
        <f>(J1994/86400)+25569+(-5/24)</f>
        <v>42022.935081018521</v>
      </c>
      <c r="T1994" s="9">
        <f>(I1994/86400)+25569+(-5/24)</f>
        <v>42052.935081018521</v>
      </c>
    </row>
    <row r="1995" spans="1:20" ht="43.5" x14ac:dyDescent="0.35">
      <c r="A1995">
        <v>1993</v>
      </c>
      <c r="B1995" s="8" t="s">
        <v>4357</v>
      </c>
      <c r="C1995" s="8" t="s">
        <v>4356</v>
      </c>
      <c r="D1995">
        <v>2000</v>
      </c>
      <c r="E1995">
        <v>0</v>
      </c>
      <c r="F1995" t="s">
        <v>49</v>
      </c>
      <c r="G1995" t="s">
        <v>56</v>
      </c>
      <c r="H1995" t="s">
        <v>90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4341</v>
      </c>
      <c r="O1995">
        <f>ROUNDUP(E1995/D1995,2)*100</f>
        <v>0</v>
      </c>
      <c r="P1995" t="b">
        <f>IF(L1995&gt;0,ROUNDUP((E1995/L1995),0))</f>
        <v>0</v>
      </c>
      <c r="Q1995" t="s">
        <v>28</v>
      </c>
      <c r="R1995" t="s">
        <v>4340</v>
      </c>
      <c r="S1995" s="10">
        <f>(J1995/86400)+25569+(-5/24)</f>
        <v>42329.380057870367</v>
      </c>
      <c r="T1995" s="9">
        <f>(I1995/86400)+25569+(-5/24)</f>
        <v>42359.380057870367</v>
      </c>
    </row>
    <row r="1996" spans="1:20" ht="58" x14ac:dyDescent="0.35">
      <c r="A1996">
        <v>1994</v>
      </c>
      <c r="B1996" s="8" t="s">
        <v>4355</v>
      </c>
      <c r="C1996" s="8" t="s">
        <v>4354</v>
      </c>
      <c r="D1996">
        <v>3200</v>
      </c>
      <c r="E1996">
        <v>0</v>
      </c>
      <c r="F1996" t="s">
        <v>49</v>
      </c>
      <c r="G1996" t="s">
        <v>55</v>
      </c>
      <c r="H1996" t="s">
        <v>82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4341</v>
      </c>
      <c r="O1996">
        <f>ROUNDUP(E1996/D1996,2)*100</f>
        <v>0</v>
      </c>
      <c r="P1996" t="b">
        <f>IF(L1996&gt;0,ROUNDUP((E1996/L1996),0))</f>
        <v>0</v>
      </c>
      <c r="Q1996" t="s">
        <v>28</v>
      </c>
      <c r="R1996" t="s">
        <v>4340</v>
      </c>
      <c r="S1996" s="10">
        <f>(J1996/86400)+25569+(-5/24)</f>
        <v>42650.797939814809</v>
      </c>
      <c r="T1996" s="9">
        <f>(I1996/86400)+25569+(-5/24)</f>
        <v>42710.839606481481</v>
      </c>
    </row>
    <row r="1997" spans="1:20" ht="43.5" x14ac:dyDescent="0.35">
      <c r="A1997">
        <v>1995</v>
      </c>
      <c r="B1997" s="8" t="s">
        <v>4353</v>
      </c>
      <c r="C1997" s="8" t="s">
        <v>4352</v>
      </c>
      <c r="D1997">
        <v>1000</v>
      </c>
      <c r="E1997">
        <v>78</v>
      </c>
      <c r="F1997" t="s">
        <v>49</v>
      </c>
      <c r="G1997" t="s">
        <v>57</v>
      </c>
      <c r="H1997" t="s">
        <v>193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4341</v>
      </c>
      <c r="O1997">
        <f>ROUNDUP(E1997/D1997,2)*100</f>
        <v>8</v>
      </c>
      <c r="P1997">
        <f>IF(L1997&gt;0,ROUNDUP((E1997/L1997),0))</f>
        <v>26</v>
      </c>
      <c r="Q1997" t="s">
        <v>28</v>
      </c>
      <c r="R1997" t="s">
        <v>4340</v>
      </c>
      <c r="S1997" s="10">
        <f>(J1997/86400)+25569+(-5/24)</f>
        <v>42181.693703703706</v>
      </c>
      <c r="T1997" s="9">
        <f>(I1997/86400)+25569+(-5/24)</f>
        <v>42201.693703703706</v>
      </c>
    </row>
    <row r="1998" spans="1:20" ht="58" x14ac:dyDescent="0.35">
      <c r="A1998">
        <v>1996</v>
      </c>
      <c r="B1998" s="8" t="s">
        <v>4351</v>
      </c>
      <c r="C1998" s="8" t="s">
        <v>4350</v>
      </c>
      <c r="D1998">
        <v>133800</v>
      </c>
      <c r="E1998">
        <v>0</v>
      </c>
      <c r="F1998" t="s">
        <v>49</v>
      </c>
      <c r="G1998" t="s">
        <v>55</v>
      </c>
      <c r="H1998" t="s">
        <v>82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4341</v>
      </c>
      <c r="O1998">
        <f>ROUNDUP(E1998/D1998,2)*100</f>
        <v>0</v>
      </c>
      <c r="P1998" t="b">
        <f>IF(L1998&gt;0,ROUNDUP((E1998/L1998),0))</f>
        <v>0</v>
      </c>
      <c r="Q1998" t="s">
        <v>28</v>
      </c>
      <c r="R1998" t="s">
        <v>4340</v>
      </c>
      <c r="S1998" s="10">
        <f>(J1998/86400)+25569+(-5/24)</f>
        <v>41800.611238425925</v>
      </c>
      <c r="T1998" s="9">
        <f>(I1998/86400)+25569+(-5/24)</f>
        <v>41830.611238425925</v>
      </c>
    </row>
    <row r="1999" spans="1:20" ht="43.5" x14ac:dyDescent="0.35">
      <c r="A1999">
        <v>1997</v>
      </c>
      <c r="B1999" s="8" t="s">
        <v>4349</v>
      </c>
      <c r="C1999" s="8" t="s">
        <v>4348</v>
      </c>
      <c r="D1999">
        <v>6500</v>
      </c>
      <c r="E1999">
        <v>0</v>
      </c>
      <c r="F1999" t="s">
        <v>49</v>
      </c>
      <c r="G1999" t="s">
        <v>55</v>
      </c>
      <c r="H1999" t="s">
        <v>82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4341</v>
      </c>
      <c r="O1999">
        <f>ROUNDUP(E1999/D1999,2)*100</f>
        <v>0</v>
      </c>
      <c r="P1999" t="b">
        <f>IF(L1999&gt;0,ROUNDUP((E1999/L1999),0))</f>
        <v>0</v>
      </c>
      <c r="Q1999" t="s">
        <v>28</v>
      </c>
      <c r="R1999" t="s">
        <v>4340</v>
      </c>
      <c r="S1999" s="10">
        <f>(J1999/86400)+25569+(-5/24)</f>
        <v>41847.722361111111</v>
      </c>
      <c r="T1999" s="9">
        <f>(I1999/86400)+25569+(-5/24)</f>
        <v>41877.722361111111</v>
      </c>
    </row>
    <row r="2000" spans="1:20" ht="58" x14ac:dyDescent="0.35">
      <c r="A2000">
        <v>1998</v>
      </c>
      <c r="B2000" s="8" t="s">
        <v>4347</v>
      </c>
      <c r="C2000" s="8" t="s">
        <v>4346</v>
      </c>
      <c r="D2000">
        <v>2500</v>
      </c>
      <c r="E2000">
        <v>655</v>
      </c>
      <c r="F2000" t="s">
        <v>49</v>
      </c>
      <c r="G2000" t="s">
        <v>55</v>
      </c>
      <c r="H2000" t="s">
        <v>82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4341</v>
      </c>
      <c r="O2000">
        <f>ROUNDUP(E2000/D2000,2)*100</f>
        <v>27</v>
      </c>
      <c r="P2000">
        <f>IF(L2000&gt;0,ROUNDUP((E2000/L2000),0))</f>
        <v>219</v>
      </c>
      <c r="Q2000" t="s">
        <v>28</v>
      </c>
      <c r="R2000" t="s">
        <v>4340</v>
      </c>
      <c r="S2000" s="10">
        <f>(J2000/86400)+25569+(-5/24)</f>
        <v>41806.910162037035</v>
      </c>
      <c r="T2000" s="9">
        <f>(I2000/86400)+25569+(-5/24)</f>
        <v>41851.910162037035</v>
      </c>
    </row>
    <row r="2001" spans="1:20" ht="43.5" x14ac:dyDescent="0.35">
      <c r="A2001">
        <v>1999</v>
      </c>
      <c r="B2001" s="8" t="s">
        <v>4345</v>
      </c>
      <c r="C2001" s="8" t="s">
        <v>4344</v>
      </c>
      <c r="D2001">
        <v>31000</v>
      </c>
      <c r="E2001">
        <v>236</v>
      </c>
      <c r="F2001" t="s">
        <v>49</v>
      </c>
      <c r="G2001" t="s">
        <v>56</v>
      </c>
      <c r="H2001" t="s">
        <v>90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4341</v>
      </c>
      <c r="O2001">
        <f>ROUNDUP(E2001/D2001,2)*100</f>
        <v>1</v>
      </c>
      <c r="P2001">
        <f>IF(L2001&gt;0,ROUNDUP((E2001/L2001),0))</f>
        <v>34</v>
      </c>
      <c r="Q2001" t="s">
        <v>28</v>
      </c>
      <c r="R2001" t="s">
        <v>4340</v>
      </c>
      <c r="S2001" s="10">
        <f>(J2001/86400)+25569+(-5/24)</f>
        <v>41926.274398148147</v>
      </c>
      <c r="T2001" s="9">
        <f>(I2001/86400)+25569+(-5/24)</f>
        <v>41956.316064814811</v>
      </c>
    </row>
    <row r="2002" spans="1:20" ht="43.5" x14ac:dyDescent="0.35">
      <c r="A2002">
        <v>2000</v>
      </c>
      <c r="B2002" s="8" t="s">
        <v>4343</v>
      </c>
      <c r="C2002" s="8" t="s">
        <v>4342</v>
      </c>
      <c r="D2002">
        <v>5000</v>
      </c>
      <c r="E2002">
        <v>625</v>
      </c>
      <c r="F2002" t="s">
        <v>49</v>
      </c>
      <c r="G2002" t="s">
        <v>57</v>
      </c>
      <c r="H2002" t="s">
        <v>193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4341</v>
      </c>
      <c r="O2002">
        <f>ROUNDUP(E2002/D2002,2)*100</f>
        <v>13</v>
      </c>
      <c r="P2002">
        <f>IF(L2002&gt;0,ROUNDUP((E2002/L2002),0))</f>
        <v>25</v>
      </c>
      <c r="Q2002" t="s">
        <v>28</v>
      </c>
      <c r="R2002" t="s">
        <v>4340</v>
      </c>
      <c r="S2002" s="10">
        <f>(J2002/86400)+25569+(-5/24)</f>
        <v>42345.743206018517</v>
      </c>
      <c r="T2002" s="9">
        <f>(I2002/86400)+25569+(-5/24)</f>
        <v>42375.743206018517</v>
      </c>
    </row>
    <row r="2003" spans="1:20" ht="43.5" x14ac:dyDescent="0.35">
      <c r="A2003">
        <v>2001</v>
      </c>
      <c r="B2003" s="8" t="s">
        <v>4339</v>
      </c>
      <c r="C2003" s="8" t="s">
        <v>4338</v>
      </c>
      <c r="D2003">
        <v>55000</v>
      </c>
      <c r="E2003">
        <v>210171</v>
      </c>
      <c r="F2003" t="s">
        <v>51</v>
      </c>
      <c r="G2003" t="s">
        <v>59</v>
      </c>
      <c r="H2003" t="s">
        <v>85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2835</v>
      </c>
      <c r="O2003">
        <f>ROUNDUP(E2003/D2003,2)*100</f>
        <v>382.99999999999994</v>
      </c>
      <c r="P2003">
        <f>IF(L2003&gt;0,ROUNDUP((E2003/L2003),0))</f>
        <v>129</v>
      </c>
      <c r="Q2003" t="s">
        <v>32</v>
      </c>
      <c r="R2003" t="s">
        <v>2834</v>
      </c>
      <c r="S2003" s="10">
        <f>(J2003/86400)+25569+(-5/24)</f>
        <v>42136.001342592594</v>
      </c>
      <c r="T2003" s="9">
        <f>(I2003/86400)+25569+(-5/24)</f>
        <v>42167.624999999993</v>
      </c>
    </row>
    <row r="2004" spans="1:20" ht="43.5" x14ac:dyDescent="0.35">
      <c r="A2004">
        <v>2002</v>
      </c>
      <c r="B2004" s="8" t="s">
        <v>4337</v>
      </c>
      <c r="C2004" s="8" t="s">
        <v>4336</v>
      </c>
      <c r="D2004">
        <v>50000</v>
      </c>
      <c r="E2004">
        <v>108397.11</v>
      </c>
      <c r="F2004" t="s">
        <v>51</v>
      </c>
      <c r="G2004" t="s">
        <v>55</v>
      </c>
      <c r="H2004" t="s">
        <v>82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2835</v>
      </c>
      <c r="O2004">
        <f>ROUNDUP(E2004/D2004,2)*100</f>
        <v>217</v>
      </c>
      <c r="P2004">
        <f>IF(L2004&gt;0,ROUNDUP((E2004/L2004),0))</f>
        <v>79</v>
      </c>
      <c r="Q2004" t="s">
        <v>32</v>
      </c>
      <c r="R2004" t="s">
        <v>2834</v>
      </c>
      <c r="S2004" s="10">
        <f>(J2004/86400)+25569+(-5/24)</f>
        <v>42728.503969907404</v>
      </c>
      <c r="T2004" s="9">
        <f>(I2004/86400)+25569+(-5/24)</f>
        <v>42758.503969907404</v>
      </c>
    </row>
    <row r="2005" spans="1:20" ht="58" x14ac:dyDescent="0.35">
      <c r="A2005">
        <v>2003</v>
      </c>
      <c r="B2005" s="8" t="s">
        <v>4335</v>
      </c>
      <c r="C2005" s="8" t="s">
        <v>4334</v>
      </c>
      <c r="D2005">
        <v>500</v>
      </c>
      <c r="E2005">
        <v>1560</v>
      </c>
      <c r="F2005" t="s">
        <v>51</v>
      </c>
      <c r="G2005" t="s">
        <v>55</v>
      </c>
      <c r="H2005" t="s">
        <v>82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2835</v>
      </c>
      <c r="O2005">
        <f>ROUNDUP(E2005/D2005,2)*100</f>
        <v>312</v>
      </c>
      <c r="P2005">
        <f>IF(L2005&gt;0,ROUNDUP((E2005/L2005),0))</f>
        <v>92</v>
      </c>
      <c r="Q2005" t="s">
        <v>32</v>
      </c>
      <c r="R2005" t="s">
        <v>2834</v>
      </c>
      <c r="S2005" s="10">
        <f>(J2005/86400)+25569+(-5/24)</f>
        <v>40346.917268518519</v>
      </c>
      <c r="T2005" s="9">
        <f>(I2005/86400)+25569+(-5/24)</f>
        <v>40361.75</v>
      </c>
    </row>
    <row r="2006" spans="1:20" ht="43.5" x14ac:dyDescent="0.35">
      <c r="A2006">
        <v>2004</v>
      </c>
      <c r="B2006" s="8" t="s">
        <v>4333</v>
      </c>
      <c r="C2006" s="8" t="s">
        <v>4332</v>
      </c>
      <c r="D2006">
        <v>50000</v>
      </c>
      <c r="E2006">
        <v>117210.24000000001</v>
      </c>
      <c r="F2006" t="s">
        <v>51</v>
      </c>
      <c r="G2006" t="s">
        <v>55</v>
      </c>
      <c r="H2006" t="s">
        <v>82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2835</v>
      </c>
      <c r="O2006">
        <f>ROUNDUP(E2006/D2006,2)*100</f>
        <v>234.99999999999997</v>
      </c>
      <c r="P2006">
        <f>IF(L2006&gt;0,ROUNDUP((E2006/L2006),0))</f>
        <v>332</v>
      </c>
      <c r="Q2006" t="s">
        <v>32</v>
      </c>
      <c r="R2006" t="s">
        <v>2834</v>
      </c>
      <c r="S2006" s="10">
        <f>(J2006/86400)+25569+(-5/24)</f>
        <v>41800.396562499998</v>
      </c>
      <c r="T2006" s="9">
        <f>(I2006/86400)+25569+(-5/24)</f>
        <v>41830.396562499998</v>
      </c>
    </row>
    <row r="2007" spans="1:20" ht="43.5" x14ac:dyDescent="0.35">
      <c r="A2007">
        <v>2005</v>
      </c>
      <c r="B2007" s="8" t="s">
        <v>4331</v>
      </c>
      <c r="C2007" s="8" t="s">
        <v>4330</v>
      </c>
      <c r="D2007">
        <v>30000</v>
      </c>
      <c r="E2007">
        <v>37104.03</v>
      </c>
      <c r="F2007" t="s">
        <v>51</v>
      </c>
      <c r="G2007" t="s">
        <v>55</v>
      </c>
      <c r="H2007" t="s">
        <v>82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2835</v>
      </c>
      <c r="O2007">
        <f>ROUNDUP(E2007/D2007,2)*100</f>
        <v>124</v>
      </c>
      <c r="P2007">
        <f>IF(L2007&gt;0,ROUNDUP((E2007/L2007),0))</f>
        <v>195</v>
      </c>
      <c r="Q2007" t="s">
        <v>32</v>
      </c>
      <c r="R2007" t="s">
        <v>2834</v>
      </c>
      <c r="S2007" s="10">
        <f>(J2007/86400)+25569+(-5/24)</f>
        <v>41535.604374999995</v>
      </c>
      <c r="T2007" s="9">
        <f>(I2007/86400)+25569+(-5/24)</f>
        <v>41562.957638888889</v>
      </c>
    </row>
    <row r="2008" spans="1:20" ht="58" x14ac:dyDescent="0.35">
      <c r="A2008">
        <v>2006</v>
      </c>
      <c r="B2008" s="8" t="s">
        <v>4329</v>
      </c>
      <c r="C2008" s="8" t="s">
        <v>4328</v>
      </c>
      <c r="D2008">
        <v>50000</v>
      </c>
      <c r="E2008">
        <v>123920</v>
      </c>
      <c r="F2008" t="s">
        <v>51</v>
      </c>
      <c r="G2008" t="s">
        <v>55</v>
      </c>
      <c r="H2008" t="s">
        <v>82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2835</v>
      </c>
      <c r="O2008">
        <f>ROUNDUP(E2008/D2008,2)*100</f>
        <v>248</v>
      </c>
      <c r="P2008">
        <f>IF(L2008&gt;0,ROUNDUP((E2008/L2008),0))</f>
        <v>409</v>
      </c>
      <c r="Q2008" t="s">
        <v>32</v>
      </c>
      <c r="R2008" t="s">
        <v>2834</v>
      </c>
      <c r="S2008" s="10">
        <f>(J2008/86400)+25569+(-5/24)</f>
        <v>41941.292187499996</v>
      </c>
      <c r="T2008" s="9">
        <f>(I2008/86400)+25569+(-5/24)</f>
        <v>41976.333854166667</v>
      </c>
    </row>
    <row r="2009" spans="1:20" ht="58" x14ac:dyDescent="0.35">
      <c r="A2009">
        <v>2007</v>
      </c>
      <c r="B2009" s="8" t="s">
        <v>4327</v>
      </c>
      <c r="C2009" s="8" t="s">
        <v>4326</v>
      </c>
      <c r="D2009">
        <v>10000</v>
      </c>
      <c r="E2009">
        <v>11570.92</v>
      </c>
      <c r="F2009" t="s">
        <v>51</v>
      </c>
      <c r="G2009" t="s">
        <v>55</v>
      </c>
      <c r="H2009" t="s">
        <v>82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2835</v>
      </c>
      <c r="O2009">
        <f>ROUNDUP(E2009/D2009,2)*100</f>
        <v>115.99999999999999</v>
      </c>
      <c r="P2009">
        <f>IF(L2009&gt;0,ROUNDUP((E2009/L2009),0))</f>
        <v>85</v>
      </c>
      <c r="Q2009" t="s">
        <v>32</v>
      </c>
      <c r="R2009" t="s">
        <v>2834</v>
      </c>
      <c r="S2009" s="10">
        <f>(J2009/86400)+25569+(-5/24)</f>
        <v>40347.629467592589</v>
      </c>
      <c r="T2009" s="9">
        <f>(I2009/86400)+25569+(-5/24)</f>
        <v>40413.958333333328</v>
      </c>
    </row>
    <row r="2010" spans="1:20" ht="58" x14ac:dyDescent="0.35">
      <c r="A2010">
        <v>2008</v>
      </c>
      <c r="B2010" s="8" t="s">
        <v>4325</v>
      </c>
      <c r="C2010" s="8" t="s">
        <v>4324</v>
      </c>
      <c r="D2010">
        <v>1570.79</v>
      </c>
      <c r="E2010">
        <v>1839</v>
      </c>
      <c r="F2010" t="s">
        <v>51</v>
      </c>
      <c r="G2010" t="s">
        <v>55</v>
      </c>
      <c r="H2010" t="s">
        <v>82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2835</v>
      </c>
      <c r="O2010">
        <f>ROUNDUP(E2010/D2010,2)*100</f>
        <v>118</v>
      </c>
      <c r="P2010">
        <f>IF(L2010&gt;0,ROUNDUP((E2010/L2010),0))</f>
        <v>45</v>
      </c>
      <c r="Q2010" t="s">
        <v>32</v>
      </c>
      <c r="R2010" t="s">
        <v>2834</v>
      </c>
      <c r="S2010" s="10">
        <f>(J2010/86400)+25569+(-5/24)</f>
        <v>40761.396087962959</v>
      </c>
      <c r="T2010" s="9">
        <f>(I2010/86400)+25569+(-5/24)</f>
        <v>40805.396087962959</v>
      </c>
    </row>
    <row r="2011" spans="1:20" ht="43.5" x14ac:dyDescent="0.35">
      <c r="A2011">
        <v>2009</v>
      </c>
      <c r="B2011" s="8" t="s">
        <v>4323</v>
      </c>
      <c r="C2011" s="8" t="s">
        <v>4322</v>
      </c>
      <c r="D2011">
        <v>50000</v>
      </c>
      <c r="E2011">
        <v>152579</v>
      </c>
      <c r="F2011" t="s">
        <v>51</v>
      </c>
      <c r="G2011" t="s">
        <v>59</v>
      </c>
      <c r="H2011" t="s">
        <v>85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2835</v>
      </c>
      <c r="O2011">
        <f>ROUNDUP(E2011/D2011,2)*100</f>
        <v>305.99999999999994</v>
      </c>
      <c r="P2011">
        <f>IF(L2011&gt;0,ROUNDUP((E2011/L2011),0))</f>
        <v>384</v>
      </c>
      <c r="Q2011" t="s">
        <v>32</v>
      </c>
      <c r="R2011" t="s">
        <v>2834</v>
      </c>
      <c r="S2011" s="10">
        <f>(J2011/86400)+25569+(-5/24)</f>
        <v>42661.115081018514</v>
      </c>
      <c r="T2011" s="9">
        <f>(I2011/86400)+25569+(-5/24)</f>
        <v>42697.156747685185</v>
      </c>
    </row>
    <row r="2012" spans="1:20" ht="29" x14ac:dyDescent="0.35">
      <c r="A2012">
        <v>2010</v>
      </c>
      <c r="B2012" s="8" t="s">
        <v>4321</v>
      </c>
      <c r="C2012" s="8" t="s">
        <v>4320</v>
      </c>
      <c r="D2012">
        <v>30000</v>
      </c>
      <c r="E2012">
        <v>96015.9</v>
      </c>
      <c r="F2012" t="s">
        <v>51</v>
      </c>
      <c r="G2012" t="s">
        <v>55</v>
      </c>
      <c r="H2012" t="s">
        <v>82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2835</v>
      </c>
      <c r="O2012">
        <f>ROUNDUP(E2012/D2012,2)*100</f>
        <v>321</v>
      </c>
      <c r="P2012">
        <f>IF(L2012&gt;0,ROUNDUP((E2012/L2012),0))</f>
        <v>56</v>
      </c>
      <c r="Q2012" t="s">
        <v>32</v>
      </c>
      <c r="R2012" t="s">
        <v>2834</v>
      </c>
      <c r="S2012" s="10">
        <f>(J2012/86400)+25569+(-5/24)</f>
        <v>42570.788090277776</v>
      </c>
      <c r="T2012" s="9">
        <f>(I2012/86400)+25569+(-5/24)</f>
        <v>42600.788090277776</v>
      </c>
    </row>
    <row r="2013" spans="1:20" ht="43.5" x14ac:dyDescent="0.35">
      <c r="A2013">
        <v>2011</v>
      </c>
      <c r="B2013" s="8" t="s">
        <v>4319</v>
      </c>
      <c r="C2013" s="8" t="s">
        <v>4318</v>
      </c>
      <c r="D2013">
        <v>50000</v>
      </c>
      <c r="E2013">
        <v>409782</v>
      </c>
      <c r="F2013" t="s">
        <v>51</v>
      </c>
      <c r="G2013" t="s">
        <v>71</v>
      </c>
      <c r="H2013" t="s">
        <v>85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2835</v>
      </c>
      <c r="O2013">
        <f>ROUNDUP(E2013/D2013,2)*100</f>
        <v>819.99999999999989</v>
      </c>
      <c r="P2013">
        <f>IF(L2013&gt;0,ROUNDUP((E2013/L2013),0))</f>
        <v>423</v>
      </c>
      <c r="Q2013" t="s">
        <v>32</v>
      </c>
      <c r="R2013" t="s">
        <v>2834</v>
      </c>
      <c r="S2013" s="10">
        <f>(J2013/86400)+25569+(-5/24)</f>
        <v>42347.150150462963</v>
      </c>
      <c r="T2013" s="9">
        <f>(I2013/86400)+25569+(-5/24)</f>
        <v>42380.749999999993</v>
      </c>
    </row>
    <row r="2014" spans="1:20" ht="43.5" x14ac:dyDescent="0.35">
      <c r="A2014">
        <v>2012</v>
      </c>
      <c r="B2014" s="8" t="s">
        <v>4317</v>
      </c>
      <c r="C2014" s="8" t="s">
        <v>4316</v>
      </c>
      <c r="D2014">
        <v>5000</v>
      </c>
      <c r="E2014">
        <v>11745</v>
      </c>
      <c r="F2014" t="s">
        <v>51</v>
      </c>
      <c r="G2014" t="s">
        <v>55</v>
      </c>
      <c r="H2014" t="s">
        <v>82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2835</v>
      </c>
      <c r="O2014">
        <f>ROUNDUP(E2014/D2014,2)*100</f>
        <v>234.99999999999997</v>
      </c>
      <c r="P2014">
        <f>IF(L2014&gt;0,ROUNDUP((E2014/L2014),0))</f>
        <v>65</v>
      </c>
      <c r="Q2014" t="s">
        <v>32</v>
      </c>
      <c r="R2014" t="s">
        <v>2834</v>
      </c>
      <c r="S2014" s="10">
        <f>(J2014/86400)+25569+(-5/24)</f>
        <v>42010.613900462959</v>
      </c>
      <c r="T2014" s="9">
        <f>(I2014/86400)+25569+(-5/24)</f>
        <v>42040.613900462959</v>
      </c>
    </row>
    <row r="2015" spans="1:20" ht="58" x14ac:dyDescent="0.35">
      <c r="A2015">
        <v>2013</v>
      </c>
      <c r="B2015" s="8" t="s">
        <v>4315</v>
      </c>
      <c r="C2015" s="8" t="s">
        <v>4314</v>
      </c>
      <c r="D2015">
        <v>160000</v>
      </c>
      <c r="E2015">
        <v>791862</v>
      </c>
      <c r="F2015" t="s">
        <v>51</v>
      </c>
      <c r="G2015" t="s">
        <v>55</v>
      </c>
      <c r="H2015" t="s">
        <v>82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2835</v>
      </c>
      <c r="O2015">
        <f>ROUNDUP(E2015/D2015,2)*100</f>
        <v>495</v>
      </c>
      <c r="P2015">
        <f>IF(L2015&gt;0,ROUNDUP((E2015/L2015),0))</f>
        <v>174</v>
      </c>
      <c r="Q2015" t="s">
        <v>32</v>
      </c>
      <c r="R2015" t="s">
        <v>2834</v>
      </c>
      <c r="S2015" s="10">
        <f>(J2015/86400)+25569+(-5/24)</f>
        <v>42499.752476851849</v>
      </c>
      <c r="T2015" s="9">
        <f>(I2015/86400)+25569+(-5/24)</f>
        <v>42559.752476851849</v>
      </c>
    </row>
    <row r="2016" spans="1:20" ht="43.5" x14ac:dyDescent="0.35">
      <c r="A2016">
        <v>2014</v>
      </c>
      <c r="B2016" s="8" t="s">
        <v>4313</v>
      </c>
      <c r="C2016" s="8" t="s">
        <v>4312</v>
      </c>
      <c r="D2016">
        <v>30000</v>
      </c>
      <c r="E2016">
        <v>2344134.67</v>
      </c>
      <c r="F2016" t="s">
        <v>51</v>
      </c>
      <c r="G2016" t="s">
        <v>55</v>
      </c>
      <c r="H2016" t="s">
        <v>82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2835</v>
      </c>
      <c r="O2016">
        <f>ROUNDUP(E2016/D2016,2)*100</f>
        <v>7814</v>
      </c>
      <c r="P2016">
        <f>IF(L2016&gt;0,ROUNDUP((E2016/L2016),0))</f>
        <v>89</v>
      </c>
      <c r="Q2016" t="s">
        <v>32</v>
      </c>
      <c r="R2016" t="s">
        <v>2834</v>
      </c>
      <c r="S2016" s="10">
        <f>(J2016/86400)+25569+(-5/24)</f>
        <v>41324.006238425922</v>
      </c>
      <c r="T2016" s="9">
        <f>(I2016/86400)+25569+(-5/24)</f>
        <v>41357.964571759258</v>
      </c>
    </row>
    <row r="2017" spans="1:20" ht="43.5" x14ac:dyDescent="0.35">
      <c r="A2017">
        <v>2015</v>
      </c>
      <c r="B2017" s="8" t="s">
        <v>4311</v>
      </c>
      <c r="C2017" s="8" t="s">
        <v>4310</v>
      </c>
      <c r="D2017">
        <v>7200</v>
      </c>
      <c r="E2017">
        <v>8136.01</v>
      </c>
      <c r="F2017" t="s">
        <v>51</v>
      </c>
      <c r="G2017" t="s">
        <v>55</v>
      </c>
      <c r="H2017" t="s">
        <v>82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2835</v>
      </c>
      <c r="O2017">
        <f>ROUNDUP(E2017/D2017,2)*100</f>
        <v>113.99999999999999</v>
      </c>
      <c r="P2017">
        <f>IF(L2017&gt;0,ROUNDUP((E2017/L2017),0))</f>
        <v>51</v>
      </c>
      <c r="Q2017" t="s">
        <v>32</v>
      </c>
      <c r="R2017" t="s">
        <v>2834</v>
      </c>
      <c r="S2017" s="10">
        <f>(J2017/86400)+25569+(-5/24)</f>
        <v>40765.668553240735</v>
      </c>
      <c r="T2017" s="9">
        <f>(I2017/86400)+25569+(-5/24)</f>
        <v>40795.668553240735</v>
      </c>
    </row>
    <row r="2018" spans="1:20" ht="29" x14ac:dyDescent="0.35">
      <c r="A2018">
        <v>2016</v>
      </c>
      <c r="B2018" s="8" t="s">
        <v>4309</v>
      </c>
      <c r="C2018" s="8" t="s">
        <v>4308</v>
      </c>
      <c r="D2018">
        <v>10000</v>
      </c>
      <c r="E2018">
        <v>92154.22</v>
      </c>
      <c r="F2018" t="s">
        <v>51</v>
      </c>
      <c r="G2018" t="s">
        <v>55</v>
      </c>
      <c r="H2018" t="s">
        <v>82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2835</v>
      </c>
      <c r="O2018">
        <f>ROUNDUP(E2018/D2018,2)*100</f>
        <v>922.00000000000011</v>
      </c>
      <c r="P2018">
        <f>IF(L2018&gt;0,ROUNDUP((E2018/L2018),0))</f>
        <v>193</v>
      </c>
      <c r="Q2018" t="s">
        <v>32</v>
      </c>
      <c r="R2018" t="s">
        <v>2834</v>
      </c>
      <c r="S2018" s="10">
        <f>(J2018/86400)+25569+(-5/24)</f>
        <v>41312.672442129631</v>
      </c>
      <c r="T2018" s="9">
        <f>(I2018/86400)+25569+(-5/24)</f>
        <v>41342.672442129631</v>
      </c>
    </row>
    <row r="2019" spans="1:20" ht="43.5" x14ac:dyDescent="0.35">
      <c r="A2019">
        <v>2017</v>
      </c>
      <c r="B2019" s="8" t="s">
        <v>4307</v>
      </c>
      <c r="C2019" s="8" t="s">
        <v>4306</v>
      </c>
      <c r="D2019">
        <v>25000</v>
      </c>
      <c r="E2019">
        <v>31275.599999999999</v>
      </c>
      <c r="F2019" t="s">
        <v>51</v>
      </c>
      <c r="G2019" t="s">
        <v>55</v>
      </c>
      <c r="H2019" t="s">
        <v>82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2835</v>
      </c>
      <c r="O2019">
        <f>ROUNDUP(E2019/D2019,2)*100</f>
        <v>126</v>
      </c>
      <c r="P2019">
        <f>IF(L2019&gt;0,ROUNDUP((E2019/L2019),0))</f>
        <v>74</v>
      </c>
      <c r="Q2019" t="s">
        <v>32</v>
      </c>
      <c r="R2019" t="s">
        <v>2834</v>
      </c>
      <c r="S2019" s="10">
        <f>(J2019/86400)+25569+(-5/24)</f>
        <v>40960.849016203698</v>
      </c>
      <c r="T2019" s="9">
        <f>(I2019/86400)+25569+(-5/24)</f>
        <v>40991.958333333328</v>
      </c>
    </row>
    <row r="2020" spans="1:20" ht="43.5" x14ac:dyDescent="0.35">
      <c r="A2020">
        <v>2018</v>
      </c>
      <c r="B2020" s="8" t="s">
        <v>4305</v>
      </c>
      <c r="C2020" s="8" t="s">
        <v>4304</v>
      </c>
      <c r="D2020">
        <v>65000</v>
      </c>
      <c r="E2020">
        <v>66458.23</v>
      </c>
      <c r="F2020" t="s">
        <v>51</v>
      </c>
      <c r="G2020" t="s">
        <v>65</v>
      </c>
      <c r="H2020" t="s">
        <v>85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2835</v>
      </c>
      <c r="O2020">
        <f>ROUNDUP(E2020/D2020,2)*100</f>
        <v>103</v>
      </c>
      <c r="P2020">
        <f>IF(L2020&gt;0,ROUNDUP((E2020/L2020),0))</f>
        <v>148</v>
      </c>
      <c r="Q2020" t="s">
        <v>32</v>
      </c>
      <c r="R2020" t="s">
        <v>2834</v>
      </c>
      <c r="S2020" s="10">
        <f>(J2020/86400)+25569+(-5/24)</f>
        <v>42199.157511574071</v>
      </c>
      <c r="T2020" s="9">
        <f>(I2020/86400)+25569+(-5/24)</f>
        <v>42229.157511574071</v>
      </c>
    </row>
    <row r="2021" spans="1:20" ht="58" x14ac:dyDescent="0.35">
      <c r="A2021">
        <v>2019</v>
      </c>
      <c r="B2021" s="8" t="s">
        <v>4303</v>
      </c>
      <c r="C2021" s="8" t="s">
        <v>4302</v>
      </c>
      <c r="D2021">
        <v>40000</v>
      </c>
      <c r="E2021">
        <v>193963.9</v>
      </c>
      <c r="F2021" t="s">
        <v>51</v>
      </c>
      <c r="G2021" t="s">
        <v>55</v>
      </c>
      <c r="H2021" t="s">
        <v>82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2835</v>
      </c>
      <c r="O2021">
        <f>ROUNDUP(E2021/D2021,2)*100</f>
        <v>484.99999999999994</v>
      </c>
      <c r="P2021">
        <f>IF(L2021&gt;0,ROUNDUP((E2021/L2021),0))</f>
        <v>109</v>
      </c>
      <c r="Q2021" t="s">
        <v>32</v>
      </c>
      <c r="R2021" t="s">
        <v>2834</v>
      </c>
      <c r="S2021" s="10">
        <f>(J2021/86400)+25569+(-5/24)</f>
        <v>42605.500243055554</v>
      </c>
      <c r="T2021" s="9">
        <f>(I2021/86400)+25569+(-5/24)</f>
        <v>42635.500243055554</v>
      </c>
    </row>
    <row r="2022" spans="1:20" ht="43.5" x14ac:dyDescent="0.35">
      <c r="A2022">
        <v>2020</v>
      </c>
      <c r="B2022" s="8" t="s">
        <v>4301</v>
      </c>
      <c r="C2022" s="8" t="s">
        <v>4300</v>
      </c>
      <c r="D2022">
        <v>1500</v>
      </c>
      <c r="E2022">
        <v>2885</v>
      </c>
      <c r="F2022" t="s">
        <v>51</v>
      </c>
      <c r="G2022" t="s">
        <v>55</v>
      </c>
      <c r="H2022" t="s">
        <v>82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2835</v>
      </c>
      <c r="O2022">
        <f>ROUNDUP(E2022/D2022,2)*100</f>
        <v>193</v>
      </c>
      <c r="P2022">
        <f>IF(L2022&gt;0,ROUNDUP((E2022/L2022),0))</f>
        <v>24</v>
      </c>
      <c r="Q2022" t="s">
        <v>32</v>
      </c>
      <c r="R2022" t="s">
        <v>2834</v>
      </c>
      <c r="S2022" s="10">
        <f>(J2022/86400)+25569+(-5/24)</f>
        <v>41736.889166666668</v>
      </c>
      <c r="T2022" s="9">
        <f>(I2022/86400)+25569+(-5/24)</f>
        <v>41773.75277777778</v>
      </c>
    </row>
    <row r="2023" spans="1:20" ht="43.5" x14ac:dyDescent="0.35">
      <c r="A2023">
        <v>2021</v>
      </c>
      <c r="B2023" s="8" t="s">
        <v>4299</v>
      </c>
      <c r="C2023" s="8" t="s">
        <v>4298</v>
      </c>
      <c r="D2023">
        <v>5000</v>
      </c>
      <c r="E2023">
        <v>14055</v>
      </c>
      <c r="F2023" t="s">
        <v>51</v>
      </c>
      <c r="G2023" t="s">
        <v>55</v>
      </c>
      <c r="H2023" t="s">
        <v>82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2835</v>
      </c>
      <c r="O2023">
        <f>ROUNDUP(E2023/D2023,2)*100</f>
        <v>282</v>
      </c>
      <c r="P2023">
        <f>IF(L2023&gt;0,ROUNDUP((E2023/L2023),0))</f>
        <v>148</v>
      </c>
      <c r="Q2023" t="s">
        <v>32</v>
      </c>
      <c r="R2023" t="s">
        <v>2834</v>
      </c>
      <c r="S2023" s="10">
        <f>(J2023/86400)+25569+(-5/24)</f>
        <v>41860.862233796295</v>
      </c>
      <c r="T2023" s="9">
        <f>(I2023/86400)+25569+(-5/24)</f>
        <v>41905.862233796295</v>
      </c>
    </row>
    <row r="2024" spans="1:20" ht="43.5" x14ac:dyDescent="0.35">
      <c r="A2024">
        <v>2022</v>
      </c>
      <c r="B2024" s="8" t="s">
        <v>4297</v>
      </c>
      <c r="C2024" s="8" t="s">
        <v>4296</v>
      </c>
      <c r="D2024">
        <v>100000</v>
      </c>
      <c r="E2024">
        <v>125137</v>
      </c>
      <c r="F2024" t="s">
        <v>51</v>
      </c>
      <c r="G2024" t="s">
        <v>55</v>
      </c>
      <c r="H2024" t="s">
        <v>82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2835</v>
      </c>
      <c r="O2024">
        <f>ROUNDUP(E2024/D2024,2)*100</f>
        <v>126</v>
      </c>
      <c r="P2024">
        <f>IF(L2024&gt;0,ROUNDUP((E2024/L2024),0))</f>
        <v>386</v>
      </c>
      <c r="Q2024" t="s">
        <v>32</v>
      </c>
      <c r="R2024" t="s">
        <v>2834</v>
      </c>
      <c r="S2024" s="10">
        <f>(J2024/86400)+25569+(-5/24)</f>
        <v>42502.36078703704</v>
      </c>
      <c r="T2024" s="9">
        <f>(I2024/86400)+25569+(-5/24)</f>
        <v>42532.36078703704</v>
      </c>
    </row>
    <row r="2025" spans="1:20" ht="58" x14ac:dyDescent="0.35">
      <c r="A2025">
        <v>2023</v>
      </c>
      <c r="B2025" s="8" t="s">
        <v>4295</v>
      </c>
      <c r="C2025" s="8" t="s">
        <v>4294</v>
      </c>
      <c r="D2025">
        <v>100000</v>
      </c>
      <c r="E2025">
        <v>161459</v>
      </c>
      <c r="F2025" t="s">
        <v>51</v>
      </c>
      <c r="G2025" t="s">
        <v>55</v>
      </c>
      <c r="H2025" t="s">
        <v>82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2835</v>
      </c>
      <c r="O2025">
        <f>ROUNDUP(E2025/D2025,2)*100</f>
        <v>162</v>
      </c>
      <c r="P2025">
        <f>IF(L2025&gt;0,ROUNDUP((E2025/L2025),0))</f>
        <v>458</v>
      </c>
      <c r="Q2025" t="s">
        <v>32</v>
      </c>
      <c r="R2025" t="s">
        <v>2834</v>
      </c>
      <c r="S2025" s="10">
        <f>(J2025/86400)+25569+(-5/24)</f>
        <v>42136.212418981479</v>
      </c>
      <c r="T2025" s="9">
        <f>(I2025/86400)+25569+(-5/24)</f>
        <v>42166.212418981479</v>
      </c>
    </row>
    <row r="2026" spans="1:20" ht="43.5" x14ac:dyDescent="0.35">
      <c r="A2026">
        <v>2024</v>
      </c>
      <c r="B2026" s="8" t="s">
        <v>4293</v>
      </c>
      <c r="C2026" s="8" t="s">
        <v>4292</v>
      </c>
      <c r="D2026">
        <v>4000</v>
      </c>
      <c r="E2026">
        <v>23414</v>
      </c>
      <c r="F2026" t="s">
        <v>51</v>
      </c>
      <c r="G2026" t="s">
        <v>55</v>
      </c>
      <c r="H2026" t="s">
        <v>82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2835</v>
      </c>
      <c r="O2026">
        <f>ROUNDUP(E2026/D2026,2)*100</f>
        <v>586</v>
      </c>
      <c r="P2026">
        <f>IF(L2026&gt;0,ROUNDUP((E2026/L2026),0))</f>
        <v>223</v>
      </c>
      <c r="Q2026" t="s">
        <v>32</v>
      </c>
      <c r="R2026" t="s">
        <v>2834</v>
      </c>
      <c r="S2026" s="10">
        <f>(J2026/86400)+25569+(-5/24)</f>
        <v>41099.758611111109</v>
      </c>
      <c r="T2026" s="9">
        <f>(I2026/86400)+25569+(-5/24)</f>
        <v>41133.916666666664</v>
      </c>
    </row>
    <row r="2027" spans="1:20" ht="43.5" x14ac:dyDescent="0.35">
      <c r="A2027">
        <v>2025</v>
      </c>
      <c r="B2027" s="8" t="s">
        <v>4291</v>
      </c>
      <c r="C2027" s="8" t="s">
        <v>4290</v>
      </c>
      <c r="D2027">
        <v>80000</v>
      </c>
      <c r="E2027">
        <v>160920</v>
      </c>
      <c r="F2027" t="s">
        <v>51</v>
      </c>
      <c r="G2027" t="s">
        <v>59</v>
      </c>
      <c r="H2027" t="s">
        <v>85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2835</v>
      </c>
      <c r="O2027">
        <f>ROUNDUP(E2027/D2027,2)*100</f>
        <v>201.99999999999994</v>
      </c>
      <c r="P2027">
        <f>IF(L2027&gt;0,ROUNDUP((E2027/L2027),0))</f>
        <v>221</v>
      </c>
      <c r="Q2027" t="s">
        <v>32</v>
      </c>
      <c r="R2027" t="s">
        <v>2834</v>
      </c>
      <c r="S2027" s="10">
        <f>(J2027/86400)+25569+(-5/24)</f>
        <v>42135.976226851846</v>
      </c>
      <c r="T2027" s="9">
        <f>(I2027/86400)+25569+(-5/24)</f>
        <v>42165.976226851846</v>
      </c>
    </row>
    <row r="2028" spans="1:20" ht="29" x14ac:dyDescent="0.35">
      <c r="A2028">
        <v>2026</v>
      </c>
      <c r="B2028" s="8" t="s">
        <v>4289</v>
      </c>
      <c r="C2028" s="8" t="s">
        <v>4288</v>
      </c>
      <c r="D2028">
        <v>25000</v>
      </c>
      <c r="E2028">
        <v>33370.769999999997</v>
      </c>
      <c r="F2028" t="s">
        <v>51</v>
      </c>
      <c r="G2028" t="s">
        <v>55</v>
      </c>
      <c r="H2028" t="s">
        <v>82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2835</v>
      </c>
      <c r="O2028">
        <f>ROUNDUP(E2028/D2028,2)*100</f>
        <v>134</v>
      </c>
      <c r="P2028">
        <f>IF(L2028&gt;0,ROUNDUP((E2028/L2028),0))</f>
        <v>74</v>
      </c>
      <c r="Q2028" t="s">
        <v>32</v>
      </c>
      <c r="R2028" t="s">
        <v>2834</v>
      </c>
      <c r="S2028" s="10">
        <f>(J2028/86400)+25569+(-5/24)</f>
        <v>41704.527604166666</v>
      </c>
      <c r="T2028" s="9">
        <f>(I2028/86400)+25569+(-5/24)</f>
        <v>41749.957638888889</v>
      </c>
    </row>
    <row r="2029" spans="1:20" ht="43.5" x14ac:dyDescent="0.35">
      <c r="A2029">
        <v>2027</v>
      </c>
      <c r="B2029" s="8" t="s">
        <v>4287</v>
      </c>
      <c r="C2029" s="8" t="s">
        <v>4286</v>
      </c>
      <c r="D2029">
        <v>100000</v>
      </c>
      <c r="E2029">
        <v>120249</v>
      </c>
      <c r="F2029" t="s">
        <v>51</v>
      </c>
      <c r="G2029" t="s">
        <v>55</v>
      </c>
      <c r="H2029" t="s">
        <v>82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2835</v>
      </c>
      <c r="O2029">
        <f>ROUNDUP(E2029/D2029,2)*100</f>
        <v>121</v>
      </c>
      <c r="P2029">
        <f>IF(L2029&gt;0,ROUNDUP((E2029/L2029),0))</f>
        <v>224</v>
      </c>
      <c r="Q2029" t="s">
        <v>32</v>
      </c>
      <c r="R2029" t="s">
        <v>2834</v>
      </c>
      <c r="S2029" s="10">
        <f>(J2029/86400)+25569+(-5/24)</f>
        <v>42048.605543981474</v>
      </c>
      <c r="T2029" s="9">
        <f>(I2029/86400)+25569+(-5/24)</f>
        <v>42093.563877314817</v>
      </c>
    </row>
    <row r="2030" spans="1:20" ht="29" x14ac:dyDescent="0.35">
      <c r="A2030">
        <v>2028</v>
      </c>
      <c r="B2030" s="8" t="s">
        <v>4285</v>
      </c>
      <c r="C2030" s="8" t="s">
        <v>4284</v>
      </c>
      <c r="D2030">
        <v>3000</v>
      </c>
      <c r="E2030">
        <v>3785</v>
      </c>
      <c r="F2030" t="s">
        <v>51</v>
      </c>
      <c r="G2030" t="s">
        <v>55</v>
      </c>
      <c r="H2030" t="s">
        <v>82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2835</v>
      </c>
      <c r="O2030">
        <f>ROUNDUP(E2030/D2030,2)*100</f>
        <v>127</v>
      </c>
      <c r="P2030">
        <f>IF(L2030&gt;0,ROUNDUP((E2030/L2030),0))</f>
        <v>48</v>
      </c>
      <c r="Q2030" t="s">
        <v>32</v>
      </c>
      <c r="R2030" t="s">
        <v>2834</v>
      </c>
      <c r="S2030" s="10">
        <f>(J2030/86400)+25569+(-5/24)</f>
        <v>40215.710717592592</v>
      </c>
      <c r="T2030" s="9">
        <f>(I2030/86400)+25569+(-5/24)</f>
        <v>40252.704861111109</v>
      </c>
    </row>
    <row r="2031" spans="1:20" ht="43.5" x14ac:dyDescent="0.35">
      <c r="A2031">
        <v>2029</v>
      </c>
      <c r="B2031" s="8" t="s">
        <v>4283</v>
      </c>
      <c r="C2031" s="8" t="s">
        <v>4282</v>
      </c>
      <c r="D2031">
        <v>2500</v>
      </c>
      <c r="E2031">
        <v>9030</v>
      </c>
      <c r="F2031" t="s">
        <v>51</v>
      </c>
      <c r="G2031" t="s">
        <v>55</v>
      </c>
      <c r="H2031" t="s">
        <v>82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2835</v>
      </c>
      <c r="O2031">
        <f>ROUNDUP(E2031/D2031,2)*100</f>
        <v>361.99999999999994</v>
      </c>
      <c r="P2031">
        <f>IF(L2031&gt;0,ROUNDUP((E2031/L2031),0))</f>
        <v>97</v>
      </c>
      <c r="Q2031" t="s">
        <v>32</v>
      </c>
      <c r="R2031" t="s">
        <v>2834</v>
      </c>
      <c r="S2031" s="10">
        <f>(J2031/86400)+25569+(-5/24)</f>
        <v>41847.813437500001</v>
      </c>
      <c r="T2031" s="9">
        <f>(I2031/86400)+25569+(-5/24)</f>
        <v>41877.813437500001</v>
      </c>
    </row>
    <row r="2032" spans="1:20" ht="43.5" x14ac:dyDescent="0.35">
      <c r="A2032">
        <v>2030</v>
      </c>
      <c r="B2032" s="8" t="s">
        <v>4281</v>
      </c>
      <c r="C2032" s="8" t="s">
        <v>4280</v>
      </c>
      <c r="D2032">
        <v>32768</v>
      </c>
      <c r="E2032">
        <v>74134</v>
      </c>
      <c r="F2032" t="s">
        <v>51</v>
      </c>
      <c r="G2032" t="s">
        <v>56</v>
      </c>
      <c r="H2032" t="s">
        <v>90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2835</v>
      </c>
      <c r="O2032">
        <f>ROUNDUP(E2032/D2032,2)*100</f>
        <v>226.99999999999994</v>
      </c>
      <c r="P2032">
        <f>IF(L2032&gt;0,ROUNDUP((E2032/L2032),0))</f>
        <v>119</v>
      </c>
      <c r="Q2032" t="s">
        <v>32</v>
      </c>
      <c r="R2032" t="s">
        <v>2834</v>
      </c>
      <c r="S2032" s="10">
        <f>(J2032/86400)+25569+(-5/24)</f>
        <v>41212.788148148145</v>
      </c>
      <c r="T2032" s="9">
        <f>(I2032/86400)+25569+(-5/24)</f>
        <v>41242.788148148145</v>
      </c>
    </row>
    <row r="2033" spans="1:20" ht="43.5" x14ac:dyDescent="0.35">
      <c r="A2033">
        <v>2031</v>
      </c>
      <c r="B2033" s="8" t="s">
        <v>4279</v>
      </c>
      <c r="C2033" s="8" t="s">
        <v>4278</v>
      </c>
      <c r="D2033">
        <v>50000</v>
      </c>
      <c r="E2033">
        <v>60175</v>
      </c>
      <c r="F2033" t="s">
        <v>51</v>
      </c>
      <c r="G2033" t="s">
        <v>62</v>
      </c>
      <c r="H2033" t="s">
        <v>85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2835</v>
      </c>
      <c r="O2033">
        <f>ROUNDUP(E2033/D2033,2)*100</f>
        <v>121</v>
      </c>
      <c r="P2033">
        <f>IF(L2033&gt;0,ROUNDUP((E2033/L2033),0))</f>
        <v>119</v>
      </c>
      <c r="Q2033" t="s">
        <v>32</v>
      </c>
      <c r="R2033" t="s">
        <v>2834</v>
      </c>
      <c r="S2033" s="10">
        <f>(J2033/86400)+25569+(-5/24)</f>
        <v>41975.120983796289</v>
      </c>
      <c r="T2033" s="9">
        <f>(I2033/86400)+25569+(-5/24)</f>
        <v>42012.833333333336</v>
      </c>
    </row>
    <row r="2034" spans="1:20" ht="43.5" x14ac:dyDescent="0.35">
      <c r="A2034">
        <v>2032</v>
      </c>
      <c r="B2034" s="8" t="s">
        <v>4277</v>
      </c>
      <c r="C2034" s="8" t="s">
        <v>4276</v>
      </c>
      <c r="D2034">
        <v>25000</v>
      </c>
      <c r="E2034">
        <v>76047</v>
      </c>
      <c r="F2034" t="s">
        <v>51</v>
      </c>
      <c r="G2034" t="s">
        <v>55</v>
      </c>
      <c r="H2034" t="s">
        <v>82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2835</v>
      </c>
      <c r="O2034">
        <f>ROUNDUP(E2034/D2034,2)*100</f>
        <v>305</v>
      </c>
      <c r="P2034">
        <f>IF(L2034&gt;0,ROUNDUP((E2034/L2034),0))</f>
        <v>144</v>
      </c>
      <c r="Q2034" t="s">
        <v>32</v>
      </c>
      <c r="R2034" t="s">
        <v>2834</v>
      </c>
      <c r="S2034" s="10">
        <f>(J2034/86400)+25569+(-5/24)</f>
        <v>42689.35733796296</v>
      </c>
      <c r="T2034" s="9">
        <f>(I2034/86400)+25569+(-5/24)</f>
        <v>42718.999999999993</v>
      </c>
    </row>
    <row r="2035" spans="1:20" ht="58" x14ac:dyDescent="0.35">
      <c r="A2035">
        <v>2033</v>
      </c>
      <c r="B2035" s="8" t="s">
        <v>4275</v>
      </c>
      <c r="C2035" s="8" t="s">
        <v>4274</v>
      </c>
      <c r="D2035">
        <v>25000</v>
      </c>
      <c r="E2035">
        <v>44669</v>
      </c>
      <c r="F2035" t="s">
        <v>51</v>
      </c>
      <c r="G2035" t="s">
        <v>55</v>
      </c>
      <c r="H2035" t="s">
        <v>82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2835</v>
      </c>
      <c r="O2035">
        <f>ROUNDUP(E2035/D2035,2)*100</f>
        <v>179</v>
      </c>
      <c r="P2035">
        <f>IF(L2035&gt;0,ROUNDUP((E2035/L2035),0))</f>
        <v>283</v>
      </c>
      <c r="Q2035" t="s">
        <v>32</v>
      </c>
      <c r="R2035" t="s">
        <v>2834</v>
      </c>
      <c r="S2035" s="10">
        <f>(J2035/86400)+25569+(-5/24)</f>
        <v>41724.874050925922</v>
      </c>
      <c r="T2035" s="9">
        <f>(I2035/86400)+25569+(-5/24)</f>
        <v>41754.874050925922</v>
      </c>
    </row>
    <row r="2036" spans="1:20" ht="58" x14ac:dyDescent="0.35">
      <c r="A2036">
        <v>2034</v>
      </c>
      <c r="B2036" s="8" t="s">
        <v>4273</v>
      </c>
      <c r="C2036" s="8" t="s">
        <v>4272</v>
      </c>
      <c r="D2036">
        <v>78000</v>
      </c>
      <c r="E2036">
        <v>301719.59000000003</v>
      </c>
      <c r="F2036" t="s">
        <v>51</v>
      </c>
      <c r="G2036" t="s">
        <v>55</v>
      </c>
      <c r="H2036" t="s">
        <v>82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2835</v>
      </c>
      <c r="O2036">
        <f>ROUNDUP(E2036/D2036,2)*100</f>
        <v>386.99999999999994</v>
      </c>
      <c r="P2036">
        <f>IF(L2036&gt;0,ROUNDUP((E2036/L2036),0))</f>
        <v>594</v>
      </c>
      <c r="Q2036" t="s">
        <v>32</v>
      </c>
      <c r="R2036" t="s">
        <v>2834</v>
      </c>
      <c r="S2036" s="10">
        <f>(J2036/86400)+25569+(-5/24)</f>
        <v>42075.921678240738</v>
      </c>
      <c r="T2036" s="9">
        <f>(I2036/86400)+25569+(-5/24)</f>
        <v>42131.081944444442</v>
      </c>
    </row>
    <row r="2037" spans="1:20" ht="58" x14ac:dyDescent="0.35">
      <c r="A2037">
        <v>2035</v>
      </c>
      <c r="B2037" s="8" t="s">
        <v>4271</v>
      </c>
      <c r="C2037" s="8" t="s">
        <v>4270</v>
      </c>
      <c r="D2037">
        <v>80000</v>
      </c>
      <c r="E2037">
        <v>168829.14</v>
      </c>
      <c r="F2037" t="s">
        <v>51</v>
      </c>
      <c r="G2037" t="s">
        <v>55</v>
      </c>
      <c r="H2037" t="s">
        <v>82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2835</v>
      </c>
      <c r="O2037">
        <f>ROUNDUP(E2037/D2037,2)*100</f>
        <v>211.99999999999997</v>
      </c>
      <c r="P2037">
        <f>IF(L2037&gt;0,ROUNDUP((E2037/L2037),0))</f>
        <v>263</v>
      </c>
      <c r="Q2037" t="s">
        <v>32</v>
      </c>
      <c r="R2037" t="s">
        <v>2834</v>
      </c>
      <c r="S2037" s="10">
        <f>(J2037/86400)+25569+(-5/24)</f>
        <v>42311.41674768518</v>
      </c>
      <c r="T2037" s="9">
        <f>(I2037/86400)+25569+(-5/24)</f>
        <v>42356.833333333336</v>
      </c>
    </row>
    <row r="2038" spans="1:20" ht="43.5" x14ac:dyDescent="0.35">
      <c r="A2038">
        <v>2036</v>
      </c>
      <c r="B2038" s="8" t="s">
        <v>4269</v>
      </c>
      <c r="C2038" s="8" t="s">
        <v>4268</v>
      </c>
      <c r="D2038">
        <v>30000</v>
      </c>
      <c r="E2038">
        <v>39500.5</v>
      </c>
      <c r="F2038" t="s">
        <v>51</v>
      </c>
      <c r="G2038" t="s">
        <v>55</v>
      </c>
      <c r="H2038" t="s">
        <v>82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2835</v>
      </c>
      <c r="O2038">
        <f>ROUNDUP(E2038/D2038,2)*100</f>
        <v>132</v>
      </c>
      <c r="P2038">
        <f>IF(L2038&gt;0,ROUNDUP((E2038/L2038),0))</f>
        <v>47</v>
      </c>
      <c r="Q2038" t="s">
        <v>32</v>
      </c>
      <c r="R2038" t="s">
        <v>2834</v>
      </c>
      <c r="S2038" s="10">
        <f>(J2038/86400)+25569+(-5/24)</f>
        <v>41738.656469907401</v>
      </c>
      <c r="T2038" s="9">
        <f>(I2038/86400)+25569+(-5/24)</f>
        <v>41768.656469907401</v>
      </c>
    </row>
    <row r="2039" spans="1:20" ht="43.5" x14ac:dyDescent="0.35">
      <c r="A2039">
        <v>2037</v>
      </c>
      <c r="B2039" s="8" t="s">
        <v>4267</v>
      </c>
      <c r="C2039" s="8" t="s">
        <v>4266</v>
      </c>
      <c r="D2039">
        <v>10000</v>
      </c>
      <c r="E2039">
        <v>30047.64</v>
      </c>
      <c r="F2039" t="s">
        <v>51</v>
      </c>
      <c r="G2039" t="s">
        <v>55</v>
      </c>
      <c r="H2039" t="s">
        <v>82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2835</v>
      </c>
      <c r="O2039">
        <f>ROUNDUP(E2039/D2039,2)*100</f>
        <v>301</v>
      </c>
      <c r="P2039">
        <f>IF(L2039&gt;0,ROUNDUP((E2039/L2039),0))</f>
        <v>71</v>
      </c>
      <c r="Q2039" t="s">
        <v>32</v>
      </c>
      <c r="R2039" t="s">
        <v>2834</v>
      </c>
      <c r="S2039" s="10">
        <f>(J2039/86400)+25569+(-5/24)</f>
        <v>41578.001770833333</v>
      </c>
      <c r="T2039" s="9">
        <f>(I2039/86400)+25569+(-5/24)</f>
        <v>41638.043437499997</v>
      </c>
    </row>
    <row r="2040" spans="1:20" ht="43.5" x14ac:dyDescent="0.35">
      <c r="A2040">
        <v>2038</v>
      </c>
      <c r="B2040" s="8" t="s">
        <v>4265</v>
      </c>
      <c r="C2040" s="8" t="s">
        <v>4264</v>
      </c>
      <c r="D2040">
        <v>8000</v>
      </c>
      <c r="E2040">
        <v>33641</v>
      </c>
      <c r="F2040" t="s">
        <v>51</v>
      </c>
      <c r="G2040" t="s">
        <v>56</v>
      </c>
      <c r="H2040" t="s">
        <v>90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2835</v>
      </c>
      <c r="O2040">
        <f>ROUNDUP(E2040/D2040,2)*100</f>
        <v>421</v>
      </c>
      <c r="P2040">
        <f>IF(L2040&gt;0,ROUNDUP((E2040/L2040),0))</f>
        <v>165</v>
      </c>
      <c r="Q2040" t="s">
        <v>32</v>
      </c>
      <c r="R2040" t="s">
        <v>2834</v>
      </c>
      <c r="S2040" s="10">
        <f>(J2040/86400)+25569+(-5/24)</f>
        <v>41424.062743055554</v>
      </c>
      <c r="T2040" s="9">
        <f>(I2040/86400)+25569+(-5/24)</f>
        <v>41456.541666666664</v>
      </c>
    </row>
    <row r="2041" spans="1:20" ht="43.5" x14ac:dyDescent="0.35">
      <c r="A2041">
        <v>2039</v>
      </c>
      <c r="B2041" s="8" t="s">
        <v>4263</v>
      </c>
      <c r="C2041" s="8" t="s">
        <v>4262</v>
      </c>
      <c r="D2041">
        <v>125000</v>
      </c>
      <c r="E2041">
        <v>170271</v>
      </c>
      <c r="F2041" t="s">
        <v>51</v>
      </c>
      <c r="G2041" t="s">
        <v>55</v>
      </c>
      <c r="H2041" t="s">
        <v>82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2835</v>
      </c>
      <c r="O2041">
        <f>ROUNDUP(E2041/D2041,2)*100</f>
        <v>137</v>
      </c>
      <c r="P2041">
        <f>IF(L2041&gt;0,ROUNDUP((E2041/L2041),0))</f>
        <v>450</v>
      </c>
      <c r="Q2041" t="s">
        <v>32</v>
      </c>
      <c r="R2041" t="s">
        <v>2834</v>
      </c>
      <c r="S2041" s="10">
        <f>(J2041/86400)+25569+(-5/24)</f>
        <v>42675.23061342592</v>
      </c>
      <c r="T2041" s="9">
        <f>(I2041/86400)+25569+(-5/24)</f>
        <v>42704.999305555553</v>
      </c>
    </row>
    <row r="2042" spans="1:20" ht="29" x14ac:dyDescent="0.35">
      <c r="A2042">
        <v>2040</v>
      </c>
      <c r="B2042" s="8" t="s">
        <v>4261</v>
      </c>
      <c r="C2042" s="8" t="s">
        <v>4260</v>
      </c>
      <c r="D2042">
        <v>3000</v>
      </c>
      <c r="E2042">
        <v>7445.14</v>
      </c>
      <c r="F2042" t="s">
        <v>51</v>
      </c>
      <c r="G2042" t="s">
        <v>55</v>
      </c>
      <c r="H2042" t="s">
        <v>82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2835</v>
      </c>
      <c r="O2042">
        <f>ROUNDUP(E2042/D2042,2)*100</f>
        <v>248.99999999999997</v>
      </c>
      <c r="P2042">
        <f>IF(L2042&gt;0,ROUNDUP((E2042/L2042),0))</f>
        <v>28</v>
      </c>
      <c r="Q2042" t="s">
        <v>32</v>
      </c>
      <c r="R2042" t="s">
        <v>2834</v>
      </c>
      <c r="S2042" s="10">
        <f>(J2042/86400)+25569+(-5/24)</f>
        <v>41578.718784722216</v>
      </c>
      <c r="T2042" s="9">
        <f>(I2042/86400)+25569+(-5/24)</f>
        <v>41593.760451388887</v>
      </c>
    </row>
    <row r="2043" spans="1:20" ht="43.5" x14ac:dyDescent="0.35">
      <c r="A2043">
        <v>2041</v>
      </c>
      <c r="B2043" s="8" t="s">
        <v>4259</v>
      </c>
      <c r="C2043" s="8" t="s">
        <v>4258</v>
      </c>
      <c r="D2043">
        <v>9500</v>
      </c>
      <c r="E2043">
        <v>17277</v>
      </c>
      <c r="F2043" t="s">
        <v>51</v>
      </c>
      <c r="G2043" t="s">
        <v>55</v>
      </c>
      <c r="H2043" t="s">
        <v>82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2835</v>
      </c>
      <c r="O2043">
        <f>ROUNDUP(E2043/D2043,2)*100</f>
        <v>182</v>
      </c>
      <c r="P2043">
        <f>IF(L2043&gt;0,ROUNDUP((E2043/L2043),0))</f>
        <v>144</v>
      </c>
      <c r="Q2043" t="s">
        <v>32</v>
      </c>
      <c r="R2043" t="s">
        <v>2834</v>
      </c>
      <c r="S2043" s="10">
        <f>(J2043/86400)+25569+(-5/24)</f>
        <v>42654.317442129628</v>
      </c>
      <c r="T2043" s="9">
        <f>(I2043/86400)+25569+(-5/24)</f>
        <v>42684.359108796292</v>
      </c>
    </row>
    <row r="2044" spans="1:20" ht="43.5" x14ac:dyDescent="0.35">
      <c r="A2044">
        <v>2042</v>
      </c>
      <c r="B2044" s="8" t="s">
        <v>4257</v>
      </c>
      <c r="C2044" s="8" t="s">
        <v>4256</v>
      </c>
      <c r="D2044">
        <v>10000</v>
      </c>
      <c r="E2044">
        <v>12353</v>
      </c>
      <c r="F2044" t="s">
        <v>51</v>
      </c>
      <c r="G2044" t="s">
        <v>55</v>
      </c>
      <c r="H2044" t="s">
        <v>82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2835</v>
      </c>
      <c r="O2044">
        <f>ROUNDUP(E2044/D2044,2)*100</f>
        <v>124</v>
      </c>
      <c r="P2044">
        <f>IF(L2044&gt;0,ROUNDUP((E2044/L2044),0))</f>
        <v>89</v>
      </c>
      <c r="Q2044" t="s">
        <v>32</v>
      </c>
      <c r="R2044" t="s">
        <v>2834</v>
      </c>
      <c r="S2044" s="10">
        <f>(J2044/86400)+25569+(-5/24)</f>
        <v>42331.499699074069</v>
      </c>
      <c r="T2044" s="9">
        <f>(I2044/86400)+25569+(-5/24)</f>
        <v>42391.499699074069</v>
      </c>
    </row>
    <row r="2045" spans="1:20" ht="58" x14ac:dyDescent="0.35">
      <c r="A2045">
        <v>2043</v>
      </c>
      <c r="B2045" s="8" t="s">
        <v>4255</v>
      </c>
      <c r="C2045" s="8" t="s">
        <v>4254</v>
      </c>
      <c r="D2045">
        <v>1385</v>
      </c>
      <c r="E2045">
        <v>7011</v>
      </c>
      <c r="F2045" t="s">
        <v>51</v>
      </c>
      <c r="G2045" t="s">
        <v>55</v>
      </c>
      <c r="H2045" t="s">
        <v>82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2835</v>
      </c>
      <c r="O2045">
        <f>ROUNDUP(E2045/D2045,2)*100</f>
        <v>506.99999999999994</v>
      </c>
      <c r="P2045">
        <f>IF(L2045&gt;0,ROUNDUP((E2045/L2045),0))</f>
        <v>37</v>
      </c>
      <c r="Q2045" t="s">
        <v>32</v>
      </c>
      <c r="R2045" t="s">
        <v>2834</v>
      </c>
      <c r="S2045" s="10">
        <f>(J2045/86400)+25569+(-5/24)</f>
        <v>42660.968483796292</v>
      </c>
      <c r="T2045" s="9">
        <f>(I2045/86400)+25569+(-5/24)</f>
        <v>42714.999305555553</v>
      </c>
    </row>
    <row r="2046" spans="1:20" ht="43.5" x14ac:dyDescent="0.35">
      <c r="A2046">
        <v>2044</v>
      </c>
      <c r="B2046" s="8" t="s">
        <v>4253</v>
      </c>
      <c r="C2046" s="8" t="s">
        <v>4252</v>
      </c>
      <c r="D2046">
        <v>15000</v>
      </c>
      <c r="E2046">
        <v>16232</v>
      </c>
      <c r="F2046" t="s">
        <v>51</v>
      </c>
      <c r="G2046" t="s">
        <v>55</v>
      </c>
      <c r="H2046" t="s">
        <v>82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2835</v>
      </c>
      <c r="O2046">
        <f>ROUNDUP(E2046/D2046,2)*100</f>
        <v>109.00000000000001</v>
      </c>
      <c r="P2046">
        <f>IF(L2046&gt;0,ROUNDUP((E2046/L2046),0))</f>
        <v>91</v>
      </c>
      <c r="Q2046" t="s">
        <v>32</v>
      </c>
      <c r="R2046" t="s">
        <v>2834</v>
      </c>
      <c r="S2046" s="10">
        <f>(J2046/86400)+25569+(-5/24)</f>
        <v>42138.475856481477</v>
      </c>
      <c r="T2046" s="9">
        <f>(I2046/86400)+25569+(-5/24)</f>
        <v>42168.475856481477</v>
      </c>
    </row>
    <row r="2047" spans="1:20" ht="58" x14ac:dyDescent="0.35">
      <c r="A2047">
        <v>2045</v>
      </c>
      <c r="B2047" s="8" t="s">
        <v>4251</v>
      </c>
      <c r="C2047" s="8" t="s">
        <v>4250</v>
      </c>
      <c r="D2047">
        <v>4900</v>
      </c>
      <c r="E2047">
        <v>40140.01</v>
      </c>
      <c r="F2047" t="s">
        <v>51</v>
      </c>
      <c r="G2047" t="s">
        <v>55</v>
      </c>
      <c r="H2047" t="s">
        <v>82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2835</v>
      </c>
      <c r="O2047">
        <f>ROUNDUP(E2047/D2047,2)*100</f>
        <v>819.99999999999989</v>
      </c>
      <c r="P2047">
        <f>IF(L2047&gt;0,ROUNDUP((E2047/L2047),0))</f>
        <v>153</v>
      </c>
      <c r="Q2047" t="s">
        <v>32</v>
      </c>
      <c r="R2047" t="s">
        <v>2834</v>
      </c>
      <c r="S2047" s="10">
        <f>(J2047/86400)+25569+(-5/24)</f>
        <v>41068.880173611113</v>
      </c>
      <c r="T2047" s="9">
        <f>(I2047/86400)+25569+(-5/24)</f>
        <v>41098.880173611113</v>
      </c>
    </row>
    <row r="2048" spans="1:20" ht="43.5" x14ac:dyDescent="0.35">
      <c r="A2048">
        <v>2046</v>
      </c>
      <c r="B2048" s="8" t="s">
        <v>4249</v>
      </c>
      <c r="C2048" s="8" t="s">
        <v>4248</v>
      </c>
      <c r="D2048">
        <v>10000</v>
      </c>
      <c r="E2048">
        <v>12110</v>
      </c>
      <c r="F2048" t="s">
        <v>51</v>
      </c>
      <c r="G2048" t="s">
        <v>55</v>
      </c>
      <c r="H2048" t="s">
        <v>82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2835</v>
      </c>
      <c r="O2048">
        <f>ROUNDUP(E2048/D2048,2)*100</f>
        <v>122</v>
      </c>
      <c r="P2048">
        <f>IF(L2048&gt;0,ROUNDUP((E2048/L2048),0))</f>
        <v>56</v>
      </c>
      <c r="Q2048" t="s">
        <v>32</v>
      </c>
      <c r="R2048" t="s">
        <v>2834</v>
      </c>
      <c r="S2048" s="10">
        <f>(J2048/86400)+25569+(-5/24)</f>
        <v>41386.963472222218</v>
      </c>
      <c r="T2048" s="9">
        <f>(I2048/86400)+25569+(-5/24)</f>
        <v>41416.963472222218</v>
      </c>
    </row>
    <row r="2049" spans="1:20" ht="43.5" x14ac:dyDescent="0.35">
      <c r="A2049">
        <v>2047</v>
      </c>
      <c r="B2049" s="8" t="s">
        <v>4247</v>
      </c>
      <c r="C2049" s="8" t="s">
        <v>4246</v>
      </c>
      <c r="D2049">
        <v>98000</v>
      </c>
      <c r="E2049">
        <v>100939</v>
      </c>
      <c r="F2049" t="s">
        <v>51</v>
      </c>
      <c r="G2049" t="s">
        <v>58</v>
      </c>
      <c r="H2049" t="s">
        <v>104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2835</v>
      </c>
      <c r="O2049">
        <f>ROUNDUP(E2049/D2049,2)*100</f>
        <v>103</v>
      </c>
      <c r="P2049">
        <f>IF(L2049&gt;0,ROUNDUP((E2049/L2049),0))</f>
        <v>228</v>
      </c>
      <c r="Q2049" t="s">
        <v>32</v>
      </c>
      <c r="R2049" t="s">
        <v>2834</v>
      </c>
      <c r="S2049" s="10">
        <f>(J2049/86400)+25569+(-5/24)</f>
        <v>42081.695254629631</v>
      </c>
      <c r="T2049" s="9">
        <f>(I2049/86400)+25569+(-5/24)</f>
        <v>42110.791666666664</v>
      </c>
    </row>
    <row r="2050" spans="1:20" ht="43.5" x14ac:dyDescent="0.35">
      <c r="A2050">
        <v>2048</v>
      </c>
      <c r="B2050" s="8" t="s">
        <v>4245</v>
      </c>
      <c r="C2050" s="8" t="s">
        <v>4244</v>
      </c>
      <c r="D2050">
        <v>85000</v>
      </c>
      <c r="E2050">
        <v>126082.45</v>
      </c>
      <c r="F2050" t="s">
        <v>51</v>
      </c>
      <c r="G2050" t="s">
        <v>55</v>
      </c>
      <c r="H2050" t="s">
        <v>82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2835</v>
      </c>
      <c r="O2050">
        <f>ROUNDUP(E2050/D2050,2)*100</f>
        <v>149</v>
      </c>
      <c r="P2050">
        <f>IF(L2050&gt;0,ROUNDUP((E2050/L2050),0))</f>
        <v>92</v>
      </c>
      <c r="Q2050" t="s">
        <v>32</v>
      </c>
      <c r="R2050" t="s">
        <v>2834</v>
      </c>
      <c r="S2050" s="10">
        <f>(J2050/86400)+25569+(-5/24)</f>
        <v>41387.443182870367</v>
      </c>
      <c r="T2050" s="9">
        <f>(I2050/86400)+25569+(-5/24)</f>
        <v>41417.443182870367</v>
      </c>
    </row>
    <row r="2051" spans="1:20" x14ac:dyDescent="0.35">
      <c r="A2051">
        <v>2049</v>
      </c>
      <c r="B2051" s="8" t="s">
        <v>4243</v>
      </c>
      <c r="C2051" s="8" t="s">
        <v>4242</v>
      </c>
      <c r="D2051">
        <v>50000</v>
      </c>
      <c r="E2051">
        <v>60095.35</v>
      </c>
      <c r="F2051" t="s">
        <v>51</v>
      </c>
      <c r="G2051" t="s">
        <v>56</v>
      </c>
      <c r="H2051" t="s">
        <v>90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2835</v>
      </c>
      <c r="O2051">
        <f>ROUNDUP(E2051/D2051,2)*100</f>
        <v>121</v>
      </c>
      <c r="P2051">
        <f>IF(L2051&gt;0,ROUNDUP((E2051/L2051),0))</f>
        <v>81</v>
      </c>
      <c r="Q2051" t="s">
        <v>32</v>
      </c>
      <c r="R2051" t="s">
        <v>2834</v>
      </c>
      <c r="S2051" s="10">
        <f>(J2051/86400)+25569+(-5/24)</f>
        <v>41575.319016203699</v>
      </c>
      <c r="T2051" s="9">
        <f>(I2051/86400)+25569+(-5/24)</f>
        <v>41610.749305555553</v>
      </c>
    </row>
    <row r="2052" spans="1:20" ht="43.5" x14ac:dyDescent="0.35">
      <c r="A2052">
        <v>2050</v>
      </c>
      <c r="B2052" s="8" t="s">
        <v>4241</v>
      </c>
      <c r="C2052" s="8" t="s">
        <v>4240</v>
      </c>
      <c r="D2052">
        <v>10000</v>
      </c>
      <c r="E2052">
        <v>47327</v>
      </c>
      <c r="F2052" t="s">
        <v>51</v>
      </c>
      <c r="G2052" t="s">
        <v>55</v>
      </c>
      <c r="H2052" t="s">
        <v>82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2835</v>
      </c>
      <c r="O2052">
        <f>ROUNDUP(E2052/D2052,2)*100</f>
        <v>474</v>
      </c>
      <c r="P2052">
        <f>IF(L2052&gt;0,ROUNDUP((E2052/L2052),0))</f>
        <v>279</v>
      </c>
      <c r="Q2052" t="s">
        <v>32</v>
      </c>
      <c r="R2052" t="s">
        <v>2834</v>
      </c>
      <c r="S2052" s="10">
        <f>(J2052/86400)+25569+(-5/24)</f>
        <v>42114.863171296289</v>
      </c>
      <c r="T2052" s="9">
        <f>(I2052/86400)+25569+(-5/24)</f>
        <v>42154.863171296289</v>
      </c>
    </row>
    <row r="2053" spans="1:20" ht="58" x14ac:dyDescent="0.35">
      <c r="A2053">
        <v>2051</v>
      </c>
      <c r="B2053" s="8" t="s">
        <v>4239</v>
      </c>
      <c r="C2053" s="8" t="s">
        <v>4238</v>
      </c>
      <c r="D2053">
        <v>8000</v>
      </c>
      <c r="E2053">
        <v>10429</v>
      </c>
      <c r="F2053" t="s">
        <v>51</v>
      </c>
      <c r="G2053" t="s">
        <v>55</v>
      </c>
      <c r="H2053" t="s">
        <v>82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2835</v>
      </c>
      <c r="O2053">
        <f>ROUNDUP(E2053/D2053,2)*100</f>
        <v>131</v>
      </c>
      <c r="P2053">
        <f>IF(L2053&gt;0,ROUNDUP((E2053/L2053),0))</f>
        <v>44</v>
      </c>
      <c r="Q2053" t="s">
        <v>32</v>
      </c>
      <c r="R2053" t="s">
        <v>2834</v>
      </c>
      <c r="S2053" s="10">
        <f>(J2053/86400)+25569+(-5/24)</f>
        <v>41603.814085648148</v>
      </c>
      <c r="T2053" s="9">
        <f>(I2053/86400)+25569+(-5/24)</f>
        <v>41633.814085648148</v>
      </c>
    </row>
    <row r="2054" spans="1:20" ht="43.5" x14ac:dyDescent="0.35">
      <c r="A2054">
        <v>2052</v>
      </c>
      <c r="B2054" s="8" t="s">
        <v>4237</v>
      </c>
      <c r="C2054" s="8" t="s">
        <v>4236</v>
      </c>
      <c r="D2054">
        <v>50000</v>
      </c>
      <c r="E2054">
        <v>176524</v>
      </c>
      <c r="F2054" t="s">
        <v>51</v>
      </c>
      <c r="G2054" t="s">
        <v>55</v>
      </c>
      <c r="H2054" t="s">
        <v>82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2835</v>
      </c>
      <c r="O2054">
        <f>ROUNDUP(E2054/D2054,2)*100</f>
        <v>353.99999999999994</v>
      </c>
      <c r="P2054">
        <f>IF(L2054&gt;0,ROUNDUP((E2054/L2054),0))</f>
        <v>327</v>
      </c>
      <c r="Q2054" t="s">
        <v>32</v>
      </c>
      <c r="R2054" t="s">
        <v>2834</v>
      </c>
      <c r="S2054" s="10">
        <f>(J2054/86400)+25569+(-5/24)</f>
        <v>42374.875613425924</v>
      </c>
      <c r="T2054" s="9">
        <f>(I2054/86400)+25569+(-5/24)</f>
        <v>42419.875613425924</v>
      </c>
    </row>
    <row r="2055" spans="1:20" ht="43.5" x14ac:dyDescent="0.35">
      <c r="A2055">
        <v>2053</v>
      </c>
      <c r="B2055" s="8" t="s">
        <v>4235</v>
      </c>
      <c r="C2055" s="8" t="s">
        <v>4234</v>
      </c>
      <c r="D2055">
        <v>5000</v>
      </c>
      <c r="E2055">
        <v>5051</v>
      </c>
      <c r="F2055" t="s">
        <v>51</v>
      </c>
      <c r="G2055" t="s">
        <v>55</v>
      </c>
      <c r="H2055" t="s">
        <v>82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2835</v>
      </c>
      <c r="O2055">
        <f>ROUNDUP(E2055/D2055,2)*100</f>
        <v>102</v>
      </c>
      <c r="P2055">
        <f>IF(L2055&gt;0,ROUNDUP((E2055/L2055),0))</f>
        <v>42</v>
      </c>
      <c r="Q2055" t="s">
        <v>32</v>
      </c>
      <c r="R2055" t="s">
        <v>2834</v>
      </c>
      <c r="S2055" s="10">
        <f>(J2055/86400)+25569+(-5/24)</f>
        <v>42303.409155092588</v>
      </c>
      <c r="T2055" s="9">
        <f>(I2055/86400)+25569+(-5/24)</f>
        <v>42333.450821759259</v>
      </c>
    </row>
    <row r="2056" spans="1:20" ht="43.5" x14ac:dyDescent="0.35">
      <c r="A2056">
        <v>2054</v>
      </c>
      <c r="B2056" s="8" t="s">
        <v>4233</v>
      </c>
      <c r="C2056" s="8" t="s">
        <v>4232</v>
      </c>
      <c r="D2056">
        <v>35000</v>
      </c>
      <c r="E2056">
        <v>39757</v>
      </c>
      <c r="F2056" t="s">
        <v>51</v>
      </c>
      <c r="G2056" t="s">
        <v>56</v>
      </c>
      <c r="H2056" t="s">
        <v>90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2835</v>
      </c>
      <c r="O2056">
        <f>ROUNDUP(E2056/D2056,2)*100</f>
        <v>113.99999999999999</v>
      </c>
      <c r="P2056">
        <f>IF(L2056&gt;0,ROUNDUP((E2056/L2056),0))</f>
        <v>65</v>
      </c>
      <c r="Q2056" t="s">
        <v>32</v>
      </c>
      <c r="R2056" t="s">
        <v>2834</v>
      </c>
      <c r="S2056" s="10">
        <f>(J2056/86400)+25569+(-5/24)</f>
        <v>41731.312615740739</v>
      </c>
      <c r="T2056" s="9">
        <f>(I2056/86400)+25569+(-5/24)</f>
        <v>41761.312615740739</v>
      </c>
    </row>
    <row r="2057" spans="1:20" ht="43.5" x14ac:dyDescent="0.35">
      <c r="A2057">
        <v>2055</v>
      </c>
      <c r="B2057" s="8" t="s">
        <v>4231</v>
      </c>
      <c r="C2057" s="8" t="s">
        <v>4230</v>
      </c>
      <c r="D2057">
        <v>6000</v>
      </c>
      <c r="E2057">
        <v>10045</v>
      </c>
      <c r="F2057" t="s">
        <v>51</v>
      </c>
      <c r="G2057" t="s">
        <v>55</v>
      </c>
      <c r="H2057" t="s">
        <v>82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2835</v>
      </c>
      <c r="O2057">
        <f>ROUNDUP(E2057/D2057,2)*100</f>
        <v>168</v>
      </c>
      <c r="P2057">
        <f>IF(L2057&gt;0,ROUNDUP((E2057/L2057),0))</f>
        <v>100</v>
      </c>
      <c r="Q2057" t="s">
        <v>32</v>
      </c>
      <c r="R2057" t="s">
        <v>2834</v>
      </c>
      <c r="S2057" s="10">
        <f>(J2057/86400)+25569+(-5/24)</f>
        <v>41946.465775462959</v>
      </c>
      <c r="T2057" s="9">
        <f>(I2057/86400)+25569+(-5/24)</f>
        <v>41975.958333333336</v>
      </c>
    </row>
    <row r="2058" spans="1:20" ht="43.5" x14ac:dyDescent="0.35">
      <c r="A2058">
        <v>2056</v>
      </c>
      <c r="B2058" s="8" t="s">
        <v>4229</v>
      </c>
      <c r="C2058" s="8" t="s">
        <v>4228</v>
      </c>
      <c r="D2058">
        <v>50000</v>
      </c>
      <c r="E2058">
        <v>76726</v>
      </c>
      <c r="F2058" t="s">
        <v>51</v>
      </c>
      <c r="G2058" t="s">
        <v>55</v>
      </c>
      <c r="H2058" t="s">
        <v>82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2835</v>
      </c>
      <c r="O2058">
        <f>ROUNDUP(E2058/D2058,2)*100</f>
        <v>154</v>
      </c>
      <c r="P2058">
        <f>IF(L2058&gt;0,ROUNDUP((E2058/L2058),0))</f>
        <v>139</v>
      </c>
      <c r="Q2058" t="s">
        <v>32</v>
      </c>
      <c r="R2058" t="s">
        <v>2834</v>
      </c>
      <c r="S2058" s="10">
        <f>(J2058/86400)+25569+(-5/24)</f>
        <v>41351.552569444444</v>
      </c>
      <c r="T2058" s="9">
        <f>(I2058/86400)+25569+(-5/24)</f>
        <v>41381.552569444444</v>
      </c>
    </row>
    <row r="2059" spans="1:20" ht="58" x14ac:dyDescent="0.35">
      <c r="A2059">
        <v>2057</v>
      </c>
      <c r="B2059" s="8" t="s">
        <v>4227</v>
      </c>
      <c r="C2059" s="8" t="s">
        <v>4226</v>
      </c>
      <c r="D2059">
        <v>15000</v>
      </c>
      <c r="E2059">
        <v>30334.83</v>
      </c>
      <c r="F2059" t="s">
        <v>51</v>
      </c>
      <c r="G2059" t="s">
        <v>56</v>
      </c>
      <c r="H2059" t="s">
        <v>90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2835</v>
      </c>
      <c r="O2059">
        <f>ROUNDUP(E2059/D2059,2)*100</f>
        <v>202.99999999999997</v>
      </c>
      <c r="P2059">
        <f>IF(L2059&gt;0,ROUNDUP((E2059/L2059),0))</f>
        <v>46</v>
      </c>
      <c r="Q2059" t="s">
        <v>32</v>
      </c>
      <c r="R2059" t="s">
        <v>2834</v>
      </c>
      <c r="S2059" s="10">
        <f>(J2059/86400)+25569+(-5/24)</f>
        <v>42396.286249999997</v>
      </c>
      <c r="T2059" s="9">
        <f>(I2059/86400)+25569+(-5/24)</f>
        <v>42426.286249999997</v>
      </c>
    </row>
    <row r="2060" spans="1:20" ht="29" x14ac:dyDescent="0.35">
      <c r="A2060">
        <v>2058</v>
      </c>
      <c r="B2060" s="8" t="s">
        <v>4225</v>
      </c>
      <c r="C2060" s="8" t="s">
        <v>4224</v>
      </c>
      <c r="D2060">
        <v>2560</v>
      </c>
      <c r="E2060">
        <v>4308</v>
      </c>
      <c r="F2060" t="s">
        <v>51</v>
      </c>
      <c r="G2060" t="s">
        <v>56</v>
      </c>
      <c r="H2060" t="s">
        <v>90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2835</v>
      </c>
      <c r="O2060">
        <f>ROUNDUP(E2060/D2060,2)*100</f>
        <v>169</v>
      </c>
      <c r="P2060">
        <f>IF(L2060&gt;0,ROUNDUP((E2060/L2060),0))</f>
        <v>11</v>
      </c>
      <c r="Q2060" t="s">
        <v>32</v>
      </c>
      <c r="R2060" t="s">
        <v>2834</v>
      </c>
      <c r="S2060" s="10">
        <f>(J2060/86400)+25569+(-5/24)</f>
        <v>42026.16238425926</v>
      </c>
      <c r="T2060" s="9">
        <f>(I2060/86400)+25569+(-5/24)</f>
        <v>42065.624999999993</v>
      </c>
    </row>
    <row r="2061" spans="1:20" ht="43.5" x14ac:dyDescent="0.35">
      <c r="A2061">
        <v>2059</v>
      </c>
      <c r="B2061" s="8" t="s">
        <v>4223</v>
      </c>
      <c r="C2061" s="8" t="s">
        <v>4222</v>
      </c>
      <c r="D2061">
        <v>30000</v>
      </c>
      <c r="E2061">
        <v>43037</v>
      </c>
      <c r="F2061" t="s">
        <v>51</v>
      </c>
      <c r="G2061" t="s">
        <v>55</v>
      </c>
      <c r="H2061" t="s">
        <v>82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2835</v>
      </c>
      <c r="O2061">
        <f>ROUNDUP(E2061/D2061,2)*100</f>
        <v>144</v>
      </c>
      <c r="P2061">
        <f>IF(L2061&gt;0,ROUNDUP((E2061/L2061),0))</f>
        <v>115</v>
      </c>
      <c r="Q2061" t="s">
        <v>32</v>
      </c>
      <c r="R2061" t="s">
        <v>2834</v>
      </c>
      <c r="S2061" s="10">
        <f>(J2061/86400)+25569+(-5/24)</f>
        <v>42361.394143518519</v>
      </c>
      <c r="T2061" s="9">
        <f>(I2061/86400)+25569+(-5/24)</f>
        <v>42400.707638888889</v>
      </c>
    </row>
    <row r="2062" spans="1:20" ht="43.5" x14ac:dyDescent="0.35">
      <c r="A2062">
        <v>2060</v>
      </c>
      <c r="B2062" s="8" t="s">
        <v>4221</v>
      </c>
      <c r="C2062" s="8" t="s">
        <v>4220</v>
      </c>
      <c r="D2062">
        <v>25000</v>
      </c>
      <c r="E2062">
        <v>49100</v>
      </c>
      <c r="F2062" t="s">
        <v>51</v>
      </c>
      <c r="G2062" t="s">
        <v>55</v>
      </c>
      <c r="H2062" t="s">
        <v>82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2835</v>
      </c>
      <c r="O2062">
        <f>ROUNDUP(E2062/D2062,2)*100</f>
        <v>197</v>
      </c>
      <c r="P2062">
        <f>IF(L2062&gt;0,ROUNDUP((E2062/L2062),0))</f>
        <v>36</v>
      </c>
      <c r="Q2062" t="s">
        <v>32</v>
      </c>
      <c r="R2062" t="s">
        <v>2834</v>
      </c>
      <c r="S2062" s="10">
        <f>(J2062/86400)+25569+(-5/24)</f>
        <v>41783.434606481482</v>
      </c>
      <c r="T2062" s="9">
        <f>(I2062/86400)+25569+(-5/24)</f>
        <v>41843.434606481482</v>
      </c>
    </row>
    <row r="2063" spans="1:20" ht="43.5" x14ac:dyDescent="0.35">
      <c r="A2063">
        <v>2061</v>
      </c>
      <c r="B2063" s="8" t="s">
        <v>4219</v>
      </c>
      <c r="C2063" s="8" t="s">
        <v>4218</v>
      </c>
      <c r="D2063">
        <v>5000</v>
      </c>
      <c r="E2063">
        <v>5396</v>
      </c>
      <c r="F2063" t="s">
        <v>51</v>
      </c>
      <c r="G2063" t="s">
        <v>55</v>
      </c>
      <c r="H2063" t="s">
        <v>82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2835</v>
      </c>
      <c r="O2063">
        <f>ROUNDUP(E2063/D2063,2)*100</f>
        <v>108</v>
      </c>
      <c r="P2063">
        <f>IF(L2063&gt;0,ROUNDUP((E2063/L2063),0))</f>
        <v>155</v>
      </c>
      <c r="Q2063" t="s">
        <v>32</v>
      </c>
      <c r="R2063" t="s">
        <v>2834</v>
      </c>
      <c r="S2063" s="10">
        <f>(J2063/86400)+25569+(-5/24)</f>
        <v>42705.556180555555</v>
      </c>
      <c r="T2063" s="9">
        <f>(I2063/86400)+25569+(-5/24)</f>
        <v>42735.556180555555</v>
      </c>
    </row>
    <row r="2064" spans="1:20" ht="58" x14ac:dyDescent="0.35">
      <c r="A2064">
        <v>2062</v>
      </c>
      <c r="B2064" s="8" t="s">
        <v>4217</v>
      </c>
      <c r="C2064" s="8" t="s">
        <v>4216</v>
      </c>
      <c r="D2064">
        <v>100000</v>
      </c>
      <c r="E2064">
        <v>114977</v>
      </c>
      <c r="F2064" t="s">
        <v>51</v>
      </c>
      <c r="G2064" t="s">
        <v>66</v>
      </c>
      <c r="H2064" t="s">
        <v>480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2835</v>
      </c>
      <c r="O2064">
        <f>ROUNDUP(E2064/D2064,2)*100</f>
        <v>114.99999999999999</v>
      </c>
      <c r="P2064">
        <f>IF(L2064&gt;0,ROUNDUP((E2064/L2064),0))</f>
        <v>567</v>
      </c>
      <c r="Q2064" t="s">
        <v>32</v>
      </c>
      <c r="R2064" t="s">
        <v>2834</v>
      </c>
      <c r="S2064" s="10">
        <f>(J2064/86400)+25569+(-5/24)</f>
        <v>42423.174745370365</v>
      </c>
      <c r="T2064" s="9">
        <f>(I2064/86400)+25569+(-5/24)</f>
        <v>42453.1330787037</v>
      </c>
    </row>
    <row r="2065" spans="1:20" ht="29" x14ac:dyDescent="0.35">
      <c r="A2065">
        <v>2063</v>
      </c>
      <c r="B2065" s="8" t="s">
        <v>4215</v>
      </c>
      <c r="C2065" s="8" t="s">
        <v>4214</v>
      </c>
      <c r="D2065">
        <v>4000</v>
      </c>
      <c r="E2065">
        <v>5922</v>
      </c>
      <c r="F2065" t="s">
        <v>51</v>
      </c>
      <c r="G2065" t="s">
        <v>59</v>
      </c>
      <c r="H2065" t="s">
        <v>85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2835</v>
      </c>
      <c r="O2065">
        <f>ROUNDUP(E2065/D2065,2)*100</f>
        <v>149</v>
      </c>
      <c r="P2065">
        <f>IF(L2065&gt;0,ROUNDUP((E2065/L2065),0))</f>
        <v>121</v>
      </c>
      <c r="Q2065" t="s">
        <v>32</v>
      </c>
      <c r="R2065" t="s">
        <v>2834</v>
      </c>
      <c r="S2065" s="10">
        <f>(J2065/86400)+25569+(-5/24)</f>
        <v>42472.524317129624</v>
      </c>
      <c r="T2065" s="9">
        <f>(I2065/86400)+25569+(-5/24)</f>
        <v>42505.524317129624</v>
      </c>
    </row>
    <row r="2066" spans="1:20" ht="43.5" x14ac:dyDescent="0.35">
      <c r="A2066">
        <v>2064</v>
      </c>
      <c r="B2066" s="8" t="s">
        <v>4213</v>
      </c>
      <c r="C2066" s="8" t="s">
        <v>4212</v>
      </c>
      <c r="D2066">
        <v>261962</v>
      </c>
      <c r="E2066">
        <v>500784.27</v>
      </c>
      <c r="F2066" t="s">
        <v>51</v>
      </c>
      <c r="G2066" t="s">
        <v>55</v>
      </c>
      <c r="H2066" t="s">
        <v>82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2835</v>
      </c>
      <c r="O2066">
        <f>ROUNDUP(E2066/D2066,2)*100</f>
        <v>192</v>
      </c>
      <c r="P2066">
        <f>IF(L2066&gt;0,ROUNDUP((E2066/L2066),0))</f>
        <v>87</v>
      </c>
      <c r="Q2066" t="s">
        <v>32</v>
      </c>
      <c r="R2066" t="s">
        <v>2834</v>
      </c>
      <c r="S2066" s="10">
        <f>(J2066/86400)+25569+(-5/24)</f>
        <v>41389.1565162037</v>
      </c>
      <c r="T2066" s="9">
        <f>(I2066/86400)+25569+(-5/24)</f>
        <v>41425.291666666664</v>
      </c>
    </row>
    <row r="2067" spans="1:20" ht="43.5" x14ac:dyDescent="0.35">
      <c r="A2067">
        <v>2065</v>
      </c>
      <c r="B2067" s="8" t="s">
        <v>4211</v>
      </c>
      <c r="C2067" s="8" t="s">
        <v>4210</v>
      </c>
      <c r="D2067">
        <v>40000</v>
      </c>
      <c r="E2067">
        <v>79686.05</v>
      </c>
      <c r="F2067" t="s">
        <v>51</v>
      </c>
      <c r="G2067" t="s">
        <v>56</v>
      </c>
      <c r="H2067" t="s">
        <v>90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2835</v>
      </c>
      <c r="O2067">
        <f>ROUNDUP(E2067/D2067,2)*100</f>
        <v>200</v>
      </c>
      <c r="P2067">
        <f>IF(L2067&gt;0,ROUNDUP((E2067/L2067),0))</f>
        <v>52</v>
      </c>
      <c r="Q2067" t="s">
        <v>32</v>
      </c>
      <c r="R2067" t="s">
        <v>2834</v>
      </c>
      <c r="S2067" s="10">
        <f>(J2067/86400)+25569+(-5/24)</f>
        <v>41603.125335648147</v>
      </c>
      <c r="T2067" s="9">
        <f>(I2067/86400)+25569+(-5/24)</f>
        <v>41633.125335648147</v>
      </c>
    </row>
    <row r="2068" spans="1:20" ht="43.5" x14ac:dyDescent="0.35">
      <c r="A2068">
        <v>2066</v>
      </c>
      <c r="B2068" s="8" t="s">
        <v>4209</v>
      </c>
      <c r="C2068" s="8" t="s">
        <v>4208</v>
      </c>
      <c r="D2068">
        <v>2000</v>
      </c>
      <c r="E2068">
        <v>4372</v>
      </c>
      <c r="F2068" t="s">
        <v>51</v>
      </c>
      <c r="G2068" t="s">
        <v>55</v>
      </c>
      <c r="H2068" t="s">
        <v>82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2835</v>
      </c>
      <c r="O2068">
        <f>ROUNDUP(E2068/D2068,2)*100</f>
        <v>219</v>
      </c>
      <c r="P2068">
        <f>IF(L2068&gt;0,ROUNDUP((E2068/L2068),0))</f>
        <v>68</v>
      </c>
      <c r="Q2068" t="s">
        <v>32</v>
      </c>
      <c r="R2068" t="s">
        <v>2834</v>
      </c>
      <c r="S2068" s="10">
        <f>(J2068/86400)+25569+(-5/24)</f>
        <v>41844.563460648147</v>
      </c>
      <c r="T2068" s="9">
        <f>(I2068/86400)+25569+(-5/24)</f>
        <v>41874.563460648147</v>
      </c>
    </row>
    <row r="2069" spans="1:20" ht="43.5" x14ac:dyDescent="0.35">
      <c r="A2069">
        <v>2067</v>
      </c>
      <c r="B2069" s="8" t="s">
        <v>4207</v>
      </c>
      <c r="C2069" s="8" t="s">
        <v>4206</v>
      </c>
      <c r="D2069">
        <v>495</v>
      </c>
      <c r="E2069">
        <v>628</v>
      </c>
      <c r="F2069" t="s">
        <v>51</v>
      </c>
      <c r="G2069" t="s">
        <v>56</v>
      </c>
      <c r="H2069" t="s">
        <v>90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2835</v>
      </c>
      <c r="O2069">
        <f>ROUNDUP(E2069/D2069,2)*100</f>
        <v>127</v>
      </c>
      <c r="P2069">
        <f>IF(L2069&gt;0,ROUNDUP((E2069/L2069),0))</f>
        <v>63</v>
      </c>
      <c r="Q2069" t="s">
        <v>32</v>
      </c>
      <c r="R2069" t="s">
        <v>2834</v>
      </c>
      <c r="S2069" s="10">
        <f>(J2069/86400)+25569+(-5/24)</f>
        <v>42115.645555555551</v>
      </c>
      <c r="T2069" s="9">
        <f>(I2069/86400)+25569+(-5/24)</f>
        <v>42148.645555555551</v>
      </c>
    </row>
    <row r="2070" spans="1:20" ht="43.5" x14ac:dyDescent="0.35">
      <c r="A2070">
        <v>2068</v>
      </c>
      <c r="B2070" s="8" t="s">
        <v>4205</v>
      </c>
      <c r="C2070" s="8" t="s">
        <v>4204</v>
      </c>
      <c r="D2070">
        <v>25000</v>
      </c>
      <c r="E2070">
        <v>26305.97</v>
      </c>
      <c r="F2070" t="s">
        <v>51</v>
      </c>
      <c r="G2070" t="s">
        <v>55</v>
      </c>
      <c r="H2070" t="s">
        <v>82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2835</v>
      </c>
      <c r="O2070">
        <f>ROUNDUP(E2070/D2070,2)*100</f>
        <v>106</v>
      </c>
      <c r="P2070">
        <f>IF(L2070&gt;0,ROUNDUP((E2070/L2070),0))</f>
        <v>347</v>
      </c>
      <c r="Q2070" t="s">
        <v>32</v>
      </c>
      <c r="R2070" t="s">
        <v>2834</v>
      </c>
      <c r="S2070" s="10">
        <f>(J2070/86400)+25569+(-5/24)</f>
        <v>42633.633275462962</v>
      </c>
      <c r="T2070" s="9">
        <f>(I2070/86400)+25569+(-5/24)</f>
        <v>42663.633275462962</v>
      </c>
    </row>
    <row r="2071" spans="1:20" ht="58" x14ac:dyDescent="0.35">
      <c r="A2071">
        <v>2069</v>
      </c>
      <c r="B2071" s="8" t="s">
        <v>4203</v>
      </c>
      <c r="C2071" s="8" t="s">
        <v>4202</v>
      </c>
      <c r="D2071">
        <v>50000</v>
      </c>
      <c r="E2071">
        <v>64203.33</v>
      </c>
      <c r="F2071" t="s">
        <v>51</v>
      </c>
      <c r="G2071" t="s">
        <v>55</v>
      </c>
      <c r="H2071" t="s">
        <v>82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2835</v>
      </c>
      <c r="O2071">
        <f>ROUNDUP(E2071/D2071,2)*100</f>
        <v>129</v>
      </c>
      <c r="P2071">
        <f>IF(L2071&gt;0,ROUNDUP((E2071/L2071),0))</f>
        <v>245</v>
      </c>
      <c r="Q2071" t="s">
        <v>32</v>
      </c>
      <c r="R2071" t="s">
        <v>2834</v>
      </c>
      <c r="S2071" s="10">
        <f>(J2071/86400)+25569+(-5/24)</f>
        <v>42340.763784722221</v>
      </c>
      <c r="T2071" s="9">
        <f>(I2071/86400)+25569+(-5/24)</f>
        <v>42371.763784722221</v>
      </c>
    </row>
    <row r="2072" spans="1:20" ht="43.5" x14ac:dyDescent="0.35">
      <c r="A2072">
        <v>2070</v>
      </c>
      <c r="B2072" s="8" t="s">
        <v>4201</v>
      </c>
      <c r="C2072" s="8" t="s">
        <v>4200</v>
      </c>
      <c r="D2072">
        <v>125000</v>
      </c>
      <c r="E2072">
        <v>396659</v>
      </c>
      <c r="F2072" t="s">
        <v>51</v>
      </c>
      <c r="G2072" t="s">
        <v>59</v>
      </c>
      <c r="H2072" t="s">
        <v>85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2835</v>
      </c>
      <c r="O2072">
        <f>ROUNDUP(E2072/D2072,2)*100</f>
        <v>318</v>
      </c>
      <c r="P2072">
        <f>IF(L2072&gt;0,ROUNDUP((E2072/L2072),0))</f>
        <v>260</v>
      </c>
      <c r="Q2072" t="s">
        <v>32</v>
      </c>
      <c r="R2072" t="s">
        <v>2834</v>
      </c>
      <c r="S2072" s="10">
        <f>(J2072/86400)+25569+(-5/24)</f>
        <v>42519.448182870365</v>
      </c>
      <c r="T2072" s="9">
        <f>(I2072/86400)+25569+(-5/24)</f>
        <v>42549.448182870365</v>
      </c>
    </row>
    <row r="2073" spans="1:20" ht="43.5" x14ac:dyDescent="0.35">
      <c r="A2073">
        <v>2071</v>
      </c>
      <c r="B2073" s="8" t="s">
        <v>4199</v>
      </c>
      <c r="C2073" s="8" t="s">
        <v>4198</v>
      </c>
      <c r="D2073">
        <v>20000</v>
      </c>
      <c r="E2073">
        <v>56146</v>
      </c>
      <c r="F2073" t="s">
        <v>51</v>
      </c>
      <c r="G2073" t="s">
        <v>55</v>
      </c>
      <c r="H2073" t="s">
        <v>82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2835</v>
      </c>
      <c r="O2073">
        <f>ROUNDUP(E2073/D2073,2)*100</f>
        <v>280.99999999999994</v>
      </c>
      <c r="P2073">
        <f>IF(L2073&gt;0,ROUNDUP((E2073/L2073),0))</f>
        <v>202</v>
      </c>
      <c r="Q2073" t="s">
        <v>32</v>
      </c>
      <c r="R2073" t="s">
        <v>2834</v>
      </c>
      <c r="S2073" s="10">
        <f>(J2073/86400)+25569+(-5/24)</f>
        <v>42600.070416666662</v>
      </c>
      <c r="T2073" s="9">
        <f>(I2073/86400)+25569+(-5/24)</f>
        <v>42645.070416666662</v>
      </c>
    </row>
    <row r="2074" spans="1:20" ht="58" x14ac:dyDescent="0.35">
      <c r="A2074">
        <v>2072</v>
      </c>
      <c r="B2074" s="8" t="s">
        <v>4197</v>
      </c>
      <c r="C2074" s="8" t="s">
        <v>4196</v>
      </c>
      <c r="D2074">
        <v>71500</v>
      </c>
      <c r="E2074">
        <v>79173</v>
      </c>
      <c r="F2074" t="s">
        <v>51</v>
      </c>
      <c r="G2074" t="s">
        <v>55</v>
      </c>
      <c r="H2074" t="s">
        <v>82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2835</v>
      </c>
      <c r="O2074">
        <f>ROUNDUP(E2074/D2074,2)*100</f>
        <v>111.00000000000001</v>
      </c>
      <c r="P2074">
        <f>IF(L2074&gt;0,ROUNDUP((E2074/L2074),0))</f>
        <v>227</v>
      </c>
      <c r="Q2074" t="s">
        <v>32</v>
      </c>
      <c r="R2074" t="s">
        <v>2834</v>
      </c>
      <c r="S2074" s="10">
        <f>(J2074/86400)+25569+(-5/24)</f>
        <v>42467.373055555552</v>
      </c>
      <c r="T2074" s="9">
        <f>(I2074/86400)+25569+(-5/24)</f>
        <v>42497.373055555552</v>
      </c>
    </row>
    <row r="2075" spans="1:20" ht="43.5" x14ac:dyDescent="0.35">
      <c r="A2075">
        <v>2073</v>
      </c>
      <c r="B2075" s="8" t="s">
        <v>4195</v>
      </c>
      <c r="C2075" s="8" t="s">
        <v>4194</v>
      </c>
      <c r="D2075">
        <v>100000</v>
      </c>
      <c r="E2075">
        <v>152604.29999999999</v>
      </c>
      <c r="F2075" t="s">
        <v>51</v>
      </c>
      <c r="G2075" t="s">
        <v>55</v>
      </c>
      <c r="H2075" t="s">
        <v>82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2835</v>
      </c>
      <c r="O2075">
        <f>ROUNDUP(E2075/D2075,2)*100</f>
        <v>153</v>
      </c>
      <c r="P2075">
        <f>IF(L2075&gt;0,ROUNDUP((E2075/L2075),0))</f>
        <v>325</v>
      </c>
      <c r="Q2075" t="s">
        <v>32</v>
      </c>
      <c r="R2075" t="s">
        <v>2834</v>
      </c>
      <c r="S2075" s="10">
        <f>(J2075/86400)+25569+(-5/24)</f>
        <v>42087.459699074076</v>
      </c>
      <c r="T2075" s="9">
        <f>(I2075/86400)+25569+(-5/24)</f>
        <v>42132.459699074076</v>
      </c>
    </row>
    <row r="2076" spans="1:20" ht="29" x14ac:dyDescent="0.35">
      <c r="A2076">
        <v>2074</v>
      </c>
      <c r="B2076" s="8" t="s">
        <v>4193</v>
      </c>
      <c r="C2076" s="8" t="s">
        <v>4192</v>
      </c>
      <c r="D2076">
        <v>600</v>
      </c>
      <c r="E2076">
        <v>615</v>
      </c>
      <c r="F2076" t="s">
        <v>51</v>
      </c>
      <c r="G2076" t="s">
        <v>55</v>
      </c>
      <c r="H2076" t="s">
        <v>82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2835</v>
      </c>
      <c r="O2076">
        <f>ROUNDUP(E2076/D2076,2)*100</f>
        <v>103</v>
      </c>
      <c r="P2076">
        <f>IF(L2076&gt;0,ROUNDUP((E2076/L2076),0))</f>
        <v>205</v>
      </c>
      <c r="Q2076" t="s">
        <v>32</v>
      </c>
      <c r="R2076" t="s">
        <v>2834</v>
      </c>
      <c r="S2076" s="10">
        <f>(J2076/86400)+25569+(-5/24)</f>
        <v>42466.617847222216</v>
      </c>
      <c r="T2076" s="9">
        <f>(I2076/86400)+25569+(-5/24)</f>
        <v>42496.617847222216</v>
      </c>
    </row>
    <row r="2077" spans="1:20" ht="43.5" x14ac:dyDescent="0.35">
      <c r="A2077">
        <v>2075</v>
      </c>
      <c r="B2077" s="8" t="s">
        <v>4191</v>
      </c>
      <c r="C2077" s="8" t="s">
        <v>4190</v>
      </c>
      <c r="D2077">
        <v>9999</v>
      </c>
      <c r="E2077">
        <v>167820.6</v>
      </c>
      <c r="F2077" t="s">
        <v>51</v>
      </c>
      <c r="G2077" t="s">
        <v>55</v>
      </c>
      <c r="H2077" t="s">
        <v>82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2835</v>
      </c>
      <c r="O2077">
        <f>ROUNDUP(E2077/D2077,2)*100</f>
        <v>1679.0000000000002</v>
      </c>
      <c r="P2077">
        <f>IF(L2077&gt;0,ROUNDUP((E2077/L2077),0))</f>
        <v>21</v>
      </c>
      <c r="Q2077" t="s">
        <v>32</v>
      </c>
      <c r="R2077" t="s">
        <v>2834</v>
      </c>
      <c r="S2077" s="10">
        <f>(J2077/86400)+25569+(-5/24)</f>
        <v>41450.473240740735</v>
      </c>
      <c r="T2077" s="9">
        <f>(I2077/86400)+25569+(-5/24)</f>
        <v>41480.473240740735</v>
      </c>
    </row>
    <row r="2078" spans="1:20" ht="29" x14ac:dyDescent="0.35">
      <c r="A2078">
        <v>2076</v>
      </c>
      <c r="B2078" s="8" t="s">
        <v>4189</v>
      </c>
      <c r="C2078" s="8" t="s">
        <v>4188</v>
      </c>
      <c r="D2078">
        <v>179000</v>
      </c>
      <c r="E2078">
        <v>972594.99</v>
      </c>
      <c r="F2078" t="s">
        <v>51</v>
      </c>
      <c r="G2078" t="s">
        <v>56</v>
      </c>
      <c r="H2078" t="s">
        <v>90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2835</v>
      </c>
      <c r="O2078">
        <f>ROUNDUP(E2078/D2078,2)*100</f>
        <v>544</v>
      </c>
      <c r="P2078">
        <f>IF(L2078&gt;0,ROUNDUP((E2078/L2078),0))</f>
        <v>117</v>
      </c>
      <c r="Q2078" t="s">
        <v>32</v>
      </c>
      <c r="R2078" t="s">
        <v>2834</v>
      </c>
      <c r="S2078" s="10">
        <f>(J2078/86400)+25569+(-5/24)</f>
        <v>41803.672326388885</v>
      </c>
      <c r="T2078" s="9">
        <f>(I2078/86400)+25569+(-5/24)</f>
        <v>41843.672326388885</v>
      </c>
    </row>
    <row r="2079" spans="1:20" ht="43.5" x14ac:dyDescent="0.35">
      <c r="A2079">
        <v>2077</v>
      </c>
      <c r="B2079" s="8" t="s">
        <v>4187</v>
      </c>
      <c r="C2079" s="8" t="s">
        <v>4186</v>
      </c>
      <c r="D2079">
        <v>50000</v>
      </c>
      <c r="E2079">
        <v>57754</v>
      </c>
      <c r="F2079" t="s">
        <v>51</v>
      </c>
      <c r="G2079" t="s">
        <v>55</v>
      </c>
      <c r="H2079" t="s">
        <v>82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2835</v>
      </c>
      <c r="O2079">
        <f>ROUNDUP(E2079/D2079,2)*100</f>
        <v>115.99999999999999</v>
      </c>
      <c r="P2079">
        <f>IF(L2079&gt;0,ROUNDUP((E2079/L2079),0))</f>
        <v>308</v>
      </c>
      <c r="Q2079" t="s">
        <v>32</v>
      </c>
      <c r="R2079" t="s">
        <v>2834</v>
      </c>
      <c r="S2079" s="10">
        <f>(J2079/86400)+25569+(-5/24)</f>
        <v>42102.83421296296</v>
      </c>
      <c r="T2079" s="9">
        <f>(I2079/86400)+25569+(-5/24)</f>
        <v>42160.666666666664</v>
      </c>
    </row>
    <row r="2080" spans="1:20" ht="43.5" x14ac:dyDescent="0.35">
      <c r="A2080">
        <v>2078</v>
      </c>
      <c r="B2080" s="8" t="s">
        <v>4185</v>
      </c>
      <c r="C2080" s="8" t="s">
        <v>4184</v>
      </c>
      <c r="D2080">
        <v>20000</v>
      </c>
      <c r="E2080">
        <v>26241</v>
      </c>
      <c r="F2080" t="s">
        <v>51</v>
      </c>
      <c r="G2080" t="s">
        <v>63</v>
      </c>
      <c r="H2080" t="s">
        <v>85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2835</v>
      </c>
      <c r="O2080">
        <f>ROUNDUP(E2080/D2080,2)*100</f>
        <v>132</v>
      </c>
      <c r="P2080">
        <f>IF(L2080&gt;0,ROUNDUP((E2080/L2080),0))</f>
        <v>547</v>
      </c>
      <c r="Q2080" t="s">
        <v>32</v>
      </c>
      <c r="R2080" t="s">
        <v>2834</v>
      </c>
      <c r="S2080" s="10">
        <f>(J2080/86400)+25569+(-5/24)</f>
        <v>42692.563159722216</v>
      </c>
      <c r="T2080" s="9">
        <f>(I2080/86400)+25569+(-5/24)</f>
        <v>42722.563159722216</v>
      </c>
    </row>
    <row r="2081" spans="1:20" ht="58" x14ac:dyDescent="0.35">
      <c r="A2081">
        <v>2079</v>
      </c>
      <c r="B2081" s="8" t="s">
        <v>4183</v>
      </c>
      <c r="C2081" s="8" t="s">
        <v>4182</v>
      </c>
      <c r="D2081">
        <v>10000</v>
      </c>
      <c r="E2081">
        <v>28817</v>
      </c>
      <c r="F2081" t="s">
        <v>51</v>
      </c>
      <c r="G2081" t="s">
        <v>56</v>
      </c>
      <c r="H2081" t="s">
        <v>90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2835</v>
      </c>
      <c r="O2081">
        <f>ROUNDUP(E2081/D2081,2)*100</f>
        <v>288.99999999999994</v>
      </c>
      <c r="P2081">
        <f>IF(L2081&gt;0,ROUNDUP((E2081/L2081),0))</f>
        <v>48</v>
      </c>
      <c r="Q2081" t="s">
        <v>32</v>
      </c>
      <c r="R2081" t="s">
        <v>2834</v>
      </c>
      <c r="S2081" s="10">
        <f>(J2081/86400)+25569+(-5/24)</f>
        <v>42150.502233796295</v>
      </c>
      <c r="T2081" s="9">
        <f>(I2081/86400)+25569+(-5/24)</f>
        <v>42180.583333333336</v>
      </c>
    </row>
    <row r="2082" spans="1:20" ht="43.5" x14ac:dyDescent="0.35">
      <c r="A2082">
        <v>2080</v>
      </c>
      <c r="B2082" s="8" t="s">
        <v>4181</v>
      </c>
      <c r="C2082" s="8" t="s">
        <v>4180</v>
      </c>
      <c r="D2082">
        <v>1000</v>
      </c>
      <c r="E2082">
        <v>5078</v>
      </c>
      <c r="F2082" t="s">
        <v>51</v>
      </c>
      <c r="G2082" t="s">
        <v>55</v>
      </c>
      <c r="H2082" t="s">
        <v>82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2835</v>
      </c>
      <c r="O2082">
        <f>ROUNDUP(E2082/D2082,2)*100</f>
        <v>508</v>
      </c>
      <c r="P2082">
        <f>IF(L2082&gt;0,ROUNDUP((E2082/L2082),0))</f>
        <v>102</v>
      </c>
      <c r="Q2082" t="s">
        <v>32</v>
      </c>
      <c r="R2082" t="s">
        <v>2834</v>
      </c>
      <c r="S2082" s="10">
        <f>(J2082/86400)+25569+(-5/24)</f>
        <v>42289.748842592591</v>
      </c>
      <c r="T2082" s="9">
        <f>(I2082/86400)+25569+(-5/24)</f>
        <v>42319.790509259255</v>
      </c>
    </row>
    <row r="2083" spans="1:20" ht="43.5" x14ac:dyDescent="0.35">
      <c r="A2083">
        <v>2081</v>
      </c>
      <c r="B2083" s="8" t="s">
        <v>4179</v>
      </c>
      <c r="C2083" s="8" t="s">
        <v>4178</v>
      </c>
      <c r="D2083">
        <v>3500</v>
      </c>
      <c r="E2083">
        <v>4010</v>
      </c>
      <c r="F2083" t="s">
        <v>51</v>
      </c>
      <c r="G2083" t="s">
        <v>55</v>
      </c>
      <c r="H2083" t="s">
        <v>82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3327</v>
      </c>
      <c r="O2083">
        <f>ROUNDUP(E2083/D2083,2)*100</f>
        <v>114.99999999999999</v>
      </c>
      <c r="P2083">
        <f>IF(L2083&gt;0,ROUNDUP((E2083/L2083),0))</f>
        <v>73</v>
      </c>
      <c r="Q2083" t="s">
        <v>33</v>
      </c>
      <c r="R2083" t="s">
        <v>3326</v>
      </c>
      <c r="S2083" s="10">
        <f>(J2083/86400)+25569+(-5/24)</f>
        <v>41003.948553240734</v>
      </c>
      <c r="T2083" s="9">
        <f>(I2083/86400)+25569+(-5/24)</f>
        <v>41044.999305555553</v>
      </c>
    </row>
    <row r="2084" spans="1:20" ht="58" x14ac:dyDescent="0.35">
      <c r="A2084">
        <v>2082</v>
      </c>
      <c r="B2084" s="8" t="s">
        <v>4177</v>
      </c>
      <c r="C2084" s="8" t="s">
        <v>4176</v>
      </c>
      <c r="D2084">
        <v>1500</v>
      </c>
      <c r="E2084">
        <v>1661</v>
      </c>
      <c r="F2084" t="s">
        <v>51</v>
      </c>
      <c r="G2084" t="s">
        <v>55</v>
      </c>
      <c r="H2084" t="s">
        <v>82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3327</v>
      </c>
      <c r="O2084">
        <f>ROUNDUP(E2084/D2084,2)*100</f>
        <v>111.00000000000001</v>
      </c>
      <c r="P2084">
        <f>IF(L2084&gt;0,ROUNDUP((E2084/L2084),0))</f>
        <v>44</v>
      </c>
      <c r="Q2084" t="s">
        <v>33</v>
      </c>
      <c r="R2084" t="s">
        <v>3326</v>
      </c>
      <c r="S2084" s="10">
        <f>(J2084/86400)+25569+(-5/24)</f>
        <v>40810.911990740737</v>
      </c>
      <c r="T2084" s="9">
        <f>(I2084/86400)+25569+(-5/24)</f>
        <v>40870.953657407408</v>
      </c>
    </row>
    <row r="2085" spans="1:20" ht="43.5" x14ac:dyDescent="0.35">
      <c r="A2085">
        <v>2083</v>
      </c>
      <c r="B2085" s="8" t="s">
        <v>4175</v>
      </c>
      <c r="C2085" s="8" t="s">
        <v>4174</v>
      </c>
      <c r="D2085">
        <v>750</v>
      </c>
      <c r="E2085">
        <v>850</v>
      </c>
      <c r="F2085" t="s">
        <v>51</v>
      </c>
      <c r="G2085" t="s">
        <v>55</v>
      </c>
      <c r="H2085" t="s">
        <v>82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3327</v>
      </c>
      <c r="O2085">
        <f>ROUNDUP(E2085/D2085,2)*100</f>
        <v>113.99999999999999</v>
      </c>
      <c r="P2085">
        <f>IF(L2085&gt;0,ROUNDUP((E2085/L2085),0))</f>
        <v>34</v>
      </c>
      <c r="Q2085" t="s">
        <v>33</v>
      </c>
      <c r="R2085" t="s">
        <v>3326</v>
      </c>
      <c r="S2085" s="10">
        <f>(J2085/86400)+25569+(-5/24)</f>
        <v>41034.513831018514</v>
      </c>
      <c r="T2085" s="9">
        <f>(I2085/86400)+25569+(-5/24)</f>
        <v>41064.513831018514</v>
      </c>
    </row>
    <row r="2086" spans="1:20" ht="43.5" x14ac:dyDescent="0.35">
      <c r="A2086">
        <v>2084</v>
      </c>
      <c r="B2086" s="8" t="s">
        <v>4173</v>
      </c>
      <c r="C2086" s="8" t="s">
        <v>4172</v>
      </c>
      <c r="D2086">
        <v>3000</v>
      </c>
      <c r="E2086">
        <v>3250</v>
      </c>
      <c r="F2086" t="s">
        <v>51</v>
      </c>
      <c r="G2086" t="s">
        <v>55</v>
      </c>
      <c r="H2086" t="s">
        <v>82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3327</v>
      </c>
      <c r="O2086">
        <f>ROUNDUP(E2086/D2086,2)*100</f>
        <v>109.00000000000001</v>
      </c>
      <c r="P2086">
        <f>IF(L2086&gt;0,ROUNDUP((E2086/L2086),0))</f>
        <v>71</v>
      </c>
      <c r="Q2086" t="s">
        <v>33</v>
      </c>
      <c r="R2086" t="s">
        <v>3326</v>
      </c>
      <c r="S2086" s="10">
        <f>(J2086/86400)+25569+(-5/24)</f>
        <v>41731.624791666662</v>
      </c>
      <c r="T2086" s="9">
        <f>(I2086/86400)+25569+(-5/24)</f>
        <v>41763.082638888889</v>
      </c>
    </row>
    <row r="2087" spans="1:20" ht="58" x14ac:dyDescent="0.35">
      <c r="A2087">
        <v>2085</v>
      </c>
      <c r="B2087" s="8" t="s">
        <v>4171</v>
      </c>
      <c r="C2087" s="8" t="s">
        <v>4170</v>
      </c>
      <c r="D2087">
        <v>6000</v>
      </c>
      <c r="E2087">
        <v>7412</v>
      </c>
      <c r="F2087" t="s">
        <v>51</v>
      </c>
      <c r="G2087" t="s">
        <v>55</v>
      </c>
      <c r="H2087" t="s">
        <v>82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3327</v>
      </c>
      <c r="O2087">
        <f>ROUNDUP(E2087/D2087,2)*100</f>
        <v>124</v>
      </c>
      <c r="P2087">
        <f>IF(L2087&gt;0,ROUNDUP((E2087/L2087),0))</f>
        <v>90</v>
      </c>
      <c r="Q2087" t="s">
        <v>33</v>
      </c>
      <c r="R2087" t="s">
        <v>3326</v>
      </c>
      <c r="S2087" s="10">
        <f>(J2087/86400)+25569+(-5/24)</f>
        <v>41075.627164351848</v>
      </c>
      <c r="T2087" s="9">
        <f>(I2087/86400)+25569+(-5/24)</f>
        <v>41105.627164351848</v>
      </c>
    </row>
    <row r="2088" spans="1:20" ht="43.5" x14ac:dyDescent="0.35">
      <c r="A2088">
        <v>2086</v>
      </c>
      <c r="B2088" s="8" t="s">
        <v>4169</v>
      </c>
      <c r="C2088" s="8" t="s">
        <v>4168</v>
      </c>
      <c r="D2088">
        <v>4000</v>
      </c>
      <c r="E2088">
        <v>4028</v>
      </c>
      <c r="F2088" t="s">
        <v>51</v>
      </c>
      <c r="G2088" t="s">
        <v>55</v>
      </c>
      <c r="H2088" t="s">
        <v>82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3327</v>
      </c>
      <c r="O2088">
        <f>ROUNDUP(E2088/D2088,2)*100</f>
        <v>101</v>
      </c>
      <c r="P2088">
        <f>IF(L2088&gt;0,ROUNDUP((E2088/L2088),0))</f>
        <v>116</v>
      </c>
      <c r="Q2088" t="s">
        <v>33</v>
      </c>
      <c r="R2088" t="s">
        <v>3326</v>
      </c>
      <c r="S2088" s="10">
        <f>(J2088/86400)+25569+(-5/24)</f>
        <v>40860.462175925924</v>
      </c>
      <c r="T2088" s="9">
        <f>(I2088/86400)+25569+(-5/24)</f>
        <v>40890.999305555553</v>
      </c>
    </row>
    <row r="2089" spans="1:20" ht="58" x14ac:dyDescent="0.35">
      <c r="A2089">
        <v>2087</v>
      </c>
      <c r="B2089" s="8" t="s">
        <v>4167</v>
      </c>
      <c r="C2089" s="8" t="s">
        <v>4166</v>
      </c>
      <c r="D2089">
        <v>1500</v>
      </c>
      <c r="E2089">
        <v>1553</v>
      </c>
      <c r="F2089" t="s">
        <v>51</v>
      </c>
      <c r="G2089" t="s">
        <v>55</v>
      </c>
      <c r="H2089" t="s">
        <v>82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3327</v>
      </c>
      <c r="O2089">
        <f>ROUNDUP(E2089/D2089,2)*100</f>
        <v>104</v>
      </c>
      <c r="P2089">
        <f>IF(L2089&gt;0,ROUNDUP((E2089/L2089),0))</f>
        <v>63</v>
      </c>
      <c r="Q2089" t="s">
        <v>33</v>
      </c>
      <c r="R2089" t="s">
        <v>3326</v>
      </c>
      <c r="S2089" s="10">
        <f>(J2089/86400)+25569+(-5/24)</f>
        <v>40763.996041666665</v>
      </c>
      <c r="T2089" s="9">
        <f>(I2089/86400)+25569+(-5/24)</f>
        <v>40793.996041666665</v>
      </c>
    </row>
    <row r="2090" spans="1:20" ht="43.5" x14ac:dyDescent="0.35">
      <c r="A2090">
        <v>2088</v>
      </c>
      <c r="B2090" s="8" t="s">
        <v>4165</v>
      </c>
      <c r="C2090" s="8" t="s">
        <v>4164</v>
      </c>
      <c r="D2090">
        <v>3000</v>
      </c>
      <c r="E2090">
        <v>3465.32</v>
      </c>
      <c r="F2090" t="s">
        <v>51</v>
      </c>
      <c r="G2090" t="s">
        <v>55</v>
      </c>
      <c r="H2090" t="s">
        <v>82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3327</v>
      </c>
      <c r="O2090">
        <f>ROUNDUP(E2090/D2090,2)*100</f>
        <v>115.99999999999999</v>
      </c>
      <c r="P2090">
        <f>IF(L2090&gt;0,ROUNDUP((E2090/L2090),0))</f>
        <v>47</v>
      </c>
      <c r="Q2090" t="s">
        <v>33</v>
      </c>
      <c r="R2090" t="s">
        <v>3326</v>
      </c>
      <c r="S2090" s="10">
        <f>(J2090/86400)+25569+(-5/24)</f>
        <v>40395.506388888891</v>
      </c>
      <c r="T2090" s="9">
        <f>(I2090/86400)+25569+(-5/24)</f>
        <v>40431.957638888889</v>
      </c>
    </row>
    <row r="2091" spans="1:20" ht="29" x14ac:dyDescent="0.35">
      <c r="A2091">
        <v>2089</v>
      </c>
      <c r="B2091" s="8" t="s">
        <v>4163</v>
      </c>
      <c r="C2091" s="8" t="s">
        <v>4162</v>
      </c>
      <c r="D2091">
        <v>2500</v>
      </c>
      <c r="E2091">
        <v>3010.01</v>
      </c>
      <c r="F2091" t="s">
        <v>51</v>
      </c>
      <c r="G2091" t="s">
        <v>55</v>
      </c>
      <c r="H2091" t="s">
        <v>82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3327</v>
      </c>
      <c r="O2091">
        <f>ROUNDUP(E2091/D2091,2)*100</f>
        <v>121</v>
      </c>
      <c r="P2091">
        <f>IF(L2091&gt;0,ROUNDUP((E2091/L2091),0))</f>
        <v>49</v>
      </c>
      <c r="Q2091" t="s">
        <v>33</v>
      </c>
      <c r="R2091" t="s">
        <v>3326</v>
      </c>
      <c r="S2091" s="10">
        <f>(J2091/86400)+25569+(-5/24)</f>
        <v>41452.867986111109</v>
      </c>
      <c r="T2091" s="9">
        <f>(I2091/86400)+25569+(-5/24)</f>
        <v>41487.867986111109</v>
      </c>
    </row>
    <row r="2092" spans="1:20" ht="43.5" x14ac:dyDescent="0.35">
      <c r="A2092">
        <v>2090</v>
      </c>
      <c r="B2092" s="8" t="s">
        <v>4161</v>
      </c>
      <c r="C2092" s="8" t="s">
        <v>4160</v>
      </c>
      <c r="D2092">
        <v>8000</v>
      </c>
      <c r="E2092">
        <v>9203.23</v>
      </c>
      <c r="F2092" t="s">
        <v>51</v>
      </c>
      <c r="G2092" t="s">
        <v>55</v>
      </c>
      <c r="H2092" t="s">
        <v>82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3327</v>
      </c>
      <c r="O2092">
        <f>ROUNDUP(E2092/D2092,2)*100</f>
        <v>115.99999999999999</v>
      </c>
      <c r="P2092">
        <f>IF(L2092&gt;0,ROUNDUP((E2092/L2092),0))</f>
        <v>58</v>
      </c>
      <c r="Q2092" t="s">
        <v>33</v>
      </c>
      <c r="R2092" t="s">
        <v>3326</v>
      </c>
      <c r="S2092" s="10">
        <f>(J2092/86400)+25569+(-5/24)</f>
        <v>41299.173090277771</v>
      </c>
      <c r="T2092" s="9">
        <f>(I2092/86400)+25569+(-5/24)</f>
        <v>41329.173090277771</v>
      </c>
    </row>
    <row r="2093" spans="1:20" ht="58" x14ac:dyDescent="0.35">
      <c r="A2093">
        <v>2091</v>
      </c>
      <c r="B2093" s="8" t="s">
        <v>4159</v>
      </c>
      <c r="C2093" s="8" t="s">
        <v>4158</v>
      </c>
      <c r="D2093">
        <v>18000</v>
      </c>
      <c r="E2093">
        <v>21684.2</v>
      </c>
      <c r="F2093" t="s">
        <v>51</v>
      </c>
      <c r="G2093" t="s">
        <v>55</v>
      </c>
      <c r="H2093" t="s">
        <v>82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3327</v>
      </c>
      <c r="O2093">
        <f>ROUNDUP(E2093/D2093,2)*100</f>
        <v>121</v>
      </c>
      <c r="P2093">
        <f>IF(L2093&gt;0,ROUNDUP((E2093/L2093),0))</f>
        <v>89</v>
      </c>
      <c r="Q2093" t="s">
        <v>33</v>
      </c>
      <c r="R2093" t="s">
        <v>3326</v>
      </c>
      <c r="S2093" s="10">
        <f>(J2093/86400)+25569+(-5/24)</f>
        <v>40555.114328703705</v>
      </c>
      <c r="T2093" s="9">
        <f>(I2093/86400)+25569+(-5/24)</f>
        <v>40603.625</v>
      </c>
    </row>
    <row r="2094" spans="1:20" ht="43.5" x14ac:dyDescent="0.35">
      <c r="A2094">
        <v>2092</v>
      </c>
      <c r="B2094" s="8" t="s">
        <v>4157</v>
      </c>
      <c r="C2094" s="8" t="s">
        <v>4156</v>
      </c>
      <c r="D2094">
        <v>6000</v>
      </c>
      <c r="E2094">
        <v>6077</v>
      </c>
      <c r="F2094" t="s">
        <v>51</v>
      </c>
      <c r="G2094" t="s">
        <v>55</v>
      </c>
      <c r="H2094" t="s">
        <v>82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3327</v>
      </c>
      <c r="O2094">
        <f>ROUNDUP(E2094/D2094,2)*100</f>
        <v>102</v>
      </c>
      <c r="P2094">
        <f>IF(L2094&gt;0,ROUNDUP((E2094/L2094),0))</f>
        <v>111</v>
      </c>
      <c r="Q2094" t="s">
        <v>33</v>
      </c>
      <c r="R2094" t="s">
        <v>3326</v>
      </c>
      <c r="S2094" s="10">
        <f>(J2094/86400)+25569+(-5/24)</f>
        <v>40763.499212962961</v>
      </c>
      <c r="T2094" s="9">
        <f>(I2094/86400)+25569+(-5/24)</f>
        <v>40823.499212962961</v>
      </c>
    </row>
    <row r="2095" spans="1:20" ht="43.5" x14ac:dyDescent="0.35">
      <c r="A2095">
        <v>2093</v>
      </c>
      <c r="B2095" s="8" t="s">
        <v>4155</v>
      </c>
      <c r="C2095" s="8" t="s">
        <v>4154</v>
      </c>
      <c r="D2095">
        <v>1500</v>
      </c>
      <c r="E2095">
        <v>1537</v>
      </c>
      <c r="F2095" t="s">
        <v>51</v>
      </c>
      <c r="G2095" t="s">
        <v>55</v>
      </c>
      <c r="H2095" t="s">
        <v>82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3327</v>
      </c>
      <c r="O2095">
        <f>ROUNDUP(E2095/D2095,2)*100</f>
        <v>103</v>
      </c>
      <c r="P2095">
        <f>IF(L2095&gt;0,ROUNDUP((E2095/L2095),0))</f>
        <v>67</v>
      </c>
      <c r="Q2095" t="s">
        <v>33</v>
      </c>
      <c r="R2095" t="s">
        <v>3326</v>
      </c>
      <c r="S2095" s="10">
        <f>(J2095/86400)+25569+(-5/24)</f>
        <v>41205.646203703705</v>
      </c>
      <c r="T2095" s="9">
        <f>(I2095/86400)+25569+(-5/24)</f>
        <v>41265.68787037037</v>
      </c>
    </row>
    <row r="2096" spans="1:20" ht="58" x14ac:dyDescent="0.35">
      <c r="A2096">
        <v>2094</v>
      </c>
      <c r="B2096" s="8" t="s">
        <v>4153</v>
      </c>
      <c r="C2096" s="8" t="s">
        <v>4152</v>
      </c>
      <c r="D2096">
        <v>3500</v>
      </c>
      <c r="E2096">
        <v>4219</v>
      </c>
      <c r="F2096" t="s">
        <v>51</v>
      </c>
      <c r="G2096" t="s">
        <v>55</v>
      </c>
      <c r="H2096" t="s">
        <v>82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3327</v>
      </c>
      <c r="O2096">
        <f>ROUNDUP(E2096/D2096,2)*100</f>
        <v>121</v>
      </c>
      <c r="P2096">
        <f>IF(L2096&gt;0,ROUNDUP((E2096/L2096),0))</f>
        <v>59</v>
      </c>
      <c r="Q2096" t="s">
        <v>33</v>
      </c>
      <c r="R2096" t="s">
        <v>3326</v>
      </c>
      <c r="S2096" s="10">
        <f>(J2096/86400)+25569+(-5/24)</f>
        <v>40938.811689814815</v>
      </c>
      <c r="T2096" s="9">
        <f>(I2096/86400)+25569+(-5/24)</f>
        <v>40972.916666666664</v>
      </c>
    </row>
    <row r="2097" spans="1:20" ht="43.5" x14ac:dyDescent="0.35">
      <c r="A2097">
        <v>2095</v>
      </c>
      <c r="B2097" s="8" t="s">
        <v>4151</v>
      </c>
      <c r="C2097" s="8" t="s">
        <v>4150</v>
      </c>
      <c r="D2097">
        <v>2500</v>
      </c>
      <c r="E2097">
        <v>2500</v>
      </c>
      <c r="F2097" t="s">
        <v>51</v>
      </c>
      <c r="G2097" t="s">
        <v>55</v>
      </c>
      <c r="H2097" t="s">
        <v>82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3327</v>
      </c>
      <c r="O2097">
        <f>ROUNDUP(E2097/D2097,2)*100</f>
        <v>100</v>
      </c>
      <c r="P2097">
        <f>IF(L2097&gt;0,ROUNDUP((E2097/L2097),0))</f>
        <v>114</v>
      </c>
      <c r="Q2097" t="s">
        <v>33</v>
      </c>
      <c r="R2097" t="s">
        <v>3326</v>
      </c>
      <c r="S2097" s="10">
        <f>(J2097/86400)+25569+(-5/24)</f>
        <v>40758.525150462963</v>
      </c>
      <c r="T2097" s="9">
        <f>(I2097/86400)+25569+(-5/24)</f>
        <v>40818.525150462963</v>
      </c>
    </row>
    <row r="2098" spans="1:20" ht="43.5" x14ac:dyDescent="0.35">
      <c r="A2098">
        <v>2096</v>
      </c>
      <c r="B2098" s="8" t="s">
        <v>4149</v>
      </c>
      <c r="C2098" s="8" t="s">
        <v>4148</v>
      </c>
      <c r="D2098">
        <v>600</v>
      </c>
      <c r="E2098">
        <v>610</v>
      </c>
      <c r="F2098" t="s">
        <v>51</v>
      </c>
      <c r="G2098" t="s">
        <v>55</v>
      </c>
      <c r="H2098" t="s">
        <v>82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3327</v>
      </c>
      <c r="O2098">
        <f>ROUNDUP(E2098/D2098,2)*100</f>
        <v>102</v>
      </c>
      <c r="P2098">
        <f>IF(L2098&gt;0,ROUNDUP((E2098/L2098),0))</f>
        <v>44</v>
      </c>
      <c r="Q2098" t="s">
        <v>33</v>
      </c>
      <c r="R2098" t="s">
        <v>3326</v>
      </c>
      <c r="S2098" s="10">
        <f>(J2098/86400)+25569+(-5/24)</f>
        <v>41192.550173611111</v>
      </c>
      <c r="T2098" s="9">
        <f>(I2098/86400)+25569+(-5/24)</f>
        <v>41207.957638888889</v>
      </c>
    </row>
    <row r="2099" spans="1:20" ht="43.5" x14ac:dyDescent="0.35">
      <c r="A2099">
        <v>2097</v>
      </c>
      <c r="B2099" s="8" t="s">
        <v>4147</v>
      </c>
      <c r="C2099" s="8" t="s">
        <v>4146</v>
      </c>
      <c r="D2099">
        <v>3000</v>
      </c>
      <c r="E2099">
        <v>3000</v>
      </c>
      <c r="F2099" t="s">
        <v>51</v>
      </c>
      <c r="G2099" t="s">
        <v>55</v>
      </c>
      <c r="H2099" t="s">
        <v>82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3327</v>
      </c>
      <c r="O2099">
        <f>ROUNDUP(E2099/D2099,2)*100</f>
        <v>100</v>
      </c>
      <c r="P2099">
        <f>IF(L2099&gt;0,ROUNDUP((E2099/L2099),0))</f>
        <v>79</v>
      </c>
      <c r="Q2099" t="s">
        <v>33</v>
      </c>
      <c r="R2099" t="s">
        <v>3326</v>
      </c>
      <c r="S2099" s="10">
        <f>(J2099/86400)+25569+(-5/24)</f>
        <v>40818.376562500001</v>
      </c>
      <c r="T2099" s="9">
        <f>(I2099/86400)+25569+(-5/24)</f>
        <v>40878.418229166666</v>
      </c>
    </row>
    <row r="2100" spans="1:20" ht="43.5" x14ac:dyDescent="0.35">
      <c r="A2100">
        <v>2098</v>
      </c>
      <c r="B2100" s="8" t="s">
        <v>4145</v>
      </c>
      <c r="C2100" s="8" t="s">
        <v>4144</v>
      </c>
      <c r="D2100">
        <v>6000</v>
      </c>
      <c r="E2100">
        <v>6020</v>
      </c>
      <c r="F2100" t="s">
        <v>51</v>
      </c>
      <c r="G2100" t="s">
        <v>55</v>
      </c>
      <c r="H2100" t="s">
        <v>82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3327</v>
      </c>
      <c r="O2100">
        <f>ROUNDUP(E2100/D2100,2)*100</f>
        <v>101</v>
      </c>
      <c r="P2100">
        <f>IF(L2100&gt;0,ROUNDUP((E2100/L2100),0))</f>
        <v>189</v>
      </c>
      <c r="Q2100" t="s">
        <v>33</v>
      </c>
      <c r="R2100" t="s">
        <v>3326</v>
      </c>
      <c r="S2100" s="10">
        <f>(J2100/86400)+25569+(-5/24)</f>
        <v>40945.905497685184</v>
      </c>
      <c r="T2100" s="9">
        <f>(I2100/86400)+25569+(-5/24)</f>
        <v>40975.905497685184</v>
      </c>
    </row>
    <row r="2101" spans="1:20" x14ac:dyDescent="0.35">
      <c r="A2101">
        <v>2099</v>
      </c>
      <c r="B2101" s="8" t="s">
        <v>4143</v>
      </c>
      <c r="C2101" s="8" t="s">
        <v>4142</v>
      </c>
      <c r="D2101">
        <v>3000</v>
      </c>
      <c r="E2101">
        <v>3971</v>
      </c>
      <c r="F2101" t="s">
        <v>51</v>
      </c>
      <c r="G2101" t="s">
        <v>55</v>
      </c>
      <c r="H2101" t="s">
        <v>82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3327</v>
      </c>
      <c r="O2101">
        <f>ROUNDUP(E2101/D2101,2)*100</f>
        <v>133</v>
      </c>
      <c r="P2101">
        <f>IF(L2101&gt;0,ROUNDUP((E2101/L2101),0))</f>
        <v>64</v>
      </c>
      <c r="Q2101" t="s">
        <v>33</v>
      </c>
      <c r="R2101" t="s">
        <v>3326</v>
      </c>
      <c r="S2101" s="10">
        <f>(J2101/86400)+25569+(-5/24)</f>
        <v>42173.53800925926</v>
      </c>
      <c r="T2101" s="9">
        <f>(I2101/86400)+25569+(-5/24)</f>
        <v>42186.944444444445</v>
      </c>
    </row>
    <row r="2102" spans="1:20" ht="58" x14ac:dyDescent="0.35">
      <c r="A2102">
        <v>2100</v>
      </c>
      <c r="B2102" s="8" t="s">
        <v>4141</v>
      </c>
      <c r="C2102" s="8" t="s">
        <v>4140</v>
      </c>
      <c r="D2102">
        <v>600</v>
      </c>
      <c r="E2102">
        <v>820</v>
      </c>
      <c r="F2102" t="s">
        <v>51</v>
      </c>
      <c r="G2102" t="s">
        <v>55</v>
      </c>
      <c r="H2102" t="s">
        <v>82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3327</v>
      </c>
      <c r="O2102">
        <f>ROUNDUP(E2102/D2102,2)*100</f>
        <v>137</v>
      </c>
      <c r="P2102">
        <f>IF(L2102&gt;0,ROUNDUP((E2102/L2102),0))</f>
        <v>31</v>
      </c>
      <c r="Q2102" t="s">
        <v>33</v>
      </c>
      <c r="R2102" t="s">
        <v>3326</v>
      </c>
      <c r="S2102" s="10">
        <f>(J2102/86400)+25569+(-5/24)</f>
        <v>41074.62663194444</v>
      </c>
      <c r="T2102" s="9">
        <f>(I2102/86400)+25569+(-5/24)</f>
        <v>41089.957638888889</v>
      </c>
    </row>
    <row r="2103" spans="1:20" ht="43.5" x14ac:dyDescent="0.35">
      <c r="A2103">
        <v>2101</v>
      </c>
      <c r="B2103" s="8" t="s">
        <v>4139</v>
      </c>
      <c r="C2103" s="8" t="s">
        <v>4138</v>
      </c>
      <c r="D2103">
        <v>2000</v>
      </c>
      <c r="E2103">
        <v>2265</v>
      </c>
      <c r="F2103" t="s">
        <v>51</v>
      </c>
      <c r="G2103" t="s">
        <v>55</v>
      </c>
      <c r="H2103" t="s">
        <v>82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3327</v>
      </c>
      <c r="O2103">
        <f>ROUNDUP(E2103/D2103,2)*100</f>
        <v>113.99999999999999</v>
      </c>
      <c r="P2103">
        <f>IF(L2103&gt;0,ROUNDUP((E2103/L2103),0))</f>
        <v>52</v>
      </c>
      <c r="Q2103" t="s">
        <v>33</v>
      </c>
      <c r="R2103" t="s">
        <v>3326</v>
      </c>
      <c r="S2103" s="10">
        <f>(J2103/86400)+25569+(-5/24)</f>
        <v>40891.941134259258</v>
      </c>
      <c r="T2103" s="9">
        <f>(I2103/86400)+25569+(-5/24)</f>
        <v>40951.941134259258</v>
      </c>
    </row>
    <row r="2104" spans="1:20" ht="43.5" x14ac:dyDescent="0.35">
      <c r="A2104">
        <v>2102</v>
      </c>
      <c r="B2104" s="8" t="s">
        <v>4137</v>
      </c>
      <c r="C2104" s="8" t="s">
        <v>4136</v>
      </c>
      <c r="D2104">
        <v>1000</v>
      </c>
      <c r="E2104">
        <v>1360</v>
      </c>
      <c r="F2104" t="s">
        <v>51</v>
      </c>
      <c r="G2104" t="s">
        <v>55</v>
      </c>
      <c r="H2104" t="s">
        <v>82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3327</v>
      </c>
      <c r="O2104">
        <f>ROUNDUP(E2104/D2104,2)*100</f>
        <v>136</v>
      </c>
      <c r="P2104">
        <f>IF(L2104&gt;0,ROUNDUP((E2104/L2104),0))</f>
        <v>36</v>
      </c>
      <c r="Q2104" t="s">
        <v>33</v>
      </c>
      <c r="R2104" t="s">
        <v>3326</v>
      </c>
      <c r="S2104" s="10">
        <f>(J2104/86400)+25569+(-5/24)</f>
        <v>40638.660277777773</v>
      </c>
      <c r="T2104" s="9">
        <f>(I2104/86400)+25569+(-5/24)</f>
        <v>40668.660277777773</v>
      </c>
    </row>
    <row r="2105" spans="1:20" ht="29" x14ac:dyDescent="0.35">
      <c r="A2105">
        <v>2103</v>
      </c>
      <c r="B2105" s="8" t="s">
        <v>4135</v>
      </c>
      <c r="C2105" s="8" t="s">
        <v>4134</v>
      </c>
      <c r="D2105">
        <v>7777</v>
      </c>
      <c r="E2105">
        <v>11364</v>
      </c>
      <c r="F2105" t="s">
        <v>51</v>
      </c>
      <c r="G2105" t="s">
        <v>55</v>
      </c>
      <c r="H2105" t="s">
        <v>82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3327</v>
      </c>
      <c r="O2105">
        <f>ROUNDUP(E2105/D2105,2)*100</f>
        <v>147</v>
      </c>
      <c r="P2105">
        <f>IF(L2105&gt;0,ROUNDUP((E2105/L2105),0))</f>
        <v>99</v>
      </c>
      <c r="Q2105" t="s">
        <v>33</v>
      </c>
      <c r="R2105" t="s">
        <v>3326</v>
      </c>
      <c r="S2105" s="10">
        <f>(J2105/86400)+25569+(-5/24)</f>
        <v>41192.546608796292</v>
      </c>
      <c r="T2105" s="9">
        <f>(I2105/86400)+25569+(-5/24)</f>
        <v>41222.588275462964</v>
      </c>
    </row>
    <row r="2106" spans="1:20" ht="43.5" x14ac:dyDescent="0.35">
      <c r="A2106">
        <v>2104</v>
      </c>
      <c r="B2106" s="8" t="s">
        <v>4133</v>
      </c>
      <c r="C2106" s="8" t="s">
        <v>4132</v>
      </c>
      <c r="D2106">
        <v>800</v>
      </c>
      <c r="E2106">
        <v>1036</v>
      </c>
      <c r="F2106" t="s">
        <v>51</v>
      </c>
      <c r="G2106" t="s">
        <v>55</v>
      </c>
      <c r="H2106" t="s">
        <v>82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3327</v>
      </c>
      <c r="O2106">
        <f>ROUNDUP(E2106/D2106,2)*100</f>
        <v>130</v>
      </c>
      <c r="P2106">
        <f>IF(L2106&gt;0,ROUNDUP((E2106/L2106),0))</f>
        <v>28</v>
      </c>
      <c r="Q2106" t="s">
        <v>33</v>
      </c>
      <c r="R2106" t="s">
        <v>3326</v>
      </c>
      <c r="S2106" s="10">
        <f>(J2106/86400)+25569+(-5/24)</f>
        <v>41393.86613425926</v>
      </c>
      <c r="T2106" s="9">
        <f>(I2106/86400)+25569+(-5/24)</f>
        <v>41424.791666666664</v>
      </c>
    </row>
    <row r="2107" spans="1:20" ht="43.5" x14ac:dyDescent="0.35">
      <c r="A2107">
        <v>2105</v>
      </c>
      <c r="B2107" s="8" t="s">
        <v>4131</v>
      </c>
      <c r="C2107" s="8" t="s">
        <v>4130</v>
      </c>
      <c r="D2107">
        <v>2000</v>
      </c>
      <c r="E2107">
        <v>5080</v>
      </c>
      <c r="F2107" t="s">
        <v>51</v>
      </c>
      <c r="G2107" t="s">
        <v>55</v>
      </c>
      <c r="H2107" t="s">
        <v>82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3327</v>
      </c>
      <c r="O2107">
        <f>ROUNDUP(E2107/D2107,2)*100</f>
        <v>254</v>
      </c>
      <c r="P2107">
        <f>IF(L2107&gt;0,ROUNDUP((E2107/L2107),0))</f>
        <v>52</v>
      </c>
      <c r="Q2107" t="s">
        <v>33</v>
      </c>
      <c r="R2107" t="s">
        <v>3326</v>
      </c>
      <c r="S2107" s="10">
        <f>(J2107/86400)+25569+(-5/24)</f>
        <v>41951.580474537033</v>
      </c>
      <c r="T2107" s="9">
        <f>(I2107/86400)+25569+(-5/24)</f>
        <v>41963.958333333336</v>
      </c>
    </row>
    <row r="2108" spans="1:20" ht="43.5" x14ac:dyDescent="0.35">
      <c r="A2108">
        <v>2106</v>
      </c>
      <c r="B2108" s="8" t="s">
        <v>4129</v>
      </c>
      <c r="C2108" s="8" t="s">
        <v>4128</v>
      </c>
      <c r="D2108">
        <v>2200</v>
      </c>
      <c r="E2108">
        <v>2355</v>
      </c>
      <c r="F2108" t="s">
        <v>51</v>
      </c>
      <c r="G2108" t="s">
        <v>55</v>
      </c>
      <c r="H2108" t="s">
        <v>82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3327</v>
      </c>
      <c r="O2108">
        <f>ROUNDUP(E2108/D2108,2)*100</f>
        <v>108</v>
      </c>
      <c r="P2108">
        <f>IF(L2108&gt;0,ROUNDUP((E2108/L2108),0))</f>
        <v>54</v>
      </c>
      <c r="Q2108" t="s">
        <v>33</v>
      </c>
      <c r="R2108" t="s">
        <v>3326</v>
      </c>
      <c r="S2108" s="10">
        <f>(J2108/86400)+25569+(-5/24)</f>
        <v>41270.006643518514</v>
      </c>
      <c r="T2108" s="9">
        <f>(I2108/86400)+25569+(-5/24)</f>
        <v>41300.006643518514</v>
      </c>
    </row>
    <row r="2109" spans="1:20" ht="43.5" x14ac:dyDescent="0.35">
      <c r="A2109">
        <v>2107</v>
      </c>
      <c r="B2109" s="8" t="s">
        <v>4127</v>
      </c>
      <c r="C2109" s="8" t="s">
        <v>4126</v>
      </c>
      <c r="D2109">
        <v>2000</v>
      </c>
      <c r="E2109">
        <v>2154.66</v>
      </c>
      <c r="F2109" t="s">
        <v>51</v>
      </c>
      <c r="G2109" t="s">
        <v>55</v>
      </c>
      <c r="H2109" t="s">
        <v>82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3327</v>
      </c>
      <c r="O2109">
        <f>ROUNDUP(E2109/D2109,2)*100</f>
        <v>108</v>
      </c>
      <c r="P2109">
        <f>IF(L2109&gt;0,ROUNDUP((E2109/L2109),0))</f>
        <v>38</v>
      </c>
      <c r="Q2109" t="s">
        <v>33</v>
      </c>
      <c r="R2109" t="s">
        <v>3326</v>
      </c>
      <c r="S2109" s="10">
        <f>(J2109/86400)+25569+(-5/24)</f>
        <v>41934.502233796295</v>
      </c>
      <c r="T2109" s="9">
        <f>(I2109/86400)+25569+(-5/24)</f>
        <v>41955.543900462959</v>
      </c>
    </row>
    <row r="2110" spans="1:20" ht="58" x14ac:dyDescent="0.35">
      <c r="A2110">
        <v>2108</v>
      </c>
      <c r="B2110" s="8" t="s">
        <v>4125</v>
      </c>
      <c r="C2110" s="8" t="s">
        <v>4124</v>
      </c>
      <c r="D2110">
        <v>16000</v>
      </c>
      <c r="E2110">
        <v>17170</v>
      </c>
      <c r="F2110" t="s">
        <v>51</v>
      </c>
      <c r="G2110" t="s">
        <v>55</v>
      </c>
      <c r="H2110" t="s">
        <v>82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3327</v>
      </c>
      <c r="O2110">
        <f>ROUNDUP(E2110/D2110,2)*100</f>
        <v>108</v>
      </c>
      <c r="P2110">
        <f>IF(L2110&gt;0,ROUNDUP((E2110/L2110),0))</f>
        <v>90</v>
      </c>
      <c r="Q2110" t="s">
        <v>33</v>
      </c>
      <c r="R2110" t="s">
        <v>3326</v>
      </c>
      <c r="S2110" s="10">
        <f>(J2110/86400)+25569+(-5/24)</f>
        <v>41134.967361111107</v>
      </c>
      <c r="T2110" s="9">
        <f>(I2110/86400)+25569+(-5/24)</f>
        <v>41161.954861111109</v>
      </c>
    </row>
    <row r="2111" spans="1:20" ht="43.5" x14ac:dyDescent="0.35">
      <c r="A2111">
        <v>2109</v>
      </c>
      <c r="B2111" s="8" t="s">
        <v>4123</v>
      </c>
      <c r="C2111" s="8" t="s">
        <v>4122</v>
      </c>
      <c r="D2111">
        <v>4000</v>
      </c>
      <c r="E2111">
        <v>4261</v>
      </c>
      <c r="F2111" t="s">
        <v>51</v>
      </c>
      <c r="G2111" t="s">
        <v>55</v>
      </c>
      <c r="H2111" t="s">
        <v>82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3327</v>
      </c>
      <c r="O2111">
        <f>ROUNDUP(E2111/D2111,2)*100</f>
        <v>107</v>
      </c>
      <c r="P2111">
        <f>IF(L2111&gt;0,ROUNDUP((E2111/L2111),0))</f>
        <v>107</v>
      </c>
      <c r="Q2111" t="s">
        <v>33</v>
      </c>
      <c r="R2111" t="s">
        <v>3326</v>
      </c>
      <c r="S2111" s="10">
        <f>(J2111/86400)+25569+(-5/24)</f>
        <v>42160.500196759262</v>
      </c>
      <c r="T2111" s="9">
        <f>(I2111/86400)+25569+(-5/24)</f>
        <v>42190.500196759262</v>
      </c>
    </row>
    <row r="2112" spans="1:20" ht="29" x14ac:dyDescent="0.35">
      <c r="A2112">
        <v>2110</v>
      </c>
      <c r="B2112" s="8" t="s">
        <v>4121</v>
      </c>
      <c r="C2112" s="8" t="s">
        <v>4120</v>
      </c>
      <c r="D2112">
        <v>2000</v>
      </c>
      <c r="E2112">
        <v>2007</v>
      </c>
      <c r="F2112" t="s">
        <v>51</v>
      </c>
      <c r="G2112" t="s">
        <v>55</v>
      </c>
      <c r="H2112" t="s">
        <v>82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3327</v>
      </c>
      <c r="O2112">
        <f>ROUNDUP(E2112/D2112,2)*100</f>
        <v>101</v>
      </c>
      <c r="P2112">
        <f>IF(L2112&gt;0,ROUNDUP((E2112/L2112),0))</f>
        <v>53</v>
      </c>
      <c r="Q2112" t="s">
        <v>33</v>
      </c>
      <c r="R2112" t="s">
        <v>3326</v>
      </c>
      <c r="S2112" s="10">
        <f>(J2112/86400)+25569+(-5/24)</f>
        <v>41759.462604166663</v>
      </c>
      <c r="T2112" s="9">
        <f>(I2112/86400)+25569+(-5/24)</f>
        <v>41786.999305555553</v>
      </c>
    </row>
    <row r="2113" spans="1:20" ht="43.5" x14ac:dyDescent="0.35">
      <c r="A2113">
        <v>2111</v>
      </c>
      <c r="B2113" s="8" t="s">
        <v>4119</v>
      </c>
      <c r="C2113" s="8" t="s">
        <v>4118</v>
      </c>
      <c r="D2113">
        <v>2000</v>
      </c>
      <c r="E2113">
        <v>2130</v>
      </c>
      <c r="F2113" t="s">
        <v>51</v>
      </c>
      <c r="G2113" t="s">
        <v>55</v>
      </c>
      <c r="H2113" t="s">
        <v>82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3327</v>
      </c>
      <c r="O2113">
        <f>ROUNDUP(E2113/D2113,2)*100</f>
        <v>107</v>
      </c>
      <c r="P2113">
        <f>IF(L2113&gt;0,ROUNDUP((E2113/L2113),0))</f>
        <v>55</v>
      </c>
      <c r="Q2113" t="s">
        <v>33</v>
      </c>
      <c r="R2113" t="s">
        <v>3326</v>
      </c>
      <c r="S2113" s="10">
        <f>(J2113/86400)+25569+(-5/24)</f>
        <v>40702.988715277774</v>
      </c>
      <c r="T2113" s="9">
        <f>(I2113/86400)+25569+(-5/24)</f>
        <v>40769.833333333328</v>
      </c>
    </row>
    <row r="2114" spans="1:20" ht="43.5" x14ac:dyDescent="0.35">
      <c r="A2114">
        <v>2112</v>
      </c>
      <c r="B2114" s="8" t="s">
        <v>4117</v>
      </c>
      <c r="C2114" s="8" t="s">
        <v>4116</v>
      </c>
      <c r="D2114">
        <v>300</v>
      </c>
      <c r="E2114">
        <v>300</v>
      </c>
      <c r="F2114" t="s">
        <v>51</v>
      </c>
      <c r="G2114" t="s">
        <v>55</v>
      </c>
      <c r="H2114" t="s">
        <v>82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3327</v>
      </c>
      <c r="O2114">
        <f>ROUNDUP(E2114/D2114,2)*100</f>
        <v>100</v>
      </c>
      <c r="P2114">
        <f>IF(L2114&gt;0,ROUNDUP((E2114/L2114),0))</f>
        <v>28</v>
      </c>
      <c r="Q2114" t="s">
        <v>33</v>
      </c>
      <c r="R2114" t="s">
        <v>3326</v>
      </c>
      <c r="S2114" s="10">
        <f>(J2114/86400)+25569+(-5/24)</f>
        <v>41365.719826388886</v>
      </c>
      <c r="T2114" s="9">
        <f>(I2114/86400)+25569+(-5/24)</f>
        <v>41379.719826388886</v>
      </c>
    </row>
    <row r="2115" spans="1:20" ht="29" x14ac:dyDescent="0.35">
      <c r="A2115">
        <v>2113</v>
      </c>
      <c r="B2115" s="8" t="s">
        <v>4115</v>
      </c>
      <c r="C2115" s="8" t="s">
        <v>4114</v>
      </c>
      <c r="D2115">
        <v>7000</v>
      </c>
      <c r="E2115">
        <v>7340</v>
      </c>
      <c r="F2115" t="s">
        <v>51</v>
      </c>
      <c r="G2115" t="s">
        <v>55</v>
      </c>
      <c r="H2115" t="s">
        <v>82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3327</v>
      </c>
      <c r="O2115">
        <f>ROUNDUP(E2115/D2115,2)*100</f>
        <v>105</v>
      </c>
      <c r="P2115">
        <f>IF(L2115&gt;0,ROUNDUP((E2115/L2115),0))</f>
        <v>69</v>
      </c>
      <c r="Q2115" t="s">
        <v>33</v>
      </c>
      <c r="R2115" t="s">
        <v>3326</v>
      </c>
      <c r="S2115" s="10">
        <f>(J2115/86400)+25569+(-5/24)</f>
        <v>41870.657129629624</v>
      </c>
      <c r="T2115" s="9">
        <f>(I2115/86400)+25569+(-5/24)</f>
        <v>41905.657129629624</v>
      </c>
    </row>
    <row r="2116" spans="1:20" ht="43.5" x14ac:dyDescent="0.35">
      <c r="A2116">
        <v>2114</v>
      </c>
      <c r="B2116" s="8" t="s">
        <v>4113</v>
      </c>
      <c r="C2116" s="8" t="s">
        <v>4112</v>
      </c>
      <c r="D2116">
        <v>5000</v>
      </c>
      <c r="E2116">
        <v>5235</v>
      </c>
      <c r="F2116" t="s">
        <v>51</v>
      </c>
      <c r="G2116" t="s">
        <v>55</v>
      </c>
      <c r="H2116" t="s">
        <v>82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3327</v>
      </c>
      <c r="O2116">
        <f>ROUNDUP(E2116/D2116,2)*100</f>
        <v>105</v>
      </c>
      <c r="P2116">
        <f>IF(L2116&gt;0,ROUNDUP((E2116/L2116),0))</f>
        <v>36</v>
      </c>
      <c r="Q2116" t="s">
        <v>33</v>
      </c>
      <c r="R2116" t="s">
        <v>3326</v>
      </c>
      <c r="S2116" s="10">
        <f>(J2116/86400)+25569+(-5/24)</f>
        <v>40458.607291666667</v>
      </c>
      <c r="T2116" s="9">
        <f>(I2116/86400)+25569+(-5/24)</f>
        <v>40520.999305555553</v>
      </c>
    </row>
    <row r="2117" spans="1:20" ht="43.5" x14ac:dyDescent="0.35">
      <c r="A2117">
        <v>2115</v>
      </c>
      <c r="B2117" s="8" t="s">
        <v>4111</v>
      </c>
      <c r="C2117" s="8" t="s">
        <v>4110</v>
      </c>
      <c r="D2117">
        <v>1500</v>
      </c>
      <c r="E2117">
        <v>3385</v>
      </c>
      <c r="F2117" t="s">
        <v>51</v>
      </c>
      <c r="G2117" t="s">
        <v>55</v>
      </c>
      <c r="H2117" t="s">
        <v>82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3327</v>
      </c>
      <c r="O2117">
        <f>ROUNDUP(E2117/D2117,2)*100</f>
        <v>225.99999999999997</v>
      </c>
      <c r="P2117">
        <f>IF(L2117&gt;0,ROUNDUP((E2117/L2117),0))</f>
        <v>95</v>
      </c>
      <c r="Q2117" t="s">
        <v>33</v>
      </c>
      <c r="R2117" t="s">
        <v>3326</v>
      </c>
      <c r="S2117" s="10">
        <f>(J2117/86400)+25569+(-5/24)</f>
        <v>40563.872696759259</v>
      </c>
      <c r="T2117" s="9">
        <f>(I2117/86400)+25569+(-5/24)</f>
        <v>40593.872696759259</v>
      </c>
    </row>
    <row r="2118" spans="1:20" ht="43.5" x14ac:dyDescent="0.35">
      <c r="A2118">
        <v>2116</v>
      </c>
      <c r="B2118" s="8" t="s">
        <v>4109</v>
      </c>
      <c r="C2118" s="8" t="s">
        <v>4108</v>
      </c>
      <c r="D2118">
        <v>48000</v>
      </c>
      <c r="E2118">
        <v>48434</v>
      </c>
      <c r="F2118" t="s">
        <v>51</v>
      </c>
      <c r="G2118" t="s">
        <v>55</v>
      </c>
      <c r="H2118" t="s">
        <v>82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3327</v>
      </c>
      <c r="O2118">
        <f>ROUNDUP(E2118/D2118,2)*100</f>
        <v>101</v>
      </c>
      <c r="P2118">
        <f>IF(L2118&gt;0,ROUNDUP((E2118/L2118),0))</f>
        <v>527</v>
      </c>
      <c r="Q2118" t="s">
        <v>33</v>
      </c>
      <c r="R2118" t="s">
        <v>3326</v>
      </c>
      <c r="S2118" s="10">
        <f>(J2118/86400)+25569+(-5/24)</f>
        <v>41136.569479166668</v>
      </c>
      <c r="T2118" s="9">
        <f>(I2118/86400)+25569+(-5/24)</f>
        <v>41184.569479166668</v>
      </c>
    </row>
    <row r="2119" spans="1:20" ht="58" x14ac:dyDescent="0.35">
      <c r="A2119">
        <v>2117</v>
      </c>
      <c r="B2119" s="8" t="s">
        <v>4107</v>
      </c>
      <c r="C2119" s="8" t="s">
        <v>4106</v>
      </c>
      <c r="D2119">
        <v>1200</v>
      </c>
      <c r="E2119">
        <v>1773</v>
      </c>
      <c r="F2119" t="s">
        <v>51</v>
      </c>
      <c r="G2119" t="s">
        <v>55</v>
      </c>
      <c r="H2119" t="s">
        <v>82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3327</v>
      </c>
      <c r="O2119">
        <f>ROUNDUP(E2119/D2119,2)*100</f>
        <v>148</v>
      </c>
      <c r="P2119">
        <f>IF(L2119&gt;0,ROUNDUP((E2119/L2119),0))</f>
        <v>51</v>
      </c>
      <c r="Q2119" t="s">
        <v>33</v>
      </c>
      <c r="R2119" t="s">
        <v>3326</v>
      </c>
      <c r="S2119" s="10">
        <f>(J2119/86400)+25569+(-5/24)</f>
        <v>42289.851261574069</v>
      </c>
      <c r="T2119" s="9">
        <f>(I2119/86400)+25569+(-5/24)</f>
        <v>42303.999305555553</v>
      </c>
    </row>
    <row r="2120" spans="1:20" ht="29" x14ac:dyDescent="0.35">
      <c r="A2120">
        <v>2118</v>
      </c>
      <c r="B2120" s="8" t="s">
        <v>4105</v>
      </c>
      <c r="C2120" s="8" t="s">
        <v>4104</v>
      </c>
      <c r="D2120">
        <v>1000</v>
      </c>
      <c r="E2120">
        <v>1346.11</v>
      </c>
      <c r="F2120" t="s">
        <v>51</v>
      </c>
      <c r="G2120" t="s">
        <v>55</v>
      </c>
      <c r="H2120" t="s">
        <v>82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3327</v>
      </c>
      <c r="O2120">
        <f>ROUNDUP(E2120/D2120,2)*100</f>
        <v>135</v>
      </c>
      <c r="P2120">
        <f>IF(L2120&gt;0,ROUNDUP((E2120/L2120),0))</f>
        <v>80</v>
      </c>
      <c r="Q2120" t="s">
        <v>33</v>
      </c>
      <c r="R2120" t="s">
        <v>3326</v>
      </c>
      <c r="S2120" s="10">
        <f>(J2120/86400)+25569+(-5/24)</f>
        <v>40718.631203703699</v>
      </c>
      <c r="T2120" s="9">
        <f>(I2120/86400)+25569+(-5/24)</f>
        <v>40748.631203703699</v>
      </c>
    </row>
    <row r="2121" spans="1:20" ht="43.5" x14ac:dyDescent="0.35">
      <c r="A2121">
        <v>2119</v>
      </c>
      <c r="B2121" s="8" t="s">
        <v>4103</v>
      </c>
      <c r="C2121" s="8" t="s">
        <v>4102</v>
      </c>
      <c r="D2121">
        <v>2000</v>
      </c>
      <c r="E2121">
        <v>2015</v>
      </c>
      <c r="F2121" t="s">
        <v>51</v>
      </c>
      <c r="G2121" t="s">
        <v>55</v>
      </c>
      <c r="H2121" t="s">
        <v>82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3327</v>
      </c>
      <c r="O2121">
        <f>ROUNDUP(E2121/D2121,2)*100</f>
        <v>101</v>
      </c>
      <c r="P2121">
        <f>IF(L2121&gt;0,ROUNDUP((E2121/L2121),0))</f>
        <v>92</v>
      </c>
      <c r="Q2121" t="s">
        <v>33</v>
      </c>
      <c r="R2121" t="s">
        <v>3326</v>
      </c>
      <c r="S2121" s="10">
        <f>(J2121/86400)+25569+(-5/24)</f>
        <v>41106.921817129631</v>
      </c>
      <c r="T2121" s="9">
        <f>(I2121/86400)+25569+(-5/24)</f>
        <v>41136.921817129631</v>
      </c>
    </row>
    <row r="2122" spans="1:20" ht="43.5" x14ac:dyDescent="0.35">
      <c r="A2122">
        <v>2120</v>
      </c>
      <c r="B2122" s="8" t="s">
        <v>4101</v>
      </c>
      <c r="C2122" s="8" t="s">
        <v>4100</v>
      </c>
      <c r="D2122">
        <v>8000</v>
      </c>
      <c r="E2122">
        <v>8070.43</v>
      </c>
      <c r="F2122" t="s">
        <v>51</v>
      </c>
      <c r="G2122" t="s">
        <v>55</v>
      </c>
      <c r="H2122" t="s">
        <v>82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3327</v>
      </c>
      <c r="O2122">
        <f>ROUNDUP(E2122/D2122,2)*100</f>
        <v>101</v>
      </c>
      <c r="P2122">
        <f>IF(L2122&gt;0,ROUNDUP((E2122/L2122),0))</f>
        <v>117</v>
      </c>
      <c r="Q2122" t="s">
        <v>33</v>
      </c>
      <c r="R2122" t="s">
        <v>3326</v>
      </c>
      <c r="S2122" s="10">
        <f>(J2122/86400)+25569+(-5/24)</f>
        <v>41591.756203703699</v>
      </c>
      <c r="T2122" s="9">
        <f>(I2122/86400)+25569+(-5/24)</f>
        <v>41640.756203703699</v>
      </c>
    </row>
    <row r="2123" spans="1:20" ht="43.5" x14ac:dyDescent="0.35">
      <c r="A2123">
        <v>2121</v>
      </c>
      <c r="B2123" s="8" t="s">
        <v>4099</v>
      </c>
      <c r="C2123" s="8" t="s">
        <v>4098</v>
      </c>
      <c r="D2123">
        <v>50000</v>
      </c>
      <c r="E2123">
        <v>284</v>
      </c>
      <c r="F2123" t="s">
        <v>49</v>
      </c>
      <c r="G2123" t="s">
        <v>70</v>
      </c>
      <c r="H2123" t="s">
        <v>1002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4019</v>
      </c>
      <c r="O2123">
        <f>ROUNDUP(E2123/D2123,2)*100</f>
        <v>1</v>
      </c>
      <c r="P2123">
        <f>IF(L2123&gt;0,ROUNDUP((E2123/L2123),0))</f>
        <v>29</v>
      </c>
      <c r="Q2123" t="s">
        <v>29</v>
      </c>
      <c r="R2123" t="s">
        <v>4018</v>
      </c>
      <c r="S2123" s="10">
        <f>(J2123/86400)+25569+(-5/24)</f>
        <v>42716.534120370365</v>
      </c>
      <c r="T2123" s="9">
        <f>(I2123/86400)+25569+(-5/24)</f>
        <v>42746.534120370365</v>
      </c>
    </row>
    <row r="2124" spans="1:20" ht="43.5" x14ac:dyDescent="0.35">
      <c r="A2124">
        <v>2122</v>
      </c>
      <c r="B2124" s="8" t="s">
        <v>4097</v>
      </c>
      <c r="C2124" s="8" t="s">
        <v>4096</v>
      </c>
      <c r="D2124">
        <v>80000</v>
      </c>
      <c r="E2124">
        <v>310</v>
      </c>
      <c r="F2124" t="s">
        <v>49</v>
      </c>
      <c r="G2124" t="s">
        <v>67</v>
      </c>
      <c r="H2124" t="s">
        <v>101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4019</v>
      </c>
      <c r="O2124">
        <f>ROUNDUP(E2124/D2124,2)*100</f>
        <v>1</v>
      </c>
      <c r="P2124">
        <f>IF(L2124&gt;0,ROUNDUP((E2124/L2124),0))</f>
        <v>104</v>
      </c>
      <c r="Q2124" t="s">
        <v>29</v>
      </c>
      <c r="R2124" t="s">
        <v>4018</v>
      </c>
      <c r="S2124" s="10">
        <f>(J2124/86400)+25569+(-5/24)</f>
        <v>42712.092233796291</v>
      </c>
      <c r="T2124" s="9">
        <f>(I2124/86400)+25569+(-5/24)</f>
        <v>42742.092233796291</v>
      </c>
    </row>
    <row r="2125" spans="1:20" ht="58" x14ac:dyDescent="0.35">
      <c r="A2125">
        <v>2123</v>
      </c>
      <c r="B2125" s="8" t="s">
        <v>4095</v>
      </c>
      <c r="C2125" s="8" t="s">
        <v>4094</v>
      </c>
      <c r="D2125">
        <v>500</v>
      </c>
      <c r="E2125">
        <v>50</v>
      </c>
      <c r="F2125" t="s">
        <v>49</v>
      </c>
      <c r="G2125" t="s">
        <v>55</v>
      </c>
      <c r="H2125" t="s">
        <v>82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4019</v>
      </c>
      <c r="O2125">
        <f>ROUNDUP(E2125/D2125,2)*100</f>
        <v>10</v>
      </c>
      <c r="P2125">
        <f>IF(L2125&gt;0,ROUNDUP((E2125/L2125),0))</f>
        <v>10</v>
      </c>
      <c r="Q2125" t="s">
        <v>29</v>
      </c>
      <c r="R2125" t="s">
        <v>4018</v>
      </c>
      <c r="S2125" s="10">
        <f>(J2125/86400)+25569+(-5/24)</f>
        <v>40198.216516203705</v>
      </c>
      <c r="T2125" s="9">
        <f>(I2125/86400)+25569+(-5/24)</f>
        <v>40252.082638888889</v>
      </c>
    </row>
    <row r="2126" spans="1:20" ht="58" x14ac:dyDescent="0.35">
      <c r="A2126">
        <v>2124</v>
      </c>
      <c r="B2126" s="8" t="s">
        <v>4093</v>
      </c>
      <c r="C2126" s="8" t="s">
        <v>4092</v>
      </c>
      <c r="D2126">
        <v>1100</v>
      </c>
      <c r="E2126">
        <v>115</v>
      </c>
      <c r="F2126" t="s">
        <v>49</v>
      </c>
      <c r="G2126" t="s">
        <v>55</v>
      </c>
      <c r="H2126" t="s">
        <v>82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4019</v>
      </c>
      <c r="O2126">
        <f>ROUNDUP(E2126/D2126,2)*100</f>
        <v>11</v>
      </c>
      <c r="P2126">
        <f>IF(L2126&gt;0,ROUNDUP((E2126/L2126),0))</f>
        <v>23</v>
      </c>
      <c r="Q2126" t="s">
        <v>29</v>
      </c>
      <c r="R2126" t="s">
        <v>4018</v>
      </c>
      <c r="S2126" s="10">
        <f>(J2126/86400)+25569+(-5/24)</f>
        <v>40463.819849537038</v>
      </c>
      <c r="T2126" s="9">
        <f>(I2126/86400)+25569+(-5/24)</f>
        <v>40512</v>
      </c>
    </row>
    <row r="2127" spans="1:20" ht="43.5" x14ac:dyDescent="0.35">
      <c r="A2127">
        <v>2125</v>
      </c>
      <c r="B2127" s="8" t="s">
        <v>4091</v>
      </c>
      <c r="C2127" s="8" t="s">
        <v>4090</v>
      </c>
      <c r="D2127">
        <v>60000</v>
      </c>
      <c r="E2127">
        <v>852</v>
      </c>
      <c r="F2127" t="s">
        <v>49</v>
      </c>
      <c r="G2127" t="s">
        <v>55</v>
      </c>
      <c r="H2127" t="s">
        <v>82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4019</v>
      </c>
      <c r="O2127">
        <f>ROUNDUP(E2127/D2127,2)*100</f>
        <v>2</v>
      </c>
      <c r="P2127">
        <f>IF(L2127&gt;0,ROUNDUP((E2127/L2127),0))</f>
        <v>32</v>
      </c>
      <c r="Q2127" t="s">
        <v>29</v>
      </c>
      <c r="R2127" t="s">
        <v>4018</v>
      </c>
      <c r="S2127" s="10">
        <f>(J2127/86400)+25569+(-5/24)</f>
        <v>42190.815196759257</v>
      </c>
      <c r="T2127" s="9">
        <f>(I2127/86400)+25569+(-5/24)</f>
        <v>42220.815196759257</v>
      </c>
    </row>
    <row r="2128" spans="1:20" ht="43.5" x14ac:dyDescent="0.35">
      <c r="A2128">
        <v>2126</v>
      </c>
      <c r="B2128" s="8" t="s">
        <v>4089</v>
      </c>
      <c r="C2128" s="8" t="s">
        <v>4088</v>
      </c>
      <c r="D2128">
        <v>20000</v>
      </c>
      <c r="E2128">
        <v>10</v>
      </c>
      <c r="F2128" t="s">
        <v>49</v>
      </c>
      <c r="G2128" t="s">
        <v>55</v>
      </c>
      <c r="H2128" t="s">
        <v>82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4019</v>
      </c>
      <c r="O2128">
        <f>ROUNDUP(E2128/D2128,2)*100</f>
        <v>1</v>
      </c>
      <c r="P2128">
        <f>IF(L2128&gt;0,ROUNDUP((E2128/L2128),0))</f>
        <v>5</v>
      </c>
      <c r="Q2128" t="s">
        <v>29</v>
      </c>
      <c r="R2128" t="s">
        <v>4018</v>
      </c>
      <c r="S2128" s="10">
        <f>(J2128/86400)+25569+(-5/24)</f>
        <v>41951.76489583333</v>
      </c>
      <c r="T2128" s="9">
        <f>(I2128/86400)+25569+(-5/24)</f>
        <v>41981.76489583333</v>
      </c>
    </row>
    <row r="2129" spans="1:20" ht="29" x14ac:dyDescent="0.35">
      <c r="A2129">
        <v>2127</v>
      </c>
      <c r="B2129" s="8" t="s">
        <v>4087</v>
      </c>
      <c r="C2129" s="8" t="s">
        <v>4086</v>
      </c>
      <c r="D2129">
        <v>28000</v>
      </c>
      <c r="E2129">
        <v>8076</v>
      </c>
      <c r="F2129" t="s">
        <v>49</v>
      </c>
      <c r="G2129" t="s">
        <v>56</v>
      </c>
      <c r="H2129" t="s">
        <v>90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4019</v>
      </c>
      <c r="O2129">
        <f>ROUNDUP(E2129/D2129,2)*100</f>
        <v>29.000000000000004</v>
      </c>
      <c r="P2129">
        <f>IF(L2129&gt;0,ROUNDUP((E2129/L2129),0))</f>
        <v>35</v>
      </c>
      <c r="Q2129" t="s">
        <v>29</v>
      </c>
      <c r="R2129" t="s">
        <v>4018</v>
      </c>
      <c r="S2129" s="10">
        <f>(J2129/86400)+25569+(-5/24)</f>
        <v>42045.297025462962</v>
      </c>
      <c r="T2129" s="9">
        <f>(I2129/86400)+25569+(-5/24)</f>
        <v>42075.255358796298</v>
      </c>
    </row>
    <row r="2130" spans="1:20" ht="43.5" x14ac:dyDescent="0.35">
      <c r="A2130">
        <v>2128</v>
      </c>
      <c r="B2130" s="8" t="s">
        <v>4085</v>
      </c>
      <c r="C2130" s="8" t="s">
        <v>4084</v>
      </c>
      <c r="D2130">
        <v>15000</v>
      </c>
      <c r="E2130">
        <v>25</v>
      </c>
      <c r="F2130" t="s">
        <v>49</v>
      </c>
      <c r="G2130" t="s">
        <v>57</v>
      </c>
      <c r="H2130" t="s">
        <v>193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4019</v>
      </c>
      <c r="O2130">
        <f>ROUNDUP(E2130/D2130,2)*100</f>
        <v>1</v>
      </c>
      <c r="P2130">
        <f>IF(L2130&gt;0,ROUNDUP((E2130/L2130),0))</f>
        <v>25</v>
      </c>
      <c r="Q2130" t="s">
        <v>29</v>
      </c>
      <c r="R2130" t="s">
        <v>4018</v>
      </c>
      <c r="S2130" s="10">
        <f>(J2130/86400)+25569+(-5/24)</f>
        <v>41843.564456018517</v>
      </c>
      <c r="T2130" s="9">
        <f>(I2130/86400)+25569+(-5/24)</f>
        <v>41903.564456018517</v>
      </c>
    </row>
    <row r="2131" spans="1:20" ht="43.5" x14ac:dyDescent="0.35">
      <c r="A2131">
        <v>2129</v>
      </c>
      <c r="B2131" s="8" t="s">
        <v>4083</v>
      </c>
      <c r="C2131" s="8" t="s">
        <v>4082</v>
      </c>
      <c r="D2131">
        <v>2000</v>
      </c>
      <c r="E2131">
        <v>236</v>
      </c>
      <c r="F2131" t="s">
        <v>49</v>
      </c>
      <c r="G2131" t="s">
        <v>55</v>
      </c>
      <c r="H2131" t="s">
        <v>82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4019</v>
      </c>
      <c r="O2131">
        <f>ROUNDUP(E2131/D2131,2)*100</f>
        <v>12</v>
      </c>
      <c r="P2131">
        <f>IF(L2131&gt;0,ROUNDUP((E2131/L2131),0))</f>
        <v>20</v>
      </c>
      <c r="Q2131" t="s">
        <v>29</v>
      </c>
      <c r="R2131" t="s">
        <v>4018</v>
      </c>
      <c r="S2131" s="10">
        <f>(J2131/86400)+25569+(-5/24)</f>
        <v>42408.815972222219</v>
      </c>
      <c r="T2131" s="9">
        <f>(I2131/86400)+25569+(-5/24)</f>
        <v>42438.815972222219</v>
      </c>
    </row>
    <row r="2132" spans="1:20" ht="29" x14ac:dyDescent="0.35">
      <c r="A2132">
        <v>2130</v>
      </c>
      <c r="B2132" s="8" t="s">
        <v>4081</v>
      </c>
      <c r="C2132" s="8" t="s">
        <v>4080</v>
      </c>
      <c r="D2132">
        <v>42000</v>
      </c>
      <c r="E2132">
        <v>85</v>
      </c>
      <c r="F2132" t="s">
        <v>49</v>
      </c>
      <c r="G2132" t="s">
        <v>55</v>
      </c>
      <c r="H2132" t="s">
        <v>82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4019</v>
      </c>
      <c r="O2132">
        <f>ROUNDUP(E2132/D2132,2)*100</f>
        <v>1</v>
      </c>
      <c r="P2132">
        <f>IF(L2132&gt;0,ROUNDUP((E2132/L2132),0))</f>
        <v>22</v>
      </c>
      <c r="Q2132" t="s">
        <v>29</v>
      </c>
      <c r="R2132" t="s">
        <v>4018</v>
      </c>
      <c r="S2132" s="10">
        <f>(J2132/86400)+25569+(-5/24)</f>
        <v>41831.87804398148</v>
      </c>
      <c r="T2132" s="9">
        <f>(I2132/86400)+25569+(-5/24)</f>
        <v>41866.87804398148</v>
      </c>
    </row>
    <row r="2133" spans="1:20" ht="43.5" x14ac:dyDescent="0.35">
      <c r="A2133">
        <v>2131</v>
      </c>
      <c r="B2133" s="8" t="s">
        <v>4079</v>
      </c>
      <c r="C2133" s="8" t="s">
        <v>4078</v>
      </c>
      <c r="D2133">
        <v>500</v>
      </c>
      <c r="E2133">
        <v>25</v>
      </c>
      <c r="F2133" t="s">
        <v>49</v>
      </c>
      <c r="G2133" t="s">
        <v>55</v>
      </c>
      <c r="H2133" t="s">
        <v>82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4019</v>
      </c>
      <c r="O2133">
        <f>ROUNDUP(E2133/D2133,2)*100</f>
        <v>5</v>
      </c>
      <c r="P2133">
        <f>IF(L2133&gt;0,ROUNDUP((E2133/L2133),0))</f>
        <v>9</v>
      </c>
      <c r="Q2133" t="s">
        <v>29</v>
      </c>
      <c r="R2133" t="s">
        <v>4018</v>
      </c>
      <c r="S2133" s="10">
        <f>(J2133/86400)+25569+(-5/24)</f>
        <v>42166.998738425922</v>
      </c>
      <c r="T2133" s="9">
        <f>(I2133/86400)+25569+(-5/24)</f>
        <v>42196.998738425922</v>
      </c>
    </row>
    <row r="2134" spans="1:20" ht="43.5" x14ac:dyDescent="0.35">
      <c r="A2134">
        <v>2132</v>
      </c>
      <c r="B2134" s="8" t="s">
        <v>4077</v>
      </c>
      <c r="C2134" s="8" t="s">
        <v>4076</v>
      </c>
      <c r="D2134">
        <v>100000</v>
      </c>
      <c r="E2134">
        <v>2112.9899999999998</v>
      </c>
      <c r="F2134" t="s">
        <v>49</v>
      </c>
      <c r="G2134" t="s">
        <v>55</v>
      </c>
      <c r="H2134" t="s">
        <v>82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4019</v>
      </c>
      <c r="O2134">
        <f>ROUNDUP(E2134/D2134,2)*100</f>
        <v>3</v>
      </c>
      <c r="P2134">
        <f>IF(L2134&gt;0,ROUNDUP((E2134/L2134),0))</f>
        <v>22</v>
      </c>
      <c r="Q2134" t="s">
        <v>29</v>
      </c>
      <c r="R2134" t="s">
        <v>4018</v>
      </c>
      <c r="S2134" s="10">
        <f>(J2134/86400)+25569+(-5/24)</f>
        <v>41643.27884259259</v>
      </c>
      <c r="T2134" s="9">
        <f>(I2134/86400)+25569+(-5/24)</f>
        <v>41673.27884259259</v>
      </c>
    </row>
    <row r="2135" spans="1:20" ht="58" x14ac:dyDescent="0.35">
      <c r="A2135">
        <v>2133</v>
      </c>
      <c r="B2135" s="8" t="s">
        <v>4075</v>
      </c>
      <c r="C2135" s="8" t="s">
        <v>4074</v>
      </c>
      <c r="D2135">
        <v>1000</v>
      </c>
      <c r="E2135">
        <v>16</v>
      </c>
      <c r="F2135" t="s">
        <v>49</v>
      </c>
      <c r="G2135" t="s">
        <v>55</v>
      </c>
      <c r="H2135" t="s">
        <v>82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4019</v>
      </c>
      <c r="O2135">
        <f>ROUNDUP(E2135/D2135,2)*100</f>
        <v>2</v>
      </c>
      <c r="P2135">
        <f>IF(L2135&gt;0,ROUNDUP((E2135/L2135),0))</f>
        <v>6</v>
      </c>
      <c r="Q2135" t="s">
        <v>29</v>
      </c>
      <c r="R2135" t="s">
        <v>4018</v>
      </c>
      <c r="S2135" s="10">
        <f>(J2135/86400)+25569+(-5/24)</f>
        <v>40618.888877314814</v>
      </c>
      <c r="T2135" s="9">
        <f>(I2135/86400)+25569+(-5/24)</f>
        <v>40657.082638888889</v>
      </c>
    </row>
    <row r="2136" spans="1:20" ht="43.5" x14ac:dyDescent="0.35">
      <c r="A2136">
        <v>2134</v>
      </c>
      <c r="B2136" s="8" t="s">
        <v>4073</v>
      </c>
      <c r="C2136" s="8" t="s">
        <v>4072</v>
      </c>
      <c r="D2136">
        <v>6000</v>
      </c>
      <c r="E2136">
        <v>104</v>
      </c>
      <c r="F2136" t="s">
        <v>49</v>
      </c>
      <c r="G2136" t="s">
        <v>55</v>
      </c>
      <c r="H2136" t="s">
        <v>82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4019</v>
      </c>
      <c r="O2136">
        <f>ROUNDUP(E2136/D2136,2)*100</f>
        <v>2</v>
      </c>
      <c r="P2136">
        <f>IF(L2136&gt;0,ROUNDUP((E2136/L2136),0))</f>
        <v>35</v>
      </c>
      <c r="Q2136" t="s">
        <v>29</v>
      </c>
      <c r="R2136" t="s">
        <v>4018</v>
      </c>
      <c r="S2136" s="10">
        <f>(J2136/86400)+25569+(-5/24)</f>
        <v>41361.678136574068</v>
      </c>
      <c r="T2136" s="9">
        <f>(I2136/86400)+25569+(-5/24)</f>
        <v>41391.678136574068</v>
      </c>
    </row>
    <row r="2137" spans="1:20" ht="43.5" x14ac:dyDescent="0.35">
      <c r="A2137">
        <v>2135</v>
      </c>
      <c r="B2137" s="8" t="s">
        <v>4071</v>
      </c>
      <c r="C2137" s="8" t="s">
        <v>4070</v>
      </c>
      <c r="D2137">
        <v>5000</v>
      </c>
      <c r="E2137">
        <v>478</v>
      </c>
      <c r="F2137" t="s">
        <v>49</v>
      </c>
      <c r="G2137" t="s">
        <v>55</v>
      </c>
      <c r="H2137" t="s">
        <v>82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4019</v>
      </c>
      <c r="O2137">
        <f>ROUNDUP(E2137/D2137,2)*100</f>
        <v>10</v>
      </c>
      <c r="P2137">
        <f>IF(L2137&gt;0,ROUNDUP((E2137/L2137),0))</f>
        <v>22</v>
      </c>
      <c r="Q2137" t="s">
        <v>29</v>
      </c>
      <c r="R2137" t="s">
        <v>4018</v>
      </c>
      <c r="S2137" s="10">
        <f>(J2137/86400)+25569+(-5/24)</f>
        <v>41156.755011574074</v>
      </c>
      <c r="T2137" s="9">
        <f>(I2137/86400)+25569+(-5/24)</f>
        <v>41186.755011574074</v>
      </c>
    </row>
    <row r="2138" spans="1:20" ht="43.5" x14ac:dyDescent="0.35">
      <c r="A2138">
        <v>2136</v>
      </c>
      <c r="B2138" s="8" t="s">
        <v>4069</v>
      </c>
      <c r="C2138" s="8" t="s">
        <v>4068</v>
      </c>
      <c r="D2138">
        <v>80000</v>
      </c>
      <c r="E2138">
        <v>47.69</v>
      </c>
      <c r="F2138" t="s">
        <v>49</v>
      </c>
      <c r="G2138" t="s">
        <v>55</v>
      </c>
      <c r="H2138" t="s">
        <v>82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4019</v>
      </c>
      <c r="O2138">
        <f>ROUNDUP(E2138/D2138,2)*100</f>
        <v>1</v>
      </c>
      <c r="P2138">
        <f>IF(L2138&gt;0,ROUNDUP((E2138/L2138),0))</f>
        <v>12</v>
      </c>
      <c r="Q2138" t="s">
        <v>29</v>
      </c>
      <c r="R2138" t="s">
        <v>4018</v>
      </c>
      <c r="S2138" s="10">
        <f>(J2138/86400)+25569+(-5/24)</f>
        <v>41536.300763888888</v>
      </c>
      <c r="T2138" s="9">
        <f>(I2138/86400)+25569+(-5/24)</f>
        <v>41566.300763888888</v>
      </c>
    </row>
    <row r="2139" spans="1:20" ht="43.5" x14ac:dyDescent="0.35">
      <c r="A2139">
        <v>2137</v>
      </c>
      <c r="B2139" s="8" t="s">
        <v>4067</v>
      </c>
      <c r="C2139" s="8" t="s">
        <v>4066</v>
      </c>
      <c r="D2139">
        <v>50000</v>
      </c>
      <c r="E2139">
        <v>14203</v>
      </c>
      <c r="F2139" t="s">
        <v>49</v>
      </c>
      <c r="G2139" t="s">
        <v>57</v>
      </c>
      <c r="H2139" t="s">
        <v>193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4019</v>
      </c>
      <c r="O2139">
        <f>ROUNDUP(E2139/D2139,2)*100</f>
        <v>29.000000000000004</v>
      </c>
      <c r="P2139">
        <f>IF(L2139&gt;0,ROUNDUP((E2139/L2139),0))</f>
        <v>27</v>
      </c>
      <c r="Q2139" t="s">
        <v>29</v>
      </c>
      <c r="R2139" t="s">
        <v>4018</v>
      </c>
      <c r="S2139" s="10">
        <f>(J2139/86400)+25569+(-5/24)</f>
        <v>41948.562835648147</v>
      </c>
      <c r="T2139" s="9">
        <f>(I2139/86400)+25569+(-5/24)</f>
        <v>41978.562835648147</v>
      </c>
    </row>
    <row r="2140" spans="1:20" ht="29" x14ac:dyDescent="0.35">
      <c r="A2140">
        <v>2138</v>
      </c>
      <c r="B2140" s="8" t="s">
        <v>4065</v>
      </c>
      <c r="C2140" s="8" t="s">
        <v>4064</v>
      </c>
      <c r="D2140">
        <v>1000</v>
      </c>
      <c r="E2140">
        <v>128</v>
      </c>
      <c r="F2140" t="s">
        <v>49</v>
      </c>
      <c r="G2140" t="s">
        <v>56</v>
      </c>
      <c r="H2140" t="s">
        <v>90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4019</v>
      </c>
      <c r="O2140">
        <f>ROUNDUP(E2140/D2140,2)*100</f>
        <v>13</v>
      </c>
      <c r="P2140">
        <f>IF(L2140&gt;0,ROUNDUP((E2140/L2140),0))</f>
        <v>11</v>
      </c>
      <c r="Q2140" t="s">
        <v>29</v>
      </c>
      <c r="R2140" t="s">
        <v>4018</v>
      </c>
      <c r="S2140" s="10">
        <f>(J2140/86400)+25569+(-5/24)</f>
        <v>41556.804849537039</v>
      </c>
      <c r="T2140" s="9">
        <f>(I2140/86400)+25569+(-5/24)</f>
        <v>41586.846516203703</v>
      </c>
    </row>
    <row r="2141" spans="1:20" ht="58" x14ac:dyDescent="0.35">
      <c r="A2141">
        <v>2139</v>
      </c>
      <c r="B2141" s="8" t="s">
        <v>4063</v>
      </c>
      <c r="C2141" s="8" t="s">
        <v>4062</v>
      </c>
      <c r="D2141">
        <v>30000</v>
      </c>
      <c r="E2141">
        <v>1626</v>
      </c>
      <c r="F2141" t="s">
        <v>49</v>
      </c>
      <c r="G2141" t="s">
        <v>55</v>
      </c>
      <c r="H2141" t="s">
        <v>82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4019</v>
      </c>
      <c r="O2141">
        <f>ROUNDUP(E2141/D2141,2)*100</f>
        <v>6.0000000000000009</v>
      </c>
      <c r="P2141">
        <f>IF(L2141&gt;0,ROUNDUP((E2141/L2141),0))</f>
        <v>30</v>
      </c>
      <c r="Q2141" t="s">
        <v>29</v>
      </c>
      <c r="R2141" t="s">
        <v>4018</v>
      </c>
      <c r="S2141" s="10">
        <f>(J2141/86400)+25569+(-5/24)</f>
        <v>42647.541759259257</v>
      </c>
      <c r="T2141" s="9">
        <f>(I2141/86400)+25569+(-5/24)</f>
        <v>42677.541759259257</v>
      </c>
    </row>
    <row r="2142" spans="1:20" ht="43.5" x14ac:dyDescent="0.35">
      <c r="A2142">
        <v>2140</v>
      </c>
      <c r="B2142" s="8" t="s">
        <v>4061</v>
      </c>
      <c r="C2142" s="8" t="s">
        <v>4060</v>
      </c>
      <c r="D2142">
        <v>500000</v>
      </c>
      <c r="E2142">
        <v>560</v>
      </c>
      <c r="F2142" t="s">
        <v>49</v>
      </c>
      <c r="G2142" t="s">
        <v>55</v>
      </c>
      <c r="H2142" t="s">
        <v>82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4019</v>
      </c>
      <c r="O2142">
        <f>ROUNDUP(E2142/D2142,2)*100</f>
        <v>1</v>
      </c>
      <c r="P2142">
        <f>IF(L2142&gt;0,ROUNDUP((E2142/L2142),0))</f>
        <v>51</v>
      </c>
      <c r="Q2142" t="s">
        <v>29</v>
      </c>
      <c r="R2142" t="s">
        <v>4018</v>
      </c>
      <c r="S2142" s="10">
        <f>(J2142/86400)+25569+(-5/24)</f>
        <v>41255.625277777777</v>
      </c>
      <c r="T2142" s="9">
        <f>(I2142/86400)+25569+(-5/24)</f>
        <v>41285.625277777777</v>
      </c>
    </row>
    <row r="2143" spans="1:20" ht="58" x14ac:dyDescent="0.35">
      <c r="A2143">
        <v>2141</v>
      </c>
      <c r="B2143" s="8" t="s">
        <v>4059</v>
      </c>
      <c r="C2143" s="8" t="s">
        <v>4058</v>
      </c>
      <c r="D2143">
        <v>15000</v>
      </c>
      <c r="E2143">
        <v>0</v>
      </c>
      <c r="F2143" t="s">
        <v>49</v>
      </c>
      <c r="G2143" t="s">
        <v>55</v>
      </c>
      <c r="H2143" t="s">
        <v>82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4019</v>
      </c>
      <c r="O2143">
        <f>ROUNDUP(E2143/D2143,2)*100</f>
        <v>0</v>
      </c>
      <c r="P2143" t="b">
        <f>IF(L2143&gt;0,ROUNDUP((E2143/L2143),0))</f>
        <v>0</v>
      </c>
      <c r="Q2143" t="s">
        <v>29</v>
      </c>
      <c r="R2143" t="s">
        <v>4018</v>
      </c>
      <c r="S2143" s="10">
        <f>(J2143/86400)+25569+(-5/24)</f>
        <v>41927.027303240735</v>
      </c>
      <c r="T2143" s="9">
        <f>(I2143/86400)+25569+(-5/24)</f>
        <v>41957.068969907406</v>
      </c>
    </row>
    <row r="2144" spans="1:20" ht="43.5" x14ac:dyDescent="0.35">
      <c r="A2144">
        <v>2142</v>
      </c>
      <c r="B2144" s="8" t="s">
        <v>4057</v>
      </c>
      <c r="C2144" s="8" t="s">
        <v>4056</v>
      </c>
      <c r="D2144">
        <v>10500</v>
      </c>
      <c r="E2144">
        <v>601</v>
      </c>
      <c r="F2144" t="s">
        <v>49</v>
      </c>
      <c r="G2144" t="s">
        <v>59</v>
      </c>
      <c r="H2144" t="s">
        <v>85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4019</v>
      </c>
      <c r="O2144">
        <f>ROUNDUP(E2144/D2144,2)*100</f>
        <v>6.0000000000000009</v>
      </c>
      <c r="P2144">
        <f>IF(L2144&gt;0,ROUNDUP((E2144/L2144),0))</f>
        <v>51</v>
      </c>
      <c r="Q2144" t="s">
        <v>29</v>
      </c>
      <c r="R2144" t="s">
        <v>4018</v>
      </c>
      <c r="S2144" s="10">
        <f>(J2144/86400)+25569+(-5/24)</f>
        <v>42340.493171296293</v>
      </c>
      <c r="T2144" s="9">
        <f>(I2144/86400)+25569+(-5/24)</f>
        <v>42368.493171296293</v>
      </c>
    </row>
    <row r="2145" spans="1:20" ht="43.5" x14ac:dyDescent="0.35">
      <c r="A2145">
        <v>2143</v>
      </c>
      <c r="B2145" s="8" t="s">
        <v>4055</v>
      </c>
      <c r="C2145" s="8" t="s">
        <v>4054</v>
      </c>
      <c r="D2145">
        <v>2000</v>
      </c>
      <c r="E2145">
        <v>225</v>
      </c>
      <c r="F2145" t="s">
        <v>49</v>
      </c>
      <c r="G2145" t="s">
        <v>55</v>
      </c>
      <c r="H2145" t="s">
        <v>82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4019</v>
      </c>
      <c r="O2145">
        <f>ROUNDUP(E2145/D2145,2)*100</f>
        <v>12</v>
      </c>
      <c r="P2145">
        <f>IF(L2145&gt;0,ROUNDUP((E2145/L2145),0))</f>
        <v>45</v>
      </c>
      <c r="Q2145" t="s">
        <v>29</v>
      </c>
      <c r="R2145" t="s">
        <v>4018</v>
      </c>
      <c r="S2145" s="10">
        <f>(J2145/86400)+25569+(-5/24)</f>
        <v>40332.678379629629</v>
      </c>
      <c r="T2145" s="9">
        <f>(I2145/86400)+25569+(-5/24)</f>
        <v>40380.583333333328</v>
      </c>
    </row>
    <row r="2146" spans="1:20" ht="43.5" x14ac:dyDescent="0.35">
      <c r="A2146">
        <v>2144</v>
      </c>
      <c r="B2146" s="8" t="s">
        <v>4053</v>
      </c>
      <c r="C2146" s="8" t="s">
        <v>4052</v>
      </c>
      <c r="D2146">
        <v>35500</v>
      </c>
      <c r="E2146">
        <v>607</v>
      </c>
      <c r="F2146" t="s">
        <v>49</v>
      </c>
      <c r="G2146" t="s">
        <v>55</v>
      </c>
      <c r="H2146" t="s">
        <v>82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4019</v>
      </c>
      <c r="O2146">
        <f>ROUNDUP(E2146/D2146,2)*100</f>
        <v>2</v>
      </c>
      <c r="P2146">
        <f>IF(L2146&gt;0,ROUNDUP((E2146/L2146),0))</f>
        <v>26</v>
      </c>
      <c r="Q2146" t="s">
        <v>29</v>
      </c>
      <c r="R2146" t="s">
        <v>4018</v>
      </c>
      <c r="S2146" s="10">
        <f>(J2146/86400)+25569+(-5/24)</f>
        <v>41499.338425925926</v>
      </c>
      <c r="T2146" s="9">
        <f>(I2146/86400)+25569+(-5/24)</f>
        <v>41531.338425925926</v>
      </c>
    </row>
    <row r="2147" spans="1:20" ht="43.5" x14ac:dyDescent="0.35">
      <c r="A2147">
        <v>2145</v>
      </c>
      <c r="B2147" s="8" t="s">
        <v>4051</v>
      </c>
      <c r="C2147" s="8" t="s">
        <v>4050</v>
      </c>
      <c r="D2147">
        <v>15000</v>
      </c>
      <c r="E2147">
        <v>4565</v>
      </c>
      <c r="F2147" t="s">
        <v>49</v>
      </c>
      <c r="G2147" t="s">
        <v>55</v>
      </c>
      <c r="H2147" t="s">
        <v>82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4019</v>
      </c>
      <c r="O2147">
        <f>ROUNDUP(E2147/D2147,2)*100</f>
        <v>31</v>
      </c>
      <c r="P2147">
        <f>IF(L2147&gt;0,ROUNDUP((E2147/L2147),0))</f>
        <v>52</v>
      </c>
      <c r="Q2147" t="s">
        <v>29</v>
      </c>
      <c r="R2147" t="s">
        <v>4018</v>
      </c>
      <c r="S2147" s="10">
        <f>(J2147/86400)+25569+(-5/24)</f>
        <v>41575.029097222221</v>
      </c>
      <c r="T2147" s="9">
        <f>(I2147/86400)+25569+(-5/24)</f>
        <v>41605.070763888885</v>
      </c>
    </row>
    <row r="2148" spans="1:20" ht="58" x14ac:dyDescent="0.35">
      <c r="A2148">
        <v>2146</v>
      </c>
      <c r="B2148" s="8" t="s">
        <v>4049</v>
      </c>
      <c r="C2148" s="8" t="s">
        <v>4048</v>
      </c>
      <c r="D2148">
        <v>5000</v>
      </c>
      <c r="E2148">
        <v>1</v>
      </c>
      <c r="F2148" t="s">
        <v>49</v>
      </c>
      <c r="G2148" t="s">
        <v>55</v>
      </c>
      <c r="H2148" t="s">
        <v>82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4019</v>
      </c>
      <c r="O2148">
        <f>ROUNDUP(E2148/D2148,2)*100</f>
        <v>1</v>
      </c>
      <c r="P2148">
        <f>IF(L2148&gt;0,ROUNDUP((E2148/L2148),0))</f>
        <v>1</v>
      </c>
      <c r="Q2148" t="s">
        <v>29</v>
      </c>
      <c r="R2148" t="s">
        <v>4018</v>
      </c>
      <c r="S2148" s="10">
        <f>(J2148/86400)+25569+(-5/24)</f>
        <v>42397.471180555549</v>
      </c>
      <c r="T2148" s="9">
        <f>(I2148/86400)+25569+(-5/24)</f>
        <v>42411.471180555549</v>
      </c>
    </row>
    <row r="2149" spans="1:20" x14ac:dyDescent="0.35">
      <c r="A2149">
        <v>2147</v>
      </c>
      <c r="B2149" s="8" t="s">
        <v>4047</v>
      </c>
      <c r="C2149" s="8" t="s">
        <v>4046</v>
      </c>
      <c r="D2149">
        <v>390000</v>
      </c>
      <c r="E2149">
        <v>2716</v>
      </c>
      <c r="F2149" t="s">
        <v>49</v>
      </c>
      <c r="G2149" t="s">
        <v>55</v>
      </c>
      <c r="H2149" t="s">
        <v>82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4019</v>
      </c>
      <c r="O2149">
        <f>ROUNDUP(E2149/D2149,2)*100</f>
        <v>1</v>
      </c>
      <c r="P2149">
        <f>IF(L2149&gt;0,ROUNDUP((E2149/L2149),0))</f>
        <v>50</v>
      </c>
      <c r="Q2149" t="s">
        <v>29</v>
      </c>
      <c r="R2149" t="s">
        <v>4018</v>
      </c>
      <c r="S2149" s="10">
        <f>(J2149/86400)+25569+(-5/24)</f>
        <v>41927.087361111109</v>
      </c>
      <c r="T2149" s="9">
        <f>(I2149/86400)+25569+(-5/24)</f>
        <v>41959.129027777781</v>
      </c>
    </row>
    <row r="2150" spans="1:20" ht="43.5" x14ac:dyDescent="0.35">
      <c r="A2150">
        <v>2148</v>
      </c>
      <c r="B2150" s="8" t="s">
        <v>4045</v>
      </c>
      <c r="C2150" s="8" t="s">
        <v>4044</v>
      </c>
      <c r="D2150">
        <v>100</v>
      </c>
      <c r="E2150">
        <v>2</v>
      </c>
      <c r="F2150" t="s">
        <v>49</v>
      </c>
      <c r="G2150" t="s">
        <v>56</v>
      </c>
      <c r="H2150" t="s">
        <v>90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4019</v>
      </c>
      <c r="O2150">
        <f>ROUNDUP(E2150/D2150,2)*100</f>
        <v>2</v>
      </c>
      <c r="P2150">
        <f>IF(L2150&gt;0,ROUNDUP((E2150/L2150),0))</f>
        <v>1</v>
      </c>
      <c r="Q2150" t="s">
        <v>29</v>
      </c>
      <c r="R2150" t="s">
        <v>4018</v>
      </c>
      <c r="S2150" s="10">
        <f>(J2150/86400)+25569+(-5/24)</f>
        <v>42066.525254629632</v>
      </c>
      <c r="T2150" s="9">
        <f>(I2150/86400)+25569+(-5/24)</f>
        <v>42096.483587962961</v>
      </c>
    </row>
    <row r="2151" spans="1:20" ht="58" x14ac:dyDescent="0.35">
      <c r="A2151">
        <v>2149</v>
      </c>
      <c r="B2151" s="8" t="s">
        <v>4043</v>
      </c>
      <c r="C2151" s="8" t="s">
        <v>4042</v>
      </c>
      <c r="D2151">
        <v>2000</v>
      </c>
      <c r="E2151">
        <v>0</v>
      </c>
      <c r="F2151" t="s">
        <v>49</v>
      </c>
      <c r="G2151" t="s">
        <v>55</v>
      </c>
      <c r="H2151" t="s">
        <v>82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4019</v>
      </c>
      <c r="O2151">
        <f>ROUNDUP(E2151/D2151,2)*100</f>
        <v>0</v>
      </c>
      <c r="P2151" t="b">
        <f>IF(L2151&gt;0,ROUNDUP((E2151/L2151),0))</f>
        <v>0</v>
      </c>
      <c r="Q2151" t="s">
        <v>29</v>
      </c>
      <c r="R2151" t="s">
        <v>4018</v>
      </c>
      <c r="S2151" s="10">
        <f>(J2151/86400)+25569+(-5/24)</f>
        <v>40354.816620370366</v>
      </c>
      <c r="T2151" s="9">
        <f>(I2151/86400)+25569+(-5/24)</f>
        <v>40389.791666666664</v>
      </c>
    </row>
    <row r="2152" spans="1:20" x14ac:dyDescent="0.35">
      <c r="A2152">
        <v>2150</v>
      </c>
      <c r="B2152" s="8" t="s">
        <v>4041</v>
      </c>
      <c r="C2152" s="8" t="s">
        <v>4040</v>
      </c>
      <c r="D2152">
        <v>50000</v>
      </c>
      <c r="E2152">
        <v>405</v>
      </c>
      <c r="F2152" t="s">
        <v>49</v>
      </c>
      <c r="G2152" t="s">
        <v>69</v>
      </c>
      <c r="H2152" t="s">
        <v>1917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4019</v>
      </c>
      <c r="O2152">
        <f>ROUNDUP(E2152/D2152,2)*100</f>
        <v>1</v>
      </c>
      <c r="P2152">
        <f>IF(L2152&gt;0,ROUNDUP((E2152/L2152),0))</f>
        <v>102</v>
      </c>
      <c r="Q2152" t="s">
        <v>29</v>
      </c>
      <c r="R2152" t="s">
        <v>4018</v>
      </c>
      <c r="S2152" s="10">
        <f>(J2152/86400)+25569+(-5/24)</f>
        <v>42534.076377314814</v>
      </c>
      <c r="T2152" s="9">
        <f>(I2152/86400)+25569+(-5/24)</f>
        <v>42564.076377314814</v>
      </c>
    </row>
    <row r="2153" spans="1:20" ht="43.5" x14ac:dyDescent="0.35">
      <c r="A2153">
        <v>2151</v>
      </c>
      <c r="B2153" s="8" t="s">
        <v>4039</v>
      </c>
      <c r="C2153" s="8" t="s">
        <v>4038</v>
      </c>
      <c r="D2153">
        <v>45000</v>
      </c>
      <c r="E2153">
        <v>118</v>
      </c>
      <c r="F2153" t="s">
        <v>49</v>
      </c>
      <c r="G2153" t="s">
        <v>55</v>
      </c>
      <c r="H2153" t="s">
        <v>82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4019</v>
      </c>
      <c r="O2153">
        <f>ROUNDUP(E2153/D2153,2)*100</f>
        <v>1</v>
      </c>
      <c r="P2153">
        <f>IF(L2153&gt;0,ROUNDUP((E2153/L2153),0))</f>
        <v>20</v>
      </c>
      <c r="Q2153" t="s">
        <v>29</v>
      </c>
      <c r="R2153" t="s">
        <v>4018</v>
      </c>
      <c r="S2153" s="10">
        <f>(J2153/86400)+25569+(-5/24)</f>
        <v>42520.639050925922</v>
      </c>
      <c r="T2153" s="9">
        <f>(I2153/86400)+25569+(-5/24)</f>
        <v>42550.639050925922</v>
      </c>
    </row>
    <row r="2154" spans="1:20" ht="43.5" x14ac:dyDescent="0.35">
      <c r="A2154">
        <v>2152</v>
      </c>
      <c r="B2154" s="8" t="s">
        <v>4037</v>
      </c>
      <c r="C2154" s="8" t="s">
        <v>4036</v>
      </c>
      <c r="D2154">
        <v>30000</v>
      </c>
      <c r="E2154">
        <v>50</v>
      </c>
      <c r="F2154" t="s">
        <v>49</v>
      </c>
      <c r="G2154" t="s">
        <v>55</v>
      </c>
      <c r="H2154" t="s">
        <v>82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4019</v>
      </c>
      <c r="O2154">
        <f>ROUNDUP(E2154/D2154,2)*100</f>
        <v>1</v>
      </c>
      <c r="P2154">
        <f>IF(L2154&gt;0,ROUNDUP((E2154/L2154),0))</f>
        <v>13</v>
      </c>
      <c r="Q2154" t="s">
        <v>29</v>
      </c>
      <c r="R2154" t="s">
        <v>4018</v>
      </c>
      <c r="S2154" s="10">
        <f>(J2154/86400)+25569+(-5/24)</f>
        <v>41683.62394675926</v>
      </c>
      <c r="T2154" s="9">
        <f>(I2154/86400)+25569+(-5/24)</f>
        <v>41713.582280092589</v>
      </c>
    </row>
    <row r="2155" spans="1:20" ht="43.5" x14ac:dyDescent="0.35">
      <c r="A2155">
        <v>2153</v>
      </c>
      <c r="B2155" s="8" t="s">
        <v>4035</v>
      </c>
      <c r="C2155" s="8" t="s">
        <v>4034</v>
      </c>
      <c r="D2155">
        <v>372625</v>
      </c>
      <c r="E2155">
        <v>34</v>
      </c>
      <c r="F2155" t="s">
        <v>49</v>
      </c>
      <c r="G2155" t="s">
        <v>55</v>
      </c>
      <c r="H2155" t="s">
        <v>82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4019</v>
      </c>
      <c r="O2155">
        <f>ROUNDUP(E2155/D2155,2)*100</f>
        <v>1</v>
      </c>
      <c r="P2155">
        <f>IF(L2155&gt;0,ROUNDUP((E2155/L2155),0))</f>
        <v>9</v>
      </c>
      <c r="Q2155" t="s">
        <v>29</v>
      </c>
      <c r="R2155" t="s">
        <v>4018</v>
      </c>
      <c r="S2155" s="10">
        <f>(J2155/86400)+25569+(-5/24)</f>
        <v>41974.702754629623</v>
      </c>
      <c r="T2155" s="9">
        <f>(I2155/86400)+25569+(-5/24)</f>
        <v>42014.124305555553</v>
      </c>
    </row>
    <row r="2156" spans="1:20" ht="29" x14ac:dyDescent="0.35">
      <c r="A2156">
        <v>2154</v>
      </c>
      <c r="B2156" s="8" t="s">
        <v>4033</v>
      </c>
      <c r="C2156" s="8" t="s">
        <v>4032</v>
      </c>
      <c r="D2156">
        <v>250</v>
      </c>
      <c r="E2156">
        <v>2</v>
      </c>
      <c r="F2156" t="s">
        <v>49</v>
      </c>
      <c r="G2156" t="s">
        <v>55</v>
      </c>
      <c r="H2156" t="s">
        <v>82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4019</v>
      </c>
      <c r="O2156">
        <f>ROUNDUP(E2156/D2156,2)*100</f>
        <v>1</v>
      </c>
      <c r="P2156">
        <f>IF(L2156&gt;0,ROUNDUP((E2156/L2156),0))</f>
        <v>1</v>
      </c>
      <c r="Q2156" t="s">
        <v>29</v>
      </c>
      <c r="R2156" t="s">
        <v>4018</v>
      </c>
      <c r="S2156" s="10">
        <f>(J2156/86400)+25569+(-5/24)</f>
        <v>41647.42392361111</v>
      </c>
      <c r="T2156" s="9">
        <f>(I2156/86400)+25569+(-5/24)</f>
        <v>41667.42392361111</v>
      </c>
    </row>
    <row r="2157" spans="1:20" ht="43.5" x14ac:dyDescent="0.35">
      <c r="A2157">
        <v>2155</v>
      </c>
      <c r="B2157" s="8" t="s">
        <v>4031</v>
      </c>
      <c r="C2157" s="8" t="s">
        <v>4030</v>
      </c>
      <c r="D2157">
        <v>5000</v>
      </c>
      <c r="E2157">
        <v>115</v>
      </c>
      <c r="F2157" t="s">
        <v>49</v>
      </c>
      <c r="G2157" t="s">
        <v>56</v>
      </c>
      <c r="H2157" t="s">
        <v>90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4019</v>
      </c>
      <c r="O2157">
        <f>ROUNDUP(E2157/D2157,2)*100</f>
        <v>3</v>
      </c>
      <c r="P2157">
        <f>IF(L2157&gt;0,ROUNDUP((E2157/L2157),0))</f>
        <v>23</v>
      </c>
      <c r="Q2157" t="s">
        <v>29</v>
      </c>
      <c r="R2157" t="s">
        <v>4018</v>
      </c>
      <c r="S2157" s="10">
        <f>(J2157/86400)+25569+(-5/24)</f>
        <v>42430.539178240739</v>
      </c>
      <c r="T2157" s="9">
        <f>(I2157/86400)+25569+(-5/24)</f>
        <v>42460.497511574074</v>
      </c>
    </row>
    <row r="2158" spans="1:20" ht="43.5" x14ac:dyDescent="0.35">
      <c r="A2158">
        <v>2156</v>
      </c>
      <c r="B2158" s="8" t="s">
        <v>4029</v>
      </c>
      <c r="C2158" s="8" t="s">
        <v>4028</v>
      </c>
      <c r="D2158">
        <v>56000</v>
      </c>
      <c r="E2158">
        <v>1493</v>
      </c>
      <c r="F2158" t="s">
        <v>49</v>
      </c>
      <c r="G2158" t="s">
        <v>55</v>
      </c>
      <c r="H2158" t="s">
        <v>82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4019</v>
      </c>
      <c r="O2158">
        <f>ROUNDUP(E2158/D2158,2)*100</f>
        <v>3</v>
      </c>
      <c r="P2158">
        <f>IF(L2158&gt;0,ROUNDUP((E2158/L2158),0))</f>
        <v>18</v>
      </c>
      <c r="Q2158" t="s">
        <v>29</v>
      </c>
      <c r="R2158" t="s">
        <v>4018</v>
      </c>
      <c r="S2158" s="10">
        <f>(J2158/86400)+25569+(-5/24)</f>
        <v>41488.645902777775</v>
      </c>
      <c r="T2158" s="9">
        <f>(I2158/86400)+25569+(-5/24)</f>
        <v>41533.645902777775</v>
      </c>
    </row>
    <row r="2159" spans="1:20" ht="29" x14ac:dyDescent="0.35">
      <c r="A2159">
        <v>2157</v>
      </c>
      <c r="B2159" s="8" t="s">
        <v>4027</v>
      </c>
      <c r="C2159" s="8" t="s">
        <v>4026</v>
      </c>
      <c r="D2159">
        <v>75000</v>
      </c>
      <c r="E2159">
        <v>21144</v>
      </c>
      <c r="F2159" t="s">
        <v>49</v>
      </c>
      <c r="G2159" t="s">
        <v>55</v>
      </c>
      <c r="H2159" t="s">
        <v>82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4019</v>
      </c>
      <c r="O2159">
        <f>ROUNDUP(E2159/D2159,2)*100</f>
        <v>29.000000000000004</v>
      </c>
      <c r="P2159">
        <f>IF(L2159&gt;0,ROUNDUP((E2159/L2159),0))</f>
        <v>371</v>
      </c>
      <c r="Q2159" t="s">
        <v>29</v>
      </c>
      <c r="R2159" t="s">
        <v>4018</v>
      </c>
      <c r="S2159" s="10">
        <f>(J2159/86400)+25569+(-5/24)</f>
        <v>42694.772951388884</v>
      </c>
      <c r="T2159" s="9">
        <f>(I2159/86400)+25569+(-5/24)</f>
        <v>42727.124305555553</v>
      </c>
    </row>
    <row r="2160" spans="1:20" ht="43.5" x14ac:dyDescent="0.35">
      <c r="A2160">
        <v>2158</v>
      </c>
      <c r="B2160" s="8" t="s">
        <v>4025</v>
      </c>
      <c r="C2160" s="8" t="s">
        <v>4024</v>
      </c>
      <c r="D2160">
        <v>300000</v>
      </c>
      <c r="E2160">
        <v>19770.11</v>
      </c>
      <c r="F2160" t="s">
        <v>49</v>
      </c>
      <c r="G2160" t="s">
        <v>55</v>
      </c>
      <c r="H2160" t="s">
        <v>82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4019</v>
      </c>
      <c r="O2160">
        <f>ROUNDUP(E2160/D2160,2)*100</f>
        <v>6.9999999999999991</v>
      </c>
      <c r="P2160">
        <f>IF(L2160&gt;0,ROUNDUP((E2160/L2160),0))</f>
        <v>64</v>
      </c>
      <c r="Q2160" t="s">
        <v>29</v>
      </c>
      <c r="R2160" t="s">
        <v>4018</v>
      </c>
      <c r="S2160" s="10">
        <f>(J2160/86400)+25569+(-5/24)</f>
        <v>41264.645532407405</v>
      </c>
      <c r="T2160" s="9">
        <f>(I2160/86400)+25569+(-5/24)</f>
        <v>41309.645532407405</v>
      </c>
    </row>
    <row r="2161" spans="1:20" ht="58" x14ac:dyDescent="0.35">
      <c r="A2161">
        <v>2159</v>
      </c>
      <c r="B2161" s="8" t="s">
        <v>4023</v>
      </c>
      <c r="C2161" s="8" t="s">
        <v>4022</v>
      </c>
      <c r="D2161">
        <v>3600</v>
      </c>
      <c r="E2161">
        <v>26</v>
      </c>
      <c r="F2161" t="s">
        <v>49</v>
      </c>
      <c r="G2161" t="s">
        <v>55</v>
      </c>
      <c r="H2161" t="s">
        <v>82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4019</v>
      </c>
      <c r="O2161">
        <f>ROUNDUP(E2161/D2161,2)*100</f>
        <v>1</v>
      </c>
      <c r="P2161">
        <f>IF(L2161&gt;0,ROUNDUP((E2161/L2161),0))</f>
        <v>13</v>
      </c>
      <c r="Q2161" t="s">
        <v>29</v>
      </c>
      <c r="R2161" t="s">
        <v>4018</v>
      </c>
      <c r="S2161" s="10">
        <f>(J2161/86400)+25569+(-5/24)</f>
        <v>40710.522847222222</v>
      </c>
      <c r="T2161" s="9">
        <f>(I2161/86400)+25569+(-5/24)</f>
        <v>40740.522847222222</v>
      </c>
    </row>
    <row r="2162" spans="1:20" ht="43.5" x14ac:dyDescent="0.35">
      <c r="A2162">
        <v>2160</v>
      </c>
      <c r="B2162" s="8" t="s">
        <v>4021</v>
      </c>
      <c r="C2162" s="8" t="s">
        <v>4020</v>
      </c>
      <c r="D2162">
        <v>10000</v>
      </c>
      <c r="E2162">
        <v>85</v>
      </c>
      <c r="F2162" t="s">
        <v>49</v>
      </c>
      <c r="G2162" t="s">
        <v>55</v>
      </c>
      <c r="H2162" t="s">
        <v>82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4019</v>
      </c>
      <c r="O2162">
        <f>ROUNDUP(E2162/D2162,2)*100</f>
        <v>1</v>
      </c>
      <c r="P2162">
        <f>IF(L2162&gt;0,ROUNDUP((E2162/L2162),0))</f>
        <v>6</v>
      </c>
      <c r="Q2162" t="s">
        <v>29</v>
      </c>
      <c r="R2162" t="s">
        <v>4018</v>
      </c>
      <c r="S2162" s="10">
        <f>(J2162/86400)+25569+(-5/24)</f>
        <v>41018.503530092588</v>
      </c>
      <c r="T2162" s="9">
        <f>(I2162/86400)+25569+(-5/24)</f>
        <v>41048.503530092588</v>
      </c>
    </row>
    <row r="2163" spans="1:20" ht="29" x14ac:dyDescent="0.35">
      <c r="A2163">
        <v>2161</v>
      </c>
      <c r="B2163" s="8" t="s">
        <v>4017</v>
      </c>
      <c r="C2163" s="8" t="s">
        <v>4016</v>
      </c>
      <c r="D2163">
        <v>400</v>
      </c>
      <c r="E2163">
        <v>463</v>
      </c>
      <c r="F2163" t="s">
        <v>51</v>
      </c>
      <c r="G2163" t="s">
        <v>55</v>
      </c>
      <c r="H2163" t="s">
        <v>82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3733</v>
      </c>
      <c r="O2163">
        <f>ROUNDUP(E2163/D2163,2)*100</f>
        <v>115.99999999999999</v>
      </c>
      <c r="P2163">
        <f>IF(L2163&gt;0,ROUNDUP((E2163/L2163),0))</f>
        <v>36</v>
      </c>
      <c r="Q2163" t="s">
        <v>33</v>
      </c>
      <c r="R2163" t="s">
        <v>3732</v>
      </c>
      <c r="S2163" s="10">
        <f>(J2163/86400)+25569+(-5/24)</f>
        <v>42240.644201388888</v>
      </c>
      <c r="T2163" s="9">
        <f>(I2163/86400)+25569+(-5/24)</f>
        <v>42270.644201388888</v>
      </c>
    </row>
    <row r="2164" spans="1:20" ht="43.5" x14ac:dyDescent="0.35">
      <c r="A2164">
        <v>2162</v>
      </c>
      <c r="B2164" s="8" t="s">
        <v>4015</v>
      </c>
      <c r="C2164" s="8" t="s">
        <v>4014</v>
      </c>
      <c r="D2164">
        <v>4500</v>
      </c>
      <c r="E2164">
        <v>5052</v>
      </c>
      <c r="F2164" t="s">
        <v>51</v>
      </c>
      <c r="G2164" t="s">
        <v>55</v>
      </c>
      <c r="H2164" t="s">
        <v>82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3733</v>
      </c>
      <c r="O2164">
        <f>ROUNDUP(E2164/D2164,2)*100</f>
        <v>113.00000000000001</v>
      </c>
      <c r="P2164">
        <f>IF(L2164&gt;0,ROUNDUP((E2164/L2164),0))</f>
        <v>88</v>
      </c>
      <c r="Q2164" t="s">
        <v>33</v>
      </c>
      <c r="R2164" t="s">
        <v>3732</v>
      </c>
      <c r="S2164" s="10">
        <f>(J2164/86400)+25569+(-5/24)</f>
        <v>41813.557766203703</v>
      </c>
      <c r="T2164" s="9">
        <f>(I2164/86400)+25569+(-5/24)</f>
        <v>41844.557766203703</v>
      </c>
    </row>
    <row r="2165" spans="1:20" ht="43.5" x14ac:dyDescent="0.35">
      <c r="A2165">
        <v>2163</v>
      </c>
      <c r="B2165" s="8" t="s">
        <v>4013</v>
      </c>
      <c r="C2165" s="8" t="s">
        <v>4012</v>
      </c>
      <c r="D2165">
        <v>2500</v>
      </c>
      <c r="E2165">
        <v>3305</v>
      </c>
      <c r="F2165" t="s">
        <v>51</v>
      </c>
      <c r="G2165" t="s">
        <v>55</v>
      </c>
      <c r="H2165" t="s">
        <v>82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3733</v>
      </c>
      <c r="O2165">
        <f>ROUNDUP(E2165/D2165,2)*100</f>
        <v>133</v>
      </c>
      <c r="P2165">
        <f>IF(L2165&gt;0,ROUNDUP((E2165/L2165),0))</f>
        <v>76</v>
      </c>
      <c r="Q2165" t="s">
        <v>33</v>
      </c>
      <c r="R2165" t="s">
        <v>3732</v>
      </c>
      <c r="S2165" s="10">
        <f>(J2165/86400)+25569+(-5/24)</f>
        <v>42111.691203703704</v>
      </c>
      <c r="T2165" s="9">
        <f>(I2165/86400)+25569+(-5/24)</f>
        <v>42162.951388888883</v>
      </c>
    </row>
    <row r="2166" spans="1:20" ht="29" x14ac:dyDescent="0.35">
      <c r="A2166">
        <v>2164</v>
      </c>
      <c r="B2166" s="8" t="s">
        <v>4011</v>
      </c>
      <c r="C2166" s="8" t="s">
        <v>4010</v>
      </c>
      <c r="D2166">
        <v>5500</v>
      </c>
      <c r="E2166">
        <v>5645</v>
      </c>
      <c r="F2166" t="s">
        <v>51</v>
      </c>
      <c r="G2166" t="s">
        <v>55</v>
      </c>
      <c r="H2166" t="s">
        <v>82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3733</v>
      </c>
      <c r="O2166">
        <f>ROUNDUP(E2166/D2166,2)*100</f>
        <v>103</v>
      </c>
      <c r="P2166">
        <f>IF(L2166&gt;0,ROUNDUP((E2166/L2166),0))</f>
        <v>69</v>
      </c>
      <c r="Q2166" t="s">
        <v>33</v>
      </c>
      <c r="R2166" t="s">
        <v>3732</v>
      </c>
      <c r="S2166" s="10">
        <f>(J2166/86400)+25569+(-5/24)</f>
        <v>42515.509421296294</v>
      </c>
      <c r="T2166" s="9">
        <f>(I2166/86400)+25569+(-5/24)</f>
        <v>42545.957638888889</v>
      </c>
    </row>
    <row r="2167" spans="1:20" ht="43.5" x14ac:dyDescent="0.35">
      <c r="A2167">
        <v>2165</v>
      </c>
      <c r="B2167" s="8" t="s">
        <v>4009</v>
      </c>
      <c r="C2167" s="8" t="s">
        <v>4008</v>
      </c>
      <c r="D2167">
        <v>2500</v>
      </c>
      <c r="E2167">
        <v>3466</v>
      </c>
      <c r="F2167" t="s">
        <v>51</v>
      </c>
      <c r="G2167" t="s">
        <v>61</v>
      </c>
      <c r="H2167" t="s">
        <v>85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3733</v>
      </c>
      <c r="O2167">
        <f>ROUNDUP(E2167/D2167,2)*100</f>
        <v>139</v>
      </c>
      <c r="P2167">
        <f>IF(L2167&gt;0,ROUNDUP((E2167/L2167),0))</f>
        <v>30</v>
      </c>
      <c r="Q2167" t="s">
        <v>33</v>
      </c>
      <c r="R2167" t="s">
        <v>3732</v>
      </c>
      <c r="S2167" s="10">
        <f>(J2167/86400)+25569+(-5/24)</f>
        <v>42438.458738425928</v>
      </c>
      <c r="T2167" s="9">
        <f>(I2167/86400)+25569+(-5/24)</f>
        <v>42468.417071759257</v>
      </c>
    </row>
    <row r="2168" spans="1:20" ht="58" x14ac:dyDescent="0.35">
      <c r="A2168">
        <v>2166</v>
      </c>
      <c r="B2168" s="8" t="s">
        <v>4007</v>
      </c>
      <c r="C2168" s="8" t="s">
        <v>4006</v>
      </c>
      <c r="D2168">
        <v>2000</v>
      </c>
      <c r="E2168">
        <v>2932</v>
      </c>
      <c r="F2168" t="s">
        <v>51</v>
      </c>
      <c r="G2168" t="s">
        <v>55</v>
      </c>
      <c r="H2168" t="s">
        <v>82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3733</v>
      </c>
      <c r="O2168">
        <f>ROUNDUP(E2168/D2168,2)*100</f>
        <v>147</v>
      </c>
      <c r="P2168">
        <f>IF(L2168&gt;0,ROUNDUP((E2168/L2168),0))</f>
        <v>92</v>
      </c>
      <c r="Q2168" t="s">
        <v>33</v>
      </c>
      <c r="R2168" t="s">
        <v>3732</v>
      </c>
      <c r="S2168" s="10">
        <f>(J2168/86400)+25569+(-5/24)</f>
        <v>41933.629837962959</v>
      </c>
      <c r="T2168" s="9">
        <f>(I2168/86400)+25569+(-5/24)</f>
        <v>41978.671504629623</v>
      </c>
    </row>
    <row r="2169" spans="1:20" ht="29" x14ac:dyDescent="0.35">
      <c r="A2169">
        <v>2167</v>
      </c>
      <c r="B2169" s="8" t="s">
        <v>4005</v>
      </c>
      <c r="C2169" s="8" t="s">
        <v>4004</v>
      </c>
      <c r="D2169">
        <v>150</v>
      </c>
      <c r="E2169">
        <v>180</v>
      </c>
      <c r="F2169" t="s">
        <v>51</v>
      </c>
      <c r="G2169" t="s">
        <v>55</v>
      </c>
      <c r="H2169" t="s">
        <v>82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3733</v>
      </c>
      <c r="O2169">
        <f>ROUNDUP(E2169/D2169,2)*100</f>
        <v>120</v>
      </c>
      <c r="P2169">
        <f>IF(L2169&gt;0,ROUNDUP((E2169/L2169),0))</f>
        <v>23</v>
      </c>
      <c r="Q2169" t="s">
        <v>33</v>
      </c>
      <c r="R2169" t="s">
        <v>3732</v>
      </c>
      <c r="S2169" s="10">
        <f>(J2169/86400)+25569+(-5/24)</f>
        <v>41152.858067129629</v>
      </c>
      <c r="T2169" s="9">
        <f>(I2169/86400)+25569+(-5/24)</f>
        <v>41166.858067129629</v>
      </c>
    </row>
    <row r="2170" spans="1:20" ht="43.5" x14ac:dyDescent="0.35">
      <c r="A2170">
        <v>2168</v>
      </c>
      <c r="B2170" s="8" t="s">
        <v>4003</v>
      </c>
      <c r="C2170" s="8" t="s">
        <v>4002</v>
      </c>
      <c r="D2170">
        <v>18000</v>
      </c>
      <c r="E2170">
        <v>21884.69</v>
      </c>
      <c r="F2170" t="s">
        <v>51</v>
      </c>
      <c r="G2170" t="s">
        <v>55</v>
      </c>
      <c r="H2170" t="s">
        <v>82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3733</v>
      </c>
      <c r="O2170">
        <f>ROUNDUP(E2170/D2170,2)*100</f>
        <v>122</v>
      </c>
      <c r="P2170">
        <f>IF(L2170&gt;0,ROUNDUP((E2170/L2170),0))</f>
        <v>65</v>
      </c>
      <c r="Q2170" t="s">
        <v>33</v>
      </c>
      <c r="R2170" t="s">
        <v>3732</v>
      </c>
      <c r="S2170" s="10">
        <f>(J2170/86400)+25569+(-5/24)</f>
        <v>42745.391909722217</v>
      </c>
      <c r="T2170" s="9">
        <f>(I2170/86400)+25569+(-5/24)</f>
        <v>42775.999999999993</v>
      </c>
    </row>
    <row r="2171" spans="1:20" ht="58" x14ac:dyDescent="0.35">
      <c r="A2171">
        <v>2169</v>
      </c>
      <c r="B2171" s="8" t="s">
        <v>4001</v>
      </c>
      <c r="C2171" s="8" t="s">
        <v>4000</v>
      </c>
      <c r="D2171">
        <v>153</v>
      </c>
      <c r="E2171">
        <v>153</v>
      </c>
      <c r="F2171" t="s">
        <v>51</v>
      </c>
      <c r="G2171" t="s">
        <v>55</v>
      </c>
      <c r="H2171" t="s">
        <v>82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3733</v>
      </c>
      <c r="O2171">
        <f>ROUNDUP(E2171/D2171,2)*100</f>
        <v>100</v>
      </c>
      <c r="P2171">
        <f>IF(L2171&gt;0,ROUNDUP((E2171/L2171),0))</f>
        <v>22</v>
      </c>
      <c r="Q2171" t="s">
        <v>33</v>
      </c>
      <c r="R2171" t="s">
        <v>3732</v>
      </c>
      <c r="S2171" s="10">
        <f>(J2171/86400)+25569+(-5/24)</f>
        <v>42793.492488425924</v>
      </c>
      <c r="T2171" s="9">
        <f>(I2171/86400)+25569+(-5/24)</f>
        <v>42796.492488425924</v>
      </c>
    </row>
    <row r="2172" spans="1:20" ht="43.5" x14ac:dyDescent="0.35">
      <c r="A2172">
        <v>2170</v>
      </c>
      <c r="B2172" s="8" t="s">
        <v>3999</v>
      </c>
      <c r="C2172" s="8" t="s">
        <v>3998</v>
      </c>
      <c r="D2172">
        <v>350</v>
      </c>
      <c r="E2172">
        <v>633</v>
      </c>
      <c r="F2172" t="s">
        <v>51</v>
      </c>
      <c r="G2172" t="s">
        <v>55</v>
      </c>
      <c r="H2172" t="s">
        <v>82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3733</v>
      </c>
      <c r="O2172">
        <f>ROUNDUP(E2172/D2172,2)*100</f>
        <v>181</v>
      </c>
      <c r="P2172">
        <f>IF(L2172&gt;0,ROUNDUP((E2172/L2172),0))</f>
        <v>34</v>
      </c>
      <c r="Q2172" t="s">
        <v>33</v>
      </c>
      <c r="R2172" t="s">
        <v>3732</v>
      </c>
      <c r="S2172" s="10">
        <f>(J2172/86400)+25569+(-5/24)</f>
        <v>42198.541921296295</v>
      </c>
      <c r="T2172" s="9">
        <f>(I2172/86400)+25569+(-5/24)</f>
        <v>42238.541921296295</v>
      </c>
    </row>
    <row r="2173" spans="1:20" ht="43.5" x14ac:dyDescent="0.35">
      <c r="A2173">
        <v>2171</v>
      </c>
      <c r="B2173" s="8" t="s">
        <v>3997</v>
      </c>
      <c r="C2173" s="8" t="s">
        <v>3996</v>
      </c>
      <c r="D2173">
        <v>4000</v>
      </c>
      <c r="E2173">
        <v>4243</v>
      </c>
      <c r="F2173" t="s">
        <v>51</v>
      </c>
      <c r="G2173" t="s">
        <v>55</v>
      </c>
      <c r="H2173" t="s">
        <v>82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3733</v>
      </c>
      <c r="O2173">
        <f>ROUNDUP(E2173/D2173,2)*100</f>
        <v>107</v>
      </c>
      <c r="P2173">
        <f>IF(L2173&gt;0,ROUNDUP((E2173/L2173),0))</f>
        <v>91</v>
      </c>
      <c r="Q2173" t="s">
        <v>33</v>
      </c>
      <c r="R2173" t="s">
        <v>3732</v>
      </c>
      <c r="S2173" s="10">
        <f>(J2173/86400)+25569+(-5/24)</f>
        <v>42141.748784722215</v>
      </c>
      <c r="T2173" s="9">
        <f>(I2173/86400)+25569+(-5/24)</f>
        <v>42176.999999999993</v>
      </c>
    </row>
    <row r="2174" spans="1:20" ht="43.5" x14ac:dyDescent="0.35">
      <c r="A2174">
        <v>2172</v>
      </c>
      <c r="B2174" s="8" t="s">
        <v>3995</v>
      </c>
      <c r="C2174" s="8" t="s">
        <v>3994</v>
      </c>
      <c r="D2174">
        <v>1000</v>
      </c>
      <c r="E2174">
        <v>1000</v>
      </c>
      <c r="F2174" t="s">
        <v>51</v>
      </c>
      <c r="G2174" t="s">
        <v>55</v>
      </c>
      <c r="H2174" t="s">
        <v>82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3733</v>
      </c>
      <c r="O2174">
        <f>ROUNDUP(E2174/D2174,2)*100</f>
        <v>100</v>
      </c>
      <c r="P2174">
        <f>IF(L2174&gt;0,ROUNDUP((E2174/L2174),0))</f>
        <v>77</v>
      </c>
      <c r="Q2174" t="s">
        <v>33</v>
      </c>
      <c r="R2174" t="s">
        <v>3732</v>
      </c>
      <c r="S2174" s="10">
        <f>(J2174/86400)+25569+(-5/24)</f>
        <v>42082.371759259258</v>
      </c>
      <c r="T2174" s="9">
        <f>(I2174/86400)+25569+(-5/24)</f>
        <v>42112.371759259258</v>
      </c>
    </row>
    <row r="2175" spans="1:20" ht="43.5" x14ac:dyDescent="0.35">
      <c r="A2175">
        <v>2173</v>
      </c>
      <c r="B2175" s="8" t="s">
        <v>3993</v>
      </c>
      <c r="C2175" s="8" t="s">
        <v>3992</v>
      </c>
      <c r="D2175">
        <v>4200</v>
      </c>
      <c r="E2175">
        <v>5331</v>
      </c>
      <c r="F2175" t="s">
        <v>51</v>
      </c>
      <c r="G2175" t="s">
        <v>55</v>
      </c>
      <c r="H2175" t="s">
        <v>82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3733</v>
      </c>
      <c r="O2175">
        <f>ROUNDUP(E2175/D2175,2)*100</f>
        <v>127</v>
      </c>
      <c r="P2175">
        <f>IF(L2175&gt;0,ROUNDUP((E2175/L2175),0))</f>
        <v>60</v>
      </c>
      <c r="Q2175" t="s">
        <v>33</v>
      </c>
      <c r="R2175" t="s">
        <v>3732</v>
      </c>
      <c r="S2175" s="10">
        <f>(J2175/86400)+25569+(-5/24)</f>
        <v>41495.484293981477</v>
      </c>
      <c r="T2175" s="9">
        <f>(I2175/86400)+25569+(-5/24)</f>
        <v>41526.957638888889</v>
      </c>
    </row>
    <row r="2176" spans="1:20" ht="58" x14ac:dyDescent="0.35">
      <c r="A2176">
        <v>2174</v>
      </c>
      <c r="B2176" s="8" t="s">
        <v>3991</v>
      </c>
      <c r="C2176" s="8" t="s">
        <v>3990</v>
      </c>
      <c r="D2176">
        <v>4000</v>
      </c>
      <c r="E2176">
        <v>4119</v>
      </c>
      <c r="F2176" t="s">
        <v>51</v>
      </c>
      <c r="G2176" t="s">
        <v>56</v>
      </c>
      <c r="H2176" t="s">
        <v>90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3733</v>
      </c>
      <c r="O2176">
        <f>ROUNDUP(E2176/D2176,2)*100</f>
        <v>103</v>
      </c>
      <c r="P2176">
        <f>IF(L2176&gt;0,ROUNDUP((E2176/L2176),0))</f>
        <v>66</v>
      </c>
      <c r="Q2176" t="s">
        <v>33</v>
      </c>
      <c r="R2176" t="s">
        <v>3732</v>
      </c>
      <c r="S2176" s="10">
        <f>(J2176/86400)+25569+(-5/24)</f>
        <v>42465.334571759253</v>
      </c>
      <c r="T2176" s="9">
        <f>(I2176/86400)+25569+(-5/24)</f>
        <v>42495.334571759253</v>
      </c>
    </row>
    <row r="2177" spans="1:20" ht="43.5" x14ac:dyDescent="0.35">
      <c r="A2177">
        <v>2175</v>
      </c>
      <c r="B2177" s="8" t="s">
        <v>3989</v>
      </c>
      <c r="C2177" s="8" t="s">
        <v>3988</v>
      </c>
      <c r="D2177">
        <v>700</v>
      </c>
      <c r="E2177">
        <v>1750</v>
      </c>
      <c r="F2177" t="s">
        <v>51</v>
      </c>
      <c r="G2177" t="s">
        <v>55</v>
      </c>
      <c r="H2177" t="s">
        <v>82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3733</v>
      </c>
      <c r="O2177">
        <f>ROUNDUP(E2177/D2177,2)*100</f>
        <v>250</v>
      </c>
      <c r="P2177">
        <f>IF(L2177&gt;0,ROUNDUP((E2177/L2177),0))</f>
        <v>68</v>
      </c>
      <c r="Q2177" t="s">
        <v>33</v>
      </c>
      <c r="R2177" t="s">
        <v>3732</v>
      </c>
      <c r="S2177" s="10">
        <f>(J2177/86400)+25569+(-5/24)</f>
        <v>42564.800763888888</v>
      </c>
      <c r="T2177" s="9">
        <f>(I2177/86400)+25569+(-5/24)</f>
        <v>42571.800763888888</v>
      </c>
    </row>
    <row r="2178" spans="1:20" ht="43.5" x14ac:dyDescent="0.35">
      <c r="A2178">
        <v>2176</v>
      </c>
      <c r="B2178" s="8" t="s">
        <v>3987</v>
      </c>
      <c r="C2178" s="8" t="s">
        <v>3986</v>
      </c>
      <c r="D2178">
        <v>5000</v>
      </c>
      <c r="E2178">
        <v>6301</v>
      </c>
      <c r="F2178" t="s">
        <v>51</v>
      </c>
      <c r="G2178" t="s">
        <v>55</v>
      </c>
      <c r="H2178" t="s">
        <v>82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3733</v>
      </c>
      <c r="O2178">
        <f>ROUNDUP(E2178/D2178,2)*100</f>
        <v>127</v>
      </c>
      <c r="P2178">
        <f>IF(L2178&gt;0,ROUNDUP((E2178/L2178),0))</f>
        <v>89</v>
      </c>
      <c r="Q2178" t="s">
        <v>33</v>
      </c>
      <c r="R2178" t="s">
        <v>3732</v>
      </c>
      <c r="S2178" s="10">
        <f>(J2178/86400)+25569+(-5/24)</f>
        <v>42096.424872685187</v>
      </c>
      <c r="T2178" s="9">
        <f>(I2178/86400)+25569+(-5/24)</f>
        <v>42126.424872685187</v>
      </c>
    </row>
    <row r="2179" spans="1:20" ht="72.5" x14ac:dyDescent="0.35">
      <c r="A2179">
        <v>2177</v>
      </c>
      <c r="B2179" s="8" t="s">
        <v>3985</v>
      </c>
      <c r="C2179" s="8" t="s">
        <v>3984</v>
      </c>
      <c r="D2179">
        <v>2500</v>
      </c>
      <c r="E2179">
        <v>2503</v>
      </c>
      <c r="F2179" t="s">
        <v>51</v>
      </c>
      <c r="G2179" t="s">
        <v>55</v>
      </c>
      <c r="H2179" t="s">
        <v>82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3733</v>
      </c>
      <c r="O2179">
        <f>ROUNDUP(E2179/D2179,2)*100</f>
        <v>101</v>
      </c>
      <c r="P2179">
        <f>IF(L2179&gt;0,ROUNDUP((E2179/L2179),0))</f>
        <v>66</v>
      </c>
      <c r="Q2179" t="s">
        <v>33</v>
      </c>
      <c r="R2179" t="s">
        <v>3732</v>
      </c>
      <c r="S2179" s="10">
        <f>(J2179/86400)+25569+(-5/24)</f>
        <v>42502.042442129627</v>
      </c>
      <c r="T2179" s="9">
        <f>(I2179/86400)+25569+(-5/24)</f>
        <v>42527.042442129627</v>
      </c>
    </row>
    <row r="2180" spans="1:20" ht="43.5" x14ac:dyDescent="0.35">
      <c r="A2180">
        <v>2178</v>
      </c>
      <c r="B2180" s="8" t="s">
        <v>3983</v>
      </c>
      <c r="C2180" s="8" t="s">
        <v>3982</v>
      </c>
      <c r="D2180">
        <v>25000</v>
      </c>
      <c r="E2180">
        <v>34660</v>
      </c>
      <c r="F2180" t="s">
        <v>51</v>
      </c>
      <c r="G2180" t="s">
        <v>55</v>
      </c>
      <c r="H2180" t="s">
        <v>82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3733</v>
      </c>
      <c r="O2180">
        <f>ROUNDUP(E2180/D2180,2)*100</f>
        <v>139</v>
      </c>
      <c r="P2180">
        <f>IF(L2180&gt;0,ROUNDUP((E2180/L2180),0))</f>
        <v>41</v>
      </c>
      <c r="Q2180" t="s">
        <v>33</v>
      </c>
      <c r="R2180" t="s">
        <v>3732</v>
      </c>
      <c r="S2180" s="10">
        <f>(J2180/86400)+25569+(-5/24)</f>
        <v>42723.428206018514</v>
      </c>
      <c r="T2180" s="9">
        <f>(I2180/86400)+25569+(-5/24)</f>
        <v>42753.428206018514</v>
      </c>
    </row>
    <row r="2181" spans="1:20" ht="43.5" x14ac:dyDescent="0.35">
      <c r="A2181">
        <v>2179</v>
      </c>
      <c r="B2181" s="8" t="s">
        <v>3981</v>
      </c>
      <c r="C2181" s="8" t="s">
        <v>3980</v>
      </c>
      <c r="D2181">
        <v>1000</v>
      </c>
      <c r="E2181">
        <v>1614</v>
      </c>
      <c r="F2181" t="s">
        <v>51</v>
      </c>
      <c r="G2181" t="s">
        <v>55</v>
      </c>
      <c r="H2181" t="s">
        <v>82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3733</v>
      </c>
      <c r="O2181">
        <f>ROUNDUP(E2181/D2181,2)*100</f>
        <v>162</v>
      </c>
      <c r="P2181">
        <f>IF(L2181&gt;0,ROUNDUP((E2181/L2181),0))</f>
        <v>77</v>
      </c>
      <c r="Q2181" t="s">
        <v>33</v>
      </c>
      <c r="R2181" t="s">
        <v>3732</v>
      </c>
      <c r="S2181" s="10">
        <f>(J2181/86400)+25569+(-5/24)</f>
        <v>42074.962870370371</v>
      </c>
      <c r="T2181" s="9">
        <f>(I2181/86400)+25569+(-5/24)</f>
        <v>42104.962870370371</v>
      </c>
    </row>
    <row r="2182" spans="1:20" ht="29" x14ac:dyDescent="0.35">
      <c r="A2182">
        <v>2180</v>
      </c>
      <c r="B2182" s="8" t="s">
        <v>3979</v>
      </c>
      <c r="C2182" s="8" t="s">
        <v>3978</v>
      </c>
      <c r="D2182">
        <v>5000</v>
      </c>
      <c r="E2182">
        <v>5359.21</v>
      </c>
      <c r="F2182" t="s">
        <v>51</v>
      </c>
      <c r="G2182" t="s">
        <v>55</v>
      </c>
      <c r="H2182" t="s">
        <v>82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3733</v>
      </c>
      <c r="O2182">
        <f>ROUNDUP(E2182/D2182,2)*100</f>
        <v>108</v>
      </c>
      <c r="P2182">
        <f>IF(L2182&gt;0,ROUNDUP((E2182/L2182),0))</f>
        <v>69</v>
      </c>
      <c r="Q2182" t="s">
        <v>33</v>
      </c>
      <c r="R2182" t="s">
        <v>3732</v>
      </c>
      <c r="S2182" s="10">
        <f>(J2182/86400)+25569+(-5/24)</f>
        <v>42279.461435185185</v>
      </c>
      <c r="T2182" s="9">
        <f>(I2182/86400)+25569+(-5/24)</f>
        <v>42321.503101851849</v>
      </c>
    </row>
    <row r="2183" spans="1:20" ht="58" x14ac:dyDescent="0.35">
      <c r="A2183">
        <v>2181</v>
      </c>
      <c r="B2183" s="8" t="s">
        <v>3977</v>
      </c>
      <c r="C2183" s="8" t="s">
        <v>3976</v>
      </c>
      <c r="D2183">
        <v>2000</v>
      </c>
      <c r="E2183">
        <v>3062</v>
      </c>
      <c r="F2183" t="s">
        <v>51</v>
      </c>
      <c r="G2183" t="s">
        <v>55</v>
      </c>
      <c r="H2183" t="s">
        <v>82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3775</v>
      </c>
      <c r="O2183">
        <f>ROUNDUP(E2183/D2183,2)*100</f>
        <v>154</v>
      </c>
      <c r="P2183">
        <f>IF(L2183&gt;0,ROUNDUP((E2183/L2183),0))</f>
        <v>58</v>
      </c>
      <c r="Q2183" t="s">
        <v>29</v>
      </c>
      <c r="R2183" t="s">
        <v>3774</v>
      </c>
      <c r="S2183" s="10">
        <f>(J2183/86400)+25569+(-5/24)</f>
        <v>42772.796909722216</v>
      </c>
      <c r="T2183" s="9">
        <f>(I2183/86400)+25569+(-5/24)</f>
        <v>42786.796909722216</v>
      </c>
    </row>
    <row r="2184" spans="1:20" ht="43.5" x14ac:dyDescent="0.35">
      <c r="A2184">
        <v>2182</v>
      </c>
      <c r="B2184" s="8" t="s">
        <v>3975</v>
      </c>
      <c r="C2184" s="8" t="s">
        <v>3974</v>
      </c>
      <c r="D2184">
        <v>3000</v>
      </c>
      <c r="E2184">
        <v>15725</v>
      </c>
      <c r="F2184" t="s">
        <v>51</v>
      </c>
      <c r="G2184" t="s">
        <v>57</v>
      </c>
      <c r="H2184" t="s">
        <v>193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3775</v>
      </c>
      <c r="O2184">
        <f>ROUNDUP(E2184/D2184,2)*100</f>
        <v>525</v>
      </c>
      <c r="P2184">
        <f>IF(L2184&gt;0,ROUNDUP((E2184/L2184),0))</f>
        <v>45</v>
      </c>
      <c r="Q2184" t="s">
        <v>29</v>
      </c>
      <c r="R2184" t="s">
        <v>3774</v>
      </c>
      <c r="S2184" s="10">
        <f>(J2184/86400)+25569+(-5/24)</f>
        <v>41879.692418981482</v>
      </c>
      <c r="T2184" s="9">
        <f>(I2184/86400)+25569+(-5/24)</f>
        <v>41914.692418981482</v>
      </c>
    </row>
    <row r="2185" spans="1:20" ht="43.5" x14ac:dyDescent="0.35">
      <c r="A2185">
        <v>2183</v>
      </c>
      <c r="B2185" s="8" t="s">
        <v>3973</v>
      </c>
      <c r="C2185" s="8" t="s">
        <v>3972</v>
      </c>
      <c r="D2185">
        <v>1800</v>
      </c>
      <c r="E2185">
        <v>8807</v>
      </c>
      <c r="F2185" t="s">
        <v>51</v>
      </c>
      <c r="G2185" t="s">
        <v>55</v>
      </c>
      <c r="H2185" t="s">
        <v>82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3775</v>
      </c>
      <c r="O2185">
        <f>ROUNDUP(E2185/D2185,2)*100</f>
        <v>489.99999999999994</v>
      </c>
      <c r="P2185">
        <f>IF(L2185&gt;0,ROUNDUP((E2185/L2185),0))</f>
        <v>32</v>
      </c>
      <c r="Q2185" t="s">
        <v>29</v>
      </c>
      <c r="R2185" t="s">
        <v>3774</v>
      </c>
      <c r="S2185" s="10">
        <f>(J2185/86400)+25569+(-5/24)</f>
        <v>42745.157141203701</v>
      </c>
      <c r="T2185" s="9">
        <f>(I2185/86400)+25569+(-5/24)</f>
        <v>42774.999999999993</v>
      </c>
    </row>
    <row r="2186" spans="1:20" ht="58" x14ac:dyDescent="0.35">
      <c r="A2186">
        <v>2184</v>
      </c>
      <c r="B2186" s="8" t="s">
        <v>3971</v>
      </c>
      <c r="C2186" s="8" t="s">
        <v>3970</v>
      </c>
      <c r="D2186">
        <v>10000</v>
      </c>
      <c r="E2186">
        <v>28474</v>
      </c>
      <c r="F2186" t="s">
        <v>51</v>
      </c>
      <c r="G2186" t="s">
        <v>55</v>
      </c>
      <c r="H2186" t="s">
        <v>82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3775</v>
      </c>
      <c r="O2186">
        <f>ROUNDUP(E2186/D2186,2)*100</f>
        <v>284.99999999999994</v>
      </c>
      <c r="P2186">
        <f>IF(L2186&gt;0,ROUNDUP((E2186/L2186),0))</f>
        <v>108</v>
      </c>
      <c r="Q2186" t="s">
        <v>29</v>
      </c>
      <c r="R2186" t="s">
        <v>3774</v>
      </c>
      <c r="S2186" s="10">
        <f>(J2186/86400)+25569+(-5/24)</f>
        <v>42380.481956018521</v>
      </c>
      <c r="T2186" s="9">
        <f>(I2186/86400)+25569+(-5/24)</f>
        <v>42394.458333333336</v>
      </c>
    </row>
    <row r="2187" spans="1:20" ht="43.5" x14ac:dyDescent="0.35">
      <c r="A2187">
        <v>2185</v>
      </c>
      <c r="B2187" s="8" t="s">
        <v>3969</v>
      </c>
      <c r="C2187" s="8" t="s">
        <v>3968</v>
      </c>
      <c r="D2187">
        <v>5000</v>
      </c>
      <c r="E2187">
        <v>92848.5</v>
      </c>
      <c r="F2187" t="s">
        <v>51</v>
      </c>
      <c r="G2187" t="s">
        <v>56</v>
      </c>
      <c r="H2187" t="s">
        <v>90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3775</v>
      </c>
      <c r="O2187">
        <f>ROUNDUP(E2187/D2187,2)*100</f>
        <v>1857</v>
      </c>
      <c r="P2187">
        <f>IF(L2187&gt;0,ROUNDUP((E2187/L2187),0))</f>
        <v>150</v>
      </c>
      <c r="Q2187" t="s">
        <v>29</v>
      </c>
      <c r="R2187" t="s">
        <v>3774</v>
      </c>
      <c r="S2187" s="10">
        <f>(J2187/86400)+25569+(-5/24)</f>
        <v>41319.141655092586</v>
      </c>
      <c r="T2187" s="9">
        <f>(I2187/86400)+25569+(-5/24)</f>
        <v>41359.141655092586</v>
      </c>
    </row>
    <row r="2188" spans="1:20" ht="43.5" x14ac:dyDescent="0.35">
      <c r="A2188">
        <v>2186</v>
      </c>
      <c r="B2188" s="8" t="s">
        <v>3967</v>
      </c>
      <c r="C2188" s="8" t="s">
        <v>3966</v>
      </c>
      <c r="D2188">
        <v>20000</v>
      </c>
      <c r="E2188">
        <v>21935</v>
      </c>
      <c r="F2188" t="s">
        <v>51</v>
      </c>
      <c r="G2188" t="s">
        <v>55</v>
      </c>
      <c r="H2188" t="s">
        <v>82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3775</v>
      </c>
      <c r="O2188">
        <f>ROUNDUP(E2188/D2188,2)*100</f>
        <v>110.00000000000001</v>
      </c>
      <c r="P2188">
        <f>IF(L2188&gt;0,ROUNDUP((E2188/L2188),0))</f>
        <v>56</v>
      </c>
      <c r="Q2188" t="s">
        <v>29</v>
      </c>
      <c r="R2188" t="s">
        <v>3774</v>
      </c>
      <c r="S2188" s="10">
        <f>(J2188/86400)+25569+(-5/24)</f>
        <v>42583.406747685185</v>
      </c>
      <c r="T2188" s="9">
        <f>(I2188/86400)+25569+(-5/24)</f>
        <v>42619.874999999993</v>
      </c>
    </row>
    <row r="2189" spans="1:20" ht="43.5" x14ac:dyDescent="0.35">
      <c r="A2189">
        <v>2187</v>
      </c>
      <c r="B2189" s="8" t="s">
        <v>3965</v>
      </c>
      <c r="C2189" s="8" t="s">
        <v>3964</v>
      </c>
      <c r="D2189">
        <v>20000</v>
      </c>
      <c r="E2189">
        <v>202928.5</v>
      </c>
      <c r="F2189" t="s">
        <v>51</v>
      </c>
      <c r="G2189" t="s">
        <v>55</v>
      </c>
      <c r="H2189" t="s">
        <v>82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3775</v>
      </c>
      <c r="O2189">
        <f>ROUNDUP(E2189/D2189,2)*100</f>
        <v>1015</v>
      </c>
      <c r="P2189">
        <f>IF(L2189&gt;0,ROUNDUP((E2189/L2189),0))</f>
        <v>57</v>
      </c>
      <c r="Q2189" t="s">
        <v>29</v>
      </c>
      <c r="R2189" t="s">
        <v>3774</v>
      </c>
      <c r="S2189" s="10">
        <f>(J2189/86400)+25569+(-5/24)</f>
        <v>42068.000763888886</v>
      </c>
      <c r="T2189" s="9">
        <f>(I2189/86400)+25569+(-5/24)</f>
        <v>42096.957638888889</v>
      </c>
    </row>
    <row r="2190" spans="1:20" ht="43.5" x14ac:dyDescent="0.35">
      <c r="A2190">
        <v>2188</v>
      </c>
      <c r="B2190" s="8" t="s">
        <v>3963</v>
      </c>
      <c r="C2190" s="8" t="s">
        <v>3962</v>
      </c>
      <c r="D2190">
        <v>5494</v>
      </c>
      <c r="E2190">
        <v>22645</v>
      </c>
      <c r="F2190" t="s">
        <v>51</v>
      </c>
      <c r="G2190" t="s">
        <v>58</v>
      </c>
      <c r="H2190" t="s">
        <v>104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3775</v>
      </c>
      <c r="O2190">
        <f>ROUNDUP(E2190/D2190,2)*100</f>
        <v>413</v>
      </c>
      <c r="P2190">
        <f>IF(L2190&gt;0,ROUNDUP((E2190/L2190),0))</f>
        <v>45</v>
      </c>
      <c r="Q2190" t="s">
        <v>29</v>
      </c>
      <c r="R2190" t="s">
        <v>3774</v>
      </c>
      <c r="S2190" s="10">
        <f>(J2190/86400)+25569+(-5/24)</f>
        <v>42633.377789351849</v>
      </c>
      <c r="T2190" s="9">
        <f>(I2190/86400)+25569+(-5/24)</f>
        <v>42668.499999999993</v>
      </c>
    </row>
    <row r="2191" spans="1:20" ht="43.5" x14ac:dyDescent="0.35">
      <c r="A2191">
        <v>2189</v>
      </c>
      <c r="B2191" s="8" t="s">
        <v>3961</v>
      </c>
      <c r="C2191" s="8" t="s">
        <v>3960</v>
      </c>
      <c r="D2191">
        <v>1200</v>
      </c>
      <c r="E2191">
        <v>6039</v>
      </c>
      <c r="F2191" t="s">
        <v>51</v>
      </c>
      <c r="G2191" t="s">
        <v>56</v>
      </c>
      <c r="H2191" t="s">
        <v>90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3775</v>
      </c>
      <c r="O2191">
        <f>ROUNDUP(E2191/D2191,2)*100</f>
        <v>504</v>
      </c>
      <c r="P2191">
        <f>IF(L2191&gt;0,ROUNDUP((E2191/L2191),0))</f>
        <v>69</v>
      </c>
      <c r="Q2191" t="s">
        <v>29</v>
      </c>
      <c r="R2191" t="s">
        <v>3774</v>
      </c>
      <c r="S2191" s="10">
        <f>(J2191/86400)+25569+(-5/24)</f>
        <v>42467.579861111109</v>
      </c>
      <c r="T2191" s="9">
        <f>(I2191/86400)+25569+(-5/24)</f>
        <v>42481.708333333336</v>
      </c>
    </row>
    <row r="2192" spans="1:20" ht="43.5" x14ac:dyDescent="0.35">
      <c r="A2192">
        <v>2190</v>
      </c>
      <c r="B2192" s="8" t="s">
        <v>3959</v>
      </c>
      <c r="C2192" s="8" t="s">
        <v>3958</v>
      </c>
      <c r="D2192">
        <v>19000</v>
      </c>
      <c r="E2192">
        <v>35076</v>
      </c>
      <c r="F2192" t="s">
        <v>51</v>
      </c>
      <c r="G2192" t="s">
        <v>55</v>
      </c>
      <c r="H2192" t="s">
        <v>82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3775</v>
      </c>
      <c r="O2192">
        <f>ROUNDUP(E2192/D2192,2)*100</f>
        <v>185</v>
      </c>
      <c r="P2192">
        <f>IF(L2192&gt;0,ROUNDUP((E2192/L2192),0))</f>
        <v>66</v>
      </c>
      <c r="Q2192" t="s">
        <v>29</v>
      </c>
      <c r="R2192" t="s">
        <v>3774</v>
      </c>
      <c r="S2192" s="10">
        <f>(J2192/86400)+25569+(-5/24)</f>
        <v>42417.416712962957</v>
      </c>
      <c r="T2192" s="9">
        <f>(I2192/86400)+25569+(-5/24)</f>
        <v>42452.082638888889</v>
      </c>
    </row>
    <row r="2193" spans="1:20" ht="58" x14ac:dyDescent="0.35">
      <c r="A2193">
        <v>2191</v>
      </c>
      <c r="B2193" s="8" t="s">
        <v>3957</v>
      </c>
      <c r="C2193" s="8" t="s">
        <v>3956</v>
      </c>
      <c r="D2193">
        <v>750</v>
      </c>
      <c r="E2193">
        <v>898</v>
      </c>
      <c r="F2193" t="s">
        <v>51</v>
      </c>
      <c r="G2193" t="s">
        <v>56</v>
      </c>
      <c r="H2193" t="s">
        <v>90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3775</v>
      </c>
      <c r="O2193">
        <f>ROUNDUP(E2193/D2193,2)*100</f>
        <v>120</v>
      </c>
      <c r="P2193">
        <f>IF(L2193&gt;0,ROUNDUP((E2193/L2193),0))</f>
        <v>36</v>
      </c>
      <c r="Q2193" t="s">
        <v>29</v>
      </c>
      <c r="R2193" t="s">
        <v>3774</v>
      </c>
      <c r="S2193" s="10">
        <f>(J2193/86400)+25569+(-5/24)</f>
        <v>42768.6253125</v>
      </c>
      <c r="T2193" s="9">
        <f>(I2193/86400)+25569+(-5/24)</f>
        <v>42780.6253125</v>
      </c>
    </row>
    <row r="2194" spans="1:20" ht="58" x14ac:dyDescent="0.35">
      <c r="A2194">
        <v>2192</v>
      </c>
      <c r="B2194" s="8" t="s">
        <v>3955</v>
      </c>
      <c r="C2194" s="8" t="s">
        <v>3954</v>
      </c>
      <c r="D2194">
        <v>12000</v>
      </c>
      <c r="E2194">
        <v>129748.82</v>
      </c>
      <c r="F2194" t="s">
        <v>51</v>
      </c>
      <c r="G2194" t="s">
        <v>56</v>
      </c>
      <c r="H2194" t="s">
        <v>90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3775</v>
      </c>
      <c r="O2194">
        <f>ROUNDUP(E2194/D2194,2)*100</f>
        <v>1082</v>
      </c>
      <c r="P2194">
        <f>IF(L2194&gt;0,ROUNDUP((E2194/L2194),0))</f>
        <v>41</v>
      </c>
      <c r="Q2194" t="s">
        <v>29</v>
      </c>
      <c r="R2194" t="s">
        <v>3774</v>
      </c>
      <c r="S2194" s="10">
        <f>(J2194/86400)+25569+(-5/24)</f>
        <v>42691.642870370364</v>
      </c>
      <c r="T2194" s="9">
        <f>(I2194/86400)+25569+(-5/24)</f>
        <v>42719.749999999993</v>
      </c>
    </row>
    <row r="2195" spans="1:20" ht="58" x14ac:dyDescent="0.35">
      <c r="A2195">
        <v>2193</v>
      </c>
      <c r="B2195" s="8" t="s">
        <v>3953</v>
      </c>
      <c r="C2195" s="8" t="s">
        <v>3952</v>
      </c>
      <c r="D2195">
        <v>15000</v>
      </c>
      <c r="E2195">
        <v>67856</v>
      </c>
      <c r="F2195" t="s">
        <v>51</v>
      </c>
      <c r="G2195" t="s">
        <v>55</v>
      </c>
      <c r="H2195" t="s">
        <v>82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3775</v>
      </c>
      <c r="O2195">
        <f>ROUNDUP(E2195/D2195,2)*100</f>
        <v>452.99999999999994</v>
      </c>
      <c r="P2195">
        <f>IF(L2195&gt;0,ROUNDUP((E2195/L2195),0))</f>
        <v>76</v>
      </c>
      <c r="Q2195" t="s">
        <v>29</v>
      </c>
      <c r="R2195" t="s">
        <v>3774</v>
      </c>
      <c r="S2195" s="10">
        <f>(J2195/86400)+25569+(-5/24)</f>
        <v>42664.197592592587</v>
      </c>
      <c r="T2195" s="9">
        <f>(I2195/86400)+25569+(-5/24)</f>
        <v>42694.999305555553</v>
      </c>
    </row>
    <row r="2196" spans="1:20" ht="58" x14ac:dyDescent="0.35">
      <c r="A2196">
        <v>2194</v>
      </c>
      <c r="B2196" s="8" t="s">
        <v>3951</v>
      </c>
      <c r="C2196" s="8" t="s">
        <v>3950</v>
      </c>
      <c r="D2196">
        <v>10000</v>
      </c>
      <c r="E2196">
        <v>53737</v>
      </c>
      <c r="F2196" t="s">
        <v>51</v>
      </c>
      <c r="G2196" t="s">
        <v>55</v>
      </c>
      <c r="H2196" t="s">
        <v>82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3775</v>
      </c>
      <c r="O2196">
        <f>ROUNDUP(E2196/D2196,2)*100</f>
        <v>538</v>
      </c>
      <c r="P2196">
        <f>IF(L2196&gt;0,ROUNDUP((E2196/L2196),0))</f>
        <v>62</v>
      </c>
      <c r="Q2196" t="s">
        <v>29</v>
      </c>
      <c r="R2196" t="s">
        <v>3774</v>
      </c>
      <c r="S2196" s="10">
        <f>(J2196/86400)+25569+(-5/24)</f>
        <v>42425.54965277778</v>
      </c>
      <c r="T2196" s="9">
        <f>(I2196/86400)+25569+(-5/24)</f>
        <v>42455.507986111108</v>
      </c>
    </row>
    <row r="2197" spans="1:20" ht="29" x14ac:dyDescent="0.35">
      <c r="A2197">
        <v>2195</v>
      </c>
      <c r="B2197" s="8" t="s">
        <v>3949</v>
      </c>
      <c r="C2197" s="8" t="s">
        <v>3948</v>
      </c>
      <c r="D2197">
        <v>4600</v>
      </c>
      <c r="E2197">
        <v>5535</v>
      </c>
      <c r="F2197" t="s">
        <v>51</v>
      </c>
      <c r="G2197" t="s">
        <v>55</v>
      </c>
      <c r="H2197" t="s">
        <v>82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3775</v>
      </c>
      <c r="O2197">
        <f>ROUNDUP(E2197/D2197,2)*100</f>
        <v>121</v>
      </c>
      <c r="P2197">
        <f>IF(L2197&gt;0,ROUNDUP((E2197/L2197),0))</f>
        <v>49</v>
      </c>
      <c r="Q2197" t="s">
        <v>29</v>
      </c>
      <c r="R2197" t="s">
        <v>3774</v>
      </c>
      <c r="S2197" s="10">
        <f>(J2197/86400)+25569+(-5/24)</f>
        <v>42197.563657407409</v>
      </c>
      <c r="T2197" s="9">
        <f>(I2197/86400)+25569+(-5/24)</f>
        <v>42227.563657407409</v>
      </c>
    </row>
    <row r="2198" spans="1:20" ht="29" x14ac:dyDescent="0.35">
      <c r="A2198">
        <v>2196</v>
      </c>
      <c r="B2198" s="8" t="s">
        <v>3947</v>
      </c>
      <c r="C2198" s="8" t="s">
        <v>3946</v>
      </c>
      <c r="D2198">
        <v>14000</v>
      </c>
      <c r="E2198">
        <v>15937</v>
      </c>
      <c r="F2198" t="s">
        <v>51</v>
      </c>
      <c r="G2198" t="s">
        <v>55</v>
      </c>
      <c r="H2198" t="s">
        <v>82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3775</v>
      </c>
      <c r="O2198">
        <f>ROUNDUP(E2198/D2198,2)*100</f>
        <v>113.99999999999999</v>
      </c>
      <c r="P2198">
        <f>IF(L2198&gt;0,ROUNDUP((E2198/L2198),0))</f>
        <v>69</v>
      </c>
      <c r="Q2198" t="s">
        <v>29</v>
      </c>
      <c r="R2198" t="s">
        <v>3774</v>
      </c>
      <c r="S2198" s="10">
        <f>(J2198/86400)+25569+(-5/24)</f>
        <v>42675.278958333329</v>
      </c>
      <c r="T2198" s="9">
        <f>(I2198/86400)+25569+(-5/24)</f>
        <v>42706.083333333336</v>
      </c>
    </row>
    <row r="2199" spans="1:20" ht="43.5" x14ac:dyDescent="0.35">
      <c r="A2199">
        <v>2197</v>
      </c>
      <c r="B2199" s="8" t="s">
        <v>3945</v>
      </c>
      <c r="C2199" s="8" t="s">
        <v>3944</v>
      </c>
      <c r="D2199">
        <v>30000</v>
      </c>
      <c r="E2199">
        <v>285309.33</v>
      </c>
      <c r="F2199" t="s">
        <v>51</v>
      </c>
      <c r="G2199" t="s">
        <v>55</v>
      </c>
      <c r="H2199" t="s">
        <v>82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3775</v>
      </c>
      <c r="O2199">
        <f>ROUNDUP(E2199/D2199,2)*100</f>
        <v>952</v>
      </c>
      <c r="P2199">
        <f>IF(L2199&gt;0,ROUNDUP((E2199/L2199),0))</f>
        <v>66</v>
      </c>
      <c r="Q2199" t="s">
        <v>29</v>
      </c>
      <c r="R2199" t="s">
        <v>3774</v>
      </c>
      <c r="S2199" s="10">
        <f>(J2199/86400)+25569+(-5/24)</f>
        <v>42033.37568287037</v>
      </c>
      <c r="T2199" s="9">
        <f>(I2199/86400)+25569+(-5/24)</f>
        <v>42063.37568287037</v>
      </c>
    </row>
    <row r="2200" spans="1:20" ht="43.5" x14ac:dyDescent="0.35">
      <c r="A2200">
        <v>2198</v>
      </c>
      <c r="B2200" s="8" t="s">
        <v>3943</v>
      </c>
      <c r="C2200" s="8" t="s">
        <v>3942</v>
      </c>
      <c r="D2200">
        <v>40000</v>
      </c>
      <c r="E2200">
        <v>53157</v>
      </c>
      <c r="F2200" t="s">
        <v>51</v>
      </c>
      <c r="G2200" t="s">
        <v>55</v>
      </c>
      <c r="H2200" t="s">
        <v>82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3775</v>
      </c>
      <c r="O2200">
        <f>ROUNDUP(E2200/D2200,2)*100</f>
        <v>133</v>
      </c>
      <c r="P2200">
        <f>IF(L2200&gt;0,ROUNDUP((E2200/L2200),0))</f>
        <v>82</v>
      </c>
      <c r="Q2200" t="s">
        <v>29</v>
      </c>
      <c r="R2200" t="s">
        <v>3774</v>
      </c>
      <c r="S2200" s="10">
        <f>(J2200/86400)+25569+(-5/24)</f>
        <v>42292.305555555555</v>
      </c>
      <c r="T2200" s="9">
        <f>(I2200/86400)+25569+(-5/24)</f>
        <v>42322.347222222219</v>
      </c>
    </row>
    <row r="2201" spans="1:20" ht="29" x14ac:dyDescent="0.35">
      <c r="A2201">
        <v>2199</v>
      </c>
      <c r="B2201" s="8" t="s">
        <v>3941</v>
      </c>
      <c r="C2201" s="8" t="s">
        <v>3940</v>
      </c>
      <c r="D2201">
        <v>9000</v>
      </c>
      <c r="E2201">
        <v>13228</v>
      </c>
      <c r="F2201" t="s">
        <v>51</v>
      </c>
      <c r="G2201" t="s">
        <v>65</v>
      </c>
      <c r="H2201" t="s">
        <v>85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3775</v>
      </c>
      <c r="O2201">
        <f>ROUNDUP(E2201/D2201,2)*100</f>
        <v>147</v>
      </c>
      <c r="P2201">
        <f>IF(L2201&gt;0,ROUNDUP((E2201/L2201),0))</f>
        <v>53</v>
      </c>
      <c r="Q2201" t="s">
        <v>29</v>
      </c>
      <c r="R2201" t="s">
        <v>3774</v>
      </c>
      <c r="S2201" s="10">
        <f>(J2201/86400)+25569+(-5/24)</f>
        <v>42262.208310185182</v>
      </c>
      <c r="T2201" s="9">
        <f>(I2201/86400)+25569+(-5/24)</f>
        <v>42292.208310185182</v>
      </c>
    </row>
    <row r="2202" spans="1:20" ht="43.5" x14ac:dyDescent="0.35">
      <c r="A2202">
        <v>2200</v>
      </c>
      <c r="B2202" s="8" t="s">
        <v>3939</v>
      </c>
      <c r="C2202" s="8" t="s">
        <v>3938</v>
      </c>
      <c r="D2202">
        <v>2000</v>
      </c>
      <c r="E2202">
        <v>10843</v>
      </c>
      <c r="F2202" t="s">
        <v>51</v>
      </c>
      <c r="G2202" t="s">
        <v>56</v>
      </c>
      <c r="H2202" t="s">
        <v>90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3775</v>
      </c>
      <c r="O2202">
        <f>ROUNDUP(E2202/D2202,2)*100</f>
        <v>543</v>
      </c>
      <c r="P2202">
        <f>IF(L2202&gt;0,ROUNDUP((E2202/L2202),0))</f>
        <v>42</v>
      </c>
      <c r="Q2202" t="s">
        <v>29</v>
      </c>
      <c r="R2202" t="s">
        <v>3774</v>
      </c>
      <c r="S2202" s="10">
        <f>(J2202/86400)+25569+(-5/24)</f>
        <v>42163.417453703696</v>
      </c>
      <c r="T2202" s="9">
        <f>(I2202/86400)+25569+(-5/24)</f>
        <v>42190.916666666664</v>
      </c>
    </row>
    <row r="2203" spans="1:20" ht="43.5" x14ac:dyDescent="0.35">
      <c r="A2203">
        <v>2201</v>
      </c>
      <c r="B2203" s="8" t="s">
        <v>3937</v>
      </c>
      <c r="C2203" s="8" t="s">
        <v>3936</v>
      </c>
      <c r="D2203">
        <v>110</v>
      </c>
      <c r="E2203">
        <v>420.99</v>
      </c>
      <c r="F2203" t="s">
        <v>51</v>
      </c>
      <c r="G2203" t="s">
        <v>56</v>
      </c>
      <c r="H2203" t="s">
        <v>90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3897</v>
      </c>
      <c r="O2203">
        <f>ROUNDUP(E2203/D2203,2)*100</f>
        <v>382.99999999999994</v>
      </c>
      <c r="P2203">
        <f>IF(L2203&gt;0,ROUNDUP((E2203/L2203),0))</f>
        <v>16</v>
      </c>
      <c r="Q2203" t="s">
        <v>33</v>
      </c>
      <c r="R2203" t="s">
        <v>3896</v>
      </c>
      <c r="S2203" s="10">
        <f>(J2203/86400)+25569+(-5/24)</f>
        <v>41276.638483796291</v>
      </c>
      <c r="T2203" s="9">
        <f>(I2203/86400)+25569+(-5/24)</f>
        <v>41290.638483796291</v>
      </c>
    </row>
    <row r="2204" spans="1:20" ht="29" x14ac:dyDescent="0.35">
      <c r="A2204">
        <v>2202</v>
      </c>
      <c r="B2204" s="8" t="s">
        <v>3935</v>
      </c>
      <c r="C2204" s="8" t="s">
        <v>3934</v>
      </c>
      <c r="D2204">
        <v>4000</v>
      </c>
      <c r="E2204">
        <v>28167.25</v>
      </c>
      <c r="F2204" t="s">
        <v>51</v>
      </c>
      <c r="G2204" t="s">
        <v>55</v>
      </c>
      <c r="H2204" t="s">
        <v>82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3897</v>
      </c>
      <c r="O2204">
        <f>ROUNDUP(E2204/D2204,2)*100</f>
        <v>705</v>
      </c>
      <c r="P2204">
        <f>IF(L2204&gt;0,ROUNDUP((E2204/L2204),0))</f>
        <v>40</v>
      </c>
      <c r="Q2204" t="s">
        <v>33</v>
      </c>
      <c r="R2204" t="s">
        <v>3896</v>
      </c>
      <c r="S2204" s="10">
        <f>(J2204/86400)+25569+(-5/24)</f>
        <v>41184.640833333331</v>
      </c>
      <c r="T2204" s="9">
        <f>(I2204/86400)+25569+(-5/24)</f>
        <v>41214.640833333331</v>
      </c>
    </row>
    <row r="2205" spans="1:20" ht="43.5" x14ac:dyDescent="0.35">
      <c r="A2205">
        <v>2203</v>
      </c>
      <c r="B2205" s="8" t="s">
        <v>3933</v>
      </c>
      <c r="C2205" s="8" t="s">
        <v>3932</v>
      </c>
      <c r="D2205">
        <v>2000</v>
      </c>
      <c r="E2205">
        <v>2191</v>
      </c>
      <c r="F2205" t="s">
        <v>51</v>
      </c>
      <c r="G2205" t="s">
        <v>57</v>
      </c>
      <c r="H2205" t="s">
        <v>193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3897</v>
      </c>
      <c r="O2205">
        <f>ROUNDUP(E2205/D2205,2)*100</f>
        <v>110.00000000000001</v>
      </c>
      <c r="P2205">
        <f>IF(L2205&gt;0,ROUNDUP((E2205/L2205),0))</f>
        <v>44</v>
      </c>
      <c r="Q2205" t="s">
        <v>33</v>
      </c>
      <c r="R2205" t="s">
        <v>3896</v>
      </c>
      <c r="S2205" s="10">
        <f>(J2205/86400)+25569+(-5/24)</f>
        <v>42241.651412037034</v>
      </c>
      <c r="T2205" s="9">
        <f>(I2205/86400)+25569+(-5/24)</f>
        <v>42271.651412037034</v>
      </c>
    </row>
    <row r="2206" spans="1:20" ht="43.5" x14ac:dyDescent="0.35">
      <c r="A2206">
        <v>2204</v>
      </c>
      <c r="B2206" s="8" t="s">
        <v>3931</v>
      </c>
      <c r="C2206" s="8" t="s">
        <v>3930</v>
      </c>
      <c r="D2206">
        <v>1500</v>
      </c>
      <c r="E2206">
        <v>1993</v>
      </c>
      <c r="F2206" t="s">
        <v>51</v>
      </c>
      <c r="G2206" t="s">
        <v>55</v>
      </c>
      <c r="H2206" t="s">
        <v>82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3897</v>
      </c>
      <c r="O2206">
        <f>ROUNDUP(E2206/D2206,2)*100</f>
        <v>133</v>
      </c>
      <c r="P2206">
        <f>IF(L2206&gt;0,ROUNDUP((E2206/L2206),0))</f>
        <v>28</v>
      </c>
      <c r="Q2206" t="s">
        <v>33</v>
      </c>
      <c r="R2206" t="s">
        <v>3896</v>
      </c>
      <c r="S2206" s="10">
        <f>(J2206/86400)+25569+(-5/24)</f>
        <v>41312.103229166663</v>
      </c>
      <c r="T2206" s="9">
        <f>(I2206/86400)+25569+(-5/24)</f>
        <v>41342.103229166663</v>
      </c>
    </row>
    <row r="2207" spans="1:20" ht="43.5" x14ac:dyDescent="0.35">
      <c r="A2207">
        <v>2205</v>
      </c>
      <c r="B2207" s="8" t="s">
        <v>3929</v>
      </c>
      <c r="C2207" s="8" t="s">
        <v>3928</v>
      </c>
      <c r="D2207">
        <v>750</v>
      </c>
      <c r="E2207">
        <v>1140</v>
      </c>
      <c r="F2207" t="s">
        <v>51</v>
      </c>
      <c r="G2207" t="s">
        <v>55</v>
      </c>
      <c r="H2207" t="s">
        <v>82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3897</v>
      </c>
      <c r="O2207">
        <f>ROUNDUP(E2207/D2207,2)*100</f>
        <v>152</v>
      </c>
      <c r="P2207">
        <f>IF(L2207&gt;0,ROUNDUP((E2207/L2207),0))</f>
        <v>43</v>
      </c>
      <c r="Q2207" t="s">
        <v>33</v>
      </c>
      <c r="R2207" t="s">
        <v>3896</v>
      </c>
      <c r="S2207" s="10">
        <f>(J2207/86400)+25569+(-5/24)</f>
        <v>41031.613298611112</v>
      </c>
      <c r="T2207" s="9">
        <f>(I2207/86400)+25569+(-5/24)</f>
        <v>41061.613298611112</v>
      </c>
    </row>
    <row r="2208" spans="1:20" ht="43.5" x14ac:dyDescent="0.35">
      <c r="A2208">
        <v>2206</v>
      </c>
      <c r="B2208" s="8" t="s">
        <v>3927</v>
      </c>
      <c r="C2208" s="8" t="s">
        <v>3926</v>
      </c>
      <c r="D2208">
        <v>1100</v>
      </c>
      <c r="E2208">
        <v>1130</v>
      </c>
      <c r="F2208" t="s">
        <v>51</v>
      </c>
      <c r="G2208" t="s">
        <v>55</v>
      </c>
      <c r="H2208" t="s">
        <v>82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3897</v>
      </c>
      <c r="O2208">
        <f>ROUNDUP(E2208/D2208,2)*100</f>
        <v>103</v>
      </c>
      <c r="P2208">
        <f>IF(L2208&gt;0,ROUNDUP((E2208/L2208),0))</f>
        <v>34</v>
      </c>
      <c r="Q2208" t="s">
        <v>33</v>
      </c>
      <c r="R2208" t="s">
        <v>3896</v>
      </c>
      <c r="S2208" s="10">
        <f>(J2208/86400)+25569+(-5/24)</f>
        <v>40997.048888888887</v>
      </c>
      <c r="T2208" s="9">
        <f>(I2208/86400)+25569+(-5/24)</f>
        <v>41015.048888888887</v>
      </c>
    </row>
    <row r="2209" spans="1:20" ht="43.5" x14ac:dyDescent="0.35">
      <c r="A2209">
        <v>2207</v>
      </c>
      <c r="B2209" s="8" t="s">
        <v>3925</v>
      </c>
      <c r="C2209" s="8" t="s">
        <v>3924</v>
      </c>
      <c r="D2209">
        <v>2000</v>
      </c>
      <c r="E2209">
        <v>2000</v>
      </c>
      <c r="F2209" t="s">
        <v>51</v>
      </c>
      <c r="G2209" t="s">
        <v>55</v>
      </c>
      <c r="H2209" t="s">
        <v>82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3897</v>
      </c>
      <c r="O2209">
        <f>ROUNDUP(E2209/D2209,2)*100</f>
        <v>100</v>
      </c>
      <c r="P2209">
        <f>IF(L2209&gt;0,ROUNDUP((E2209/L2209),0))</f>
        <v>286</v>
      </c>
      <c r="Q2209" t="s">
        <v>33</v>
      </c>
      <c r="R2209" t="s">
        <v>3896</v>
      </c>
      <c r="S2209" s="10">
        <f>(J2209/86400)+25569+(-5/24)</f>
        <v>41563.985798611109</v>
      </c>
      <c r="T2209" s="9">
        <f>(I2209/86400)+25569+(-5/24)</f>
        <v>41594.027465277773</v>
      </c>
    </row>
    <row r="2210" spans="1:20" ht="43.5" x14ac:dyDescent="0.35">
      <c r="A2210">
        <v>2208</v>
      </c>
      <c r="B2210" s="8" t="s">
        <v>3923</v>
      </c>
      <c r="C2210" s="8" t="s">
        <v>3922</v>
      </c>
      <c r="D2210">
        <v>1000</v>
      </c>
      <c r="E2210">
        <v>1016</v>
      </c>
      <c r="F2210" t="s">
        <v>51</v>
      </c>
      <c r="G2210" t="s">
        <v>55</v>
      </c>
      <c r="H2210" t="s">
        <v>82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3897</v>
      </c>
      <c r="O2210">
        <f>ROUNDUP(E2210/D2210,2)*100</f>
        <v>102</v>
      </c>
      <c r="P2210">
        <f>IF(L2210&gt;0,ROUNDUP((E2210/L2210),0))</f>
        <v>43</v>
      </c>
      <c r="Q2210" t="s">
        <v>33</v>
      </c>
      <c r="R2210" t="s">
        <v>3896</v>
      </c>
      <c r="S2210" s="10">
        <f>(J2210/86400)+25569+(-5/24)</f>
        <v>40946.673912037033</v>
      </c>
      <c r="T2210" s="9">
        <f>(I2210/86400)+25569+(-5/24)</f>
        <v>41005.958333333328</v>
      </c>
    </row>
    <row r="2211" spans="1:20" ht="29" x14ac:dyDescent="0.35">
      <c r="A2211">
        <v>2209</v>
      </c>
      <c r="B2211" s="8" t="s">
        <v>3921</v>
      </c>
      <c r="C2211" s="8" t="s">
        <v>3920</v>
      </c>
      <c r="D2211">
        <v>500</v>
      </c>
      <c r="E2211">
        <v>754</v>
      </c>
      <c r="F2211" t="s">
        <v>51</v>
      </c>
      <c r="G2211" t="s">
        <v>56</v>
      </c>
      <c r="H2211" t="s">
        <v>90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3897</v>
      </c>
      <c r="O2211">
        <f>ROUNDUP(E2211/D2211,2)*100</f>
        <v>151</v>
      </c>
      <c r="P2211">
        <f>IF(L2211&gt;0,ROUNDUP((E2211/L2211),0))</f>
        <v>51</v>
      </c>
      <c r="Q2211" t="s">
        <v>33</v>
      </c>
      <c r="R2211" t="s">
        <v>3896</v>
      </c>
      <c r="S2211" s="10">
        <f>(J2211/86400)+25569+(-5/24)</f>
        <v>41732.27134259259</v>
      </c>
      <c r="T2211" s="9">
        <f>(I2211/86400)+25569+(-5/24)</f>
        <v>41743.75</v>
      </c>
    </row>
    <row r="2212" spans="1:20" ht="58" x14ac:dyDescent="0.35">
      <c r="A2212">
        <v>2210</v>
      </c>
      <c r="B2212" s="8" t="s">
        <v>3919</v>
      </c>
      <c r="C2212" s="8" t="s">
        <v>3918</v>
      </c>
      <c r="D2212">
        <v>4000</v>
      </c>
      <c r="E2212">
        <v>4457</v>
      </c>
      <c r="F2212" t="s">
        <v>51</v>
      </c>
      <c r="G2212" t="s">
        <v>55</v>
      </c>
      <c r="H2212" t="s">
        <v>82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3897</v>
      </c>
      <c r="O2212">
        <f>ROUNDUP(E2212/D2212,2)*100</f>
        <v>112.00000000000001</v>
      </c>
      <c r="P2212">
        <f>IF(L2212&gt;0,ROUNDUP((E2212/L2212),0))</f>
        <v>62</v>
      </c>
      <c r="Q2212" t="s">
        <v>33</v>
      </c>
      <c r="R2212" t="s">
        <v>3896</v>
      </c>
      <c r="S2212" s="10">
        <f>(J2212/86400)+25569+(-5/24)</f>
        <v>40955.857754629629</v>
      </c>
      <c r="T2212" s="9">
        <f>(I2212/86400)+25569+(-5/24)</f>
        <v>41013.525000000001</v>
      </c>
    </row>
    <row r="2213" spans="1:20" ht="58" x14ac:dyDescent="0.35">
      <c r="A2213">
        <v>2211</v>
      </c>
      <c r="B2213" s="8" t="s">
        <v>3917</v>
      </c>
      <c r="C2213" s="8" t="s">
        <v>3916</v>
      </c>
      <c r="D2213">
        <v>2500</v>
      </c>
      <c r="E2213">
        <v>4890</v>
      </c>
      <c r="F2213" t="s">
        <v>51</v>
      </c>
      <c r="G2213" t="s">
        <v>55</v>
      </c>
      <c r="H2213" t="s">
        <v>82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3897</v>
      </c>
      <c r="O2213">
        <f>ROUNDUP(E2213/D2213,2)*100</f>
        <v>196</v>
      </c>
      <c r="P2213">
        <f>IF(L2213&gt;0,ROUNDUP((E2213/L2213),0))</f>
        <v>41</v>
      </c>
      <c r="Q2213" t="s">
        <v>33</v>
      </c>
      <c r="R2213" t="s">
        <v>3896</v>
      </c>
      <c r="S2213" s="10">
        <f>(J2213/86400)+25569+(-5/24)</f>
        <v>41716.576678240737</v>
      </c>
      <c r="T2213" s="9">
        <f>(I2213/86400)+25569+(-5/24)</f>
        <v>41739.082638888889</v>
      </c>
    </row>
    <row r="2214" spans="1:20" ht="58" x14ac:dyDescent="0.35">
      <c r="A2214">
        <v>2212</v>
      </c>
      <c r="B2214" s="8" t="s">
        <v>3915</v>
      </c>
      <c r="C2214" s="8" t="s">
        <v>3914</v>
      </c>
      <c r="D2214">
        <v>6000</v>
      </c>
      <c r="E2214">
        <v>6863</v>
      </c>
      <c r="F2214" t="s">
        <v>51</v>
      </c>
      <c r="G2214" t="s">
        <v>55</v>
      </c>
      <c r="H2214" t="s">
        <v>82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3897</v>
      </c>
      <c r="O2214">
        <f>ROUNDUP(E2214/D2214,2)*100</f>
        <v>114.99999999999999</v>
      </c>
      <c r="P2214">
        <f>IF(L2214&gt;0,ROUNDUP((E2214/L2214),0))</f>
        <v>56</v>
      </c>
      <c r="Q2214" t="s">
        <v>33</v>
      </c>
      <c r="R2214" t="s">
        <v>3896</v>
      </c>
      <c r="S2214" s="10">
        <f>(J2214/86400)+25569+(-5/24)</f>
        <v>41548.539085648146</v>
      </c>
      <c r="T2214" s="9">
        <f>(I2214/86400)+25569+(-5/24)</f>
        <v>41581.833333333328</v>
      </c>
    </row>
    <row r="2215" spans="1:20" ht="72.5" x14ac:dyDescent="0.35">
      <c r="A2215">
        <v>2213</v>
      </c>
      <c r="B2215" s="8" t="s">
        <v>3913</v>
      </c>
      <c r="C2215" s="8" t="s">
        <v>3912</v>
      </c>
      <c r="D2215">
        <v>5</v>
      </c>
      <c r="E2215">
        <v>10</v>
      </c>
      <c r="F2215" t="s">
        <v>51</v>
      </c>
      <c r="G2215" t="s">
        <v>55</v>
      </c>
      <c r="H2215" t="s">
        <v>82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3897</v>
      </c>
      <c r="O2215">
        <f>ROUNDUP(E2215/D2215,2)*100</f>
        <v>200</v>
      </c>
      <c r="P2215">
        <f>IF(L2215&gt;0,ROUNDUP((E2215/L2215),0))</f>
        <v>10</v>
      </c>
      <c r="Q2215" t="s">
        <v>33</v>
      </c>
      <c r="R2215" t="s">
        <v>3896</v>
      </c>
      <c r="S2215" s="10">
        <f>(J2215/86400)+25569+(-5/24)</f>
        <v>42109.617812499993</v>
      </c>
      <c r="T2215" s="9">
        <f>(I2215/86400)+25569+(-5/24)</f>
        <v>42139.617812499993</v>
      </c>
    </row>
    <row r="2216" spans="1:20" ht="43.5" x14ac:dyDescent="0.35">
      <c r="A2216">
        <v>2214</v>
      </c>
      <c r="B2216" s="8" t="s">
        <v>3911</v>
      </c>
      <c r="C2216" s="8" t="s">
        <v>3910</v>
      </c>
      <c r="D2216">
        <v>600</v>
      </c>
      <c r="E2216">
        <v>1755.01</v>
      </c>
      <c r="F2216" t="s">
        <v>51</v>
      </c>
      <c r="G2216" t="s">
        <v>55</v>
      </c>
      <c r="H2216" t="s">
        <v>82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3897</v>
      </c>
      <c r="O2216">
        <f>ROUNDUP(E2216/D2216,2)*100</f>
        <v>293</v>
      </c>
      <c r="P2216">
        <f>IF(L2216&gt;0,ROUNDUP((E2216/L2216),0))</f>
        <v>74</v>
      </c>
      <c r="Q2216" t="s">
        <v>33</v>
      </c>
      <c r="R2216" t="s">
        <v>3896</v>
      </c>
      <c r="S2216" s="10">
        <f>(J2216/86400)+25569+(-5/24)</f>
        <v>41646.58388888889</v>
      </c>
      <c r="T2216" s="9">
        <f>(I2216/86400)+25569+(-5/24)</f>
        <v>41676.58388888889</v>
      </c>
    </row>
    <row r="2217" spans="1:20" ht="29" x14ac:dyDescent="0.35">
      <c r="A2217">
        <v>2215</v>
      </c>
      <c r="B2217" s="8" t="s">
        <v>3909</v>
      </c>
      <c r="C2217" s="8" t="s">
        <v>3908</v>
      </c>
      <c r="D2217">
        <v>550</v>
      </c>
      <c r="E2217">
        <v>860</v>
      </c>
      <c r="F2217" t="s">
        <v>51</v>
      </c>
      <c r="G2217" t="s">
        <v>55</v>
      </c>
      <c r="H2217" t="s">
        <v>82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3897</v>
      </c>
      <c r="O2217">
        <f>ROUNDUP(E2217/D2217,2)*100</f>
        <v>157</v>
      </c>
      <c r="P2217">
        <f>IF(L2217&gt;0,ROUNDUP((E2217/L2217),0))</f>
        <v>27</v>
      </c>
      <c r="Q2217" t="s">
        <v>33</v>
      </c>
      <c r="R2217" t="s">
        <v>3896</v>
      </c>
      <c r="S2217" s="10">
        <f>(J2217/86400)+25569+(-5/24)</f>
        <v>40958.508935185186</v>
      </c>
      <c r="T2217" s="9">
        <f>(I2217/86400)+25569+(-5/24)</f>
        <v>40981.082638888889</v>
      </c>
    </row>
    <row r="2218" spans="1:20" ht="43.5" x14ac:dyDescent="0.35">
      <c r="A2218">
        <v>2216</v>
      </c>
      <c r="B2218" s="8" t="s">
        <v>3907</v>
      </c>
      <c r="C2218" s="8" t="s">
        <v>3906</v>
      </c>
      <c r="D2218">
        <v>300</v>
      </c>
      <c r="E2218">
        <v>317</v>
      </c>
      <c r="F2218" t="s">
        <v>51</v>
      </c>
      <c r="G2218" t="s">
        <v>55</v>
      </c>
      <c r="H2218" t="s">
        <v>82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3897</v>
      </c>
      <c r="O2218">
        <f>ROUNDUP(E2218/D2218,2)*100</f>
        <v>106</v>
      </c>
      <c r="P2218">
        <f>IF(L2218&gt;0,ROUNDUP((E2218/L2218),0))</f>
        <v>23</v>
      </c>
      <c r="Q2218" t="s">
        <v>33</v>
      </c>
      <c r="R2218" t="s">
        <v>3896</v>
      </c>
      <c r="S2218" s="10">
        <f>(J2218/86400)+25569+(-5/24)</f>
        <v>42194.543344907404</v>
      </c>
      <c r="T2218" s="9">
        <f>(I2218/86400)+25569+(-5/24)</f>
        <v>42208.543344907404</v>
      </c>
    </row>
    <row r="2219" spans="1:20" ht="43.5" x14ac:dyDescent="0.35">
      <c r="A2219">
        <v>2217</v>
      </c>
      <c r="B2219" s="8" t="s">
        <v>3905</v>
      </c>
      <c r="C2219" s="8" t="s">
        <v>3904</v>
      </c>
      <c r="D2219">
        <v>420</v>
      </c>
      <c r="E2219">
        <v>425</v>
      </c>
      <c r="F2219" t="s">
        <v>51</v>
      </c>
      <c r="G2219" t="s">
        <v>55</v>
      </c>
      <c r="H2219" t="s">
        <v>82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3897</v>
      </c>
      <c r="O2219">
        <f>ROUNDUP(E2219/D2219,2)*100</f>
        <v>102</v>
      </c>
      <c r="P2219">
        <f>IF(L2219&gt;0,ROUNDUP((E2219/L2219),0))</f>
        <v>48</v>
      </c>
      <c r="Q2219" t="s">
        <v>33</v>
      </c>
      <c r="R2219" t="s">
        <v>3896</v>
      </c>
      <c r="S2219" s="10">
        <f>(J2219/86400)+25569+(-5/24)</f>
        <v>42299.568437499998</v>
      </c>
      <c r="T2219" s="9">
        <f>(I2219/86400)+25569+(-5/24)</f>
        <v>42310.124999999993</v>
      </c>
    </row>
    <row r="2220" spans="1:20" ht="43.5" x14ac:dyDescent="0.35">
      <c r="A2220">
        <v>2218</v>
      </c>
      <c r="B2220" s="8" t="s">
        <v>3903</v>
      </c>
      <c r="C2220" s="8" t="s">
        <v>3902</v>
      </c>
      <c r="D2220">
        <v>2000</v>
      </c>
      <c r="E2220">
        <v>2456.66</v>
      </c>
      <c r="F2220" t="s">
        <v>51</v>
      </c>
      <c r="G2220" t="s">
        <v>55</v>
      </c>
      <c r="H2220" t="s">
        <v>82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3897</v>
      </c>
      <c r="O2220">
        <f>ROUNDUP(E2220/D2220,2)*100</f>
        <v>123</v>
      </c>
      <c r="P2220">
        <f>IF(L2220&gt;0,ROUNDUP((E2220/L2220),0))</f>
        <v>33</v>
      </c>
      <c r="Q2220" t="s">
        <v>33</v>
      </c>
      <c r="R2220" t="s">
        <v>3896</v>
      </c>
      <c r="S2220" s="10">
        <f>(J2220/86400)+25569+(-5/24)</f>
        <v>41127.603969907403</v>
      </c>
      <c r="T2220" s="9">
        <f>(I2220/86400)+25569+(-5/24)</f>
        <v>41149.791666666664</v>
      </c>
    </row>
    <row r="2221" spans="1:20" ht="43.5" x14ac:dyDescent="0.35">
      <c r="A2221">
        <v>2219</v>
      </c>
      <c r="B2221" s="8" t="s">
        <v>3901</v>
      </c>
      <c r="C2221" s="8" t="s">
        <v>3900</v>
      </c>
      <c r="D2221">
        <v>1000</v>
      </c>
      <c r="E2221">
        <v>1015</v>
      </c>
      <c r="F2221" t="s">
        <v>51</v>
      </c>
      <c r="G2221" t="s">
        <v>55</v>
      </c>
      <c r="H2221" t="s">
        <v>82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3897</v>
      </c>
      <c r="O2221">
        <f>ROUNDUP(E2221/D2221,2)*100</f>
        <v>102</v>
      </c>
      <c r="P2221">
        <f>IF(L2221&gt;0,ROUNDUP((E2221/L2221),0))</f>
        <v>54</v>
      </c>
      <c r="Q2221" t="s">
        <v>33</v>
      </c>
      <c r="R2221" t="s">
        <v>3896</v>
      </c>
      <c r="S2221" s="10">
        <f>(J2221/86400)+25569+(-5/24)</f>
        <v>42205.510555555556</v>
      </c>
      <c r="T2221" s="9">
        <f>(I2221/86400)+25569+(-5/24)</f>
        <v>42235.510555555556</v>
      </c>
    </row>
    <row r="2222" spans="1:20" ht="43.5" x14ac:dyDescent="0.35">
      <c r="A2222">
        <v>2220</v>
      </c>
      <c r="B2222" s="8" t="s">
        <v>3899</v>
      </c>
      <c r="C2222" s="8" t="s">
        <v>3898</v>
      </c>
      <c r="D2222">
        <v>3500</v>
      </c>
      <c r="E2222">
        <v>3540</v>
      </c>
      <c r="F2222" t="s">
        <v>51</v>
      </c>
      <c r="G2222" t="s">
        <v>55</v>
      </c>
      <c r="H2222" t="s">
        <v>82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3897</v>
      </c>
      <c r="O2222">
        <f>ROUNDUP(E2222/D2222,2)*100</f>
        <v>102</v>
      </c>
      <c r="P2222">
        <f>IF(L2222&gt;0,ROUNDUP((E2222/L2222),0))</f>
        <v>52</v>
      </c>
      <c r="Q2222" t="s">
        <v>33</v>
      </c>
      <c r="R2222" t="s">
        <v>3896</v>
      </c>
      <c r="S2222" s="10">
        <f>(J2222/86400)+25569+(-5/24)</f>
        <v>41451.852268518516</v>
      </c>
      <c r="T2222" s="9">
        <f>(I2222/86400)+25569+(-5/24)</f>
        <v>41481.852268518516</v>
      </c>
    </row>
    <row r="2223" spans="1:20" ht="43.5" x14ac:dyDescent="0.35">
      <c r="A2223">
        <v>2221</v>
      </c>
      <c r="B2223" s="8" t="s">
        <v>3895</v>
      </c>
      <c r="C2223" s="8" t="s">
        <v>3894</v>
      </c>
      <c r="D2223">
        <v>7500</v>
      </c>
      <c r="E2223">
        <v>8109</v>
      </c>
      <c r="F2223" t="s">
        <v>51</v>
      </c>
      <c r="G2223" t="s">
        <v>55</v>
      </c>
      <c r="H2223" t="s">
        <v>82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3775</v>
      </c>
      <c r="O2223">
        <f>ROUNDUP(E2223/D2223,2)*100</f>
        <v>109.00000000000001</v>
      </c>
      <c r="P2223">
        <f>IF(L2223&gt;0,ROUNDUP((E2223/L2223),0))</f>
        <v>38</v>
      </c>
      <c r="Q2223" t="s">
        <v>29</v>
      </c>
      <c r="R2223" t="s">
        <v>3774</v>
      </c>
      <c r="S2223" s="10">
        <f>(J2223/86400)+25569+(-5/24)</f>
        <v>42452.458437499998</v>
      </c>
      <c r="T2223" s="9">
        <f>(I2223/86400)+25569+(-5/24)</f>
        <v>42482.791666666664</v>
      </c>
    </row>
    <row r="2224" spans="1:20" ht="43.5" x14ac:dyDescent="0.35">
      <c r="A2224">
        <v>2222</v>
      </c>
      <c r="B2224" s="8" t="s">
        <v>3893</v>
      </c>
      <c r="C2224" s="8" t="s">
        <v>3892</v>
      </c>
      <c r="D2224">
        <v>500</v>
      </c>
      <c r="E2224">
        <v>813</v>
      </c>
      <c r="F2224" t="s">
        <v>51</v>
      </c>
      <c r="G2224" t="s">
        <v>55</v>
      </c>
      <c r="H2224" t="s">
        <v>82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3775</v>
      </c>
      <c r="O2224">
        <f>ROUNDUP(E2224/D2224,2)*100</f>
        <v>163</v>
      </c>
      <c r="P2224">
        <f>IF(L2224&gt;0,ROUNDUP((E2224/L2224),0))</f>
        <v>28</v>
      </c>
      <c r="Q2224" t="s">
        <v>29</v>
      </c>
      <c r="R2224" t="s">
        <v>3774</v>
      </c>
      <c r="S2224" s="10">
        <f>(J2224/86400)+25569+(-5/24)</f>
        <v>40906.579247685186</v>
      </c>
      <c r="T2224" s="9">
        <f>(I2224/86400)+25569+(-5/24)</f>
        <v>40936.579247685186</v>
      </c>
    </row>
    <row r="2225" spans="1:20" ht="58" x14ac:dyDescent="0.35">
      <c r="A2225">
        <v>2223</v>
      </c>
      <c r="B2225" s="8" t="s">
        <v>3891</v>
      </c>
      <c r="C2225" s="8" t="s">
        <v>3890</v>
      </c>
      <c r="D2225">
        <v>19500</v>
      </c>
      <c r="E2225">
        <v>20631</v>
      </c>
      <c r="F2225" t="s">
        <v>51</v>
      </c>
      <c r="G2225" t="s">
        <v>57</v>
      </c>
      <c r="H2225" t="s">
        <v>193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3775</v>
      </c>
      <c r="O2225">
        <f>ROUNDUP(E2225/D2225,2)*100</f>
        <v>106</v>
      </c>
      <c r="P2225">
        <f>IF(L2225&gt;0,ROUNDUP((E2225/L2225),0))</f>
        <v>207</v>
      </c>
      <c r="Q2225" t="s">
        <v>29</v>
      </c>
      <c r="R2225" t="s">
        <v>3774</v>
      </c>
      <c r="S2225" s="10">
        <f>(J2225/86400)+25569+(-5/24)</f>
        <v>42152.432500000003</v>
      </c>
      <c r="T2225" s="9">
        <f>(I2225/86400)+25569+(-5/24)</f>
        <v>42182.432500000003</v>
      </c>
    </row>
    <row r="2226" spans="1:20" ht="43.5" x14ac:dyDescent="0.35">
      <c r="A2226">
        <v>2224</v>
      </c>
      <c r="B2226" s="8" t="s">
        <v>3889</v>
      </c>
      <c r="C2226" s="8" t="s">
        <v>3888</v>
      </c>
      <c r="D2226">
        <v>10000</v>
      </c>
      <c r="E2226">
        <v>24315</v>
      </c>
      <c r="F2226" t="s">
        <v>51</v>
      </c>
      <c r="G2226" t="s">
        <v>55</v>
      </c>
      <c r="H2226" t="s">
        <v>82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3775</v>
      </c>
      <c r="O2226">
        <f>ROUNDUP(E2226/D2226,2)*100</f>
        <v>244</v>
      </c>
      <c r="P2226">
        <f>IF(L2226&gt;0,ROUNDUP((E2226/L2226),0))</f>
        <v>83</v>
      </c>
      <c r="Q2226" t="s">
        <v>29</v>
      </c>
      <c r="R2226" t="s">
        <v>3774</v>
      </c>
      <c r="S2226" s="10">
        <f>(J2226/86400)+25569+(-5/24)</f>
        <v>42644.459201388883</v>
      </c>
      <c r="T2226" s="9">
        <f>(I2226/86400)+25569+(-5/24)</f>
        <v>42672.583333333336</v>
      </c>
    </row>
    <row r="2227" spans="1:20" ht="43.5" x14ac:dyDescent="0.35">
      <c r="A2227">
        <v>2225</v>
      </c>
      <c r="B2227" s="8" t="s">
        <v>3887</v>
      </c>
      <c r="C2227" s="8" t="s">
        <v>3886</v>
      </c>
      <c r="D2227">
        <v>21000</v>
      </c>
      <c r="E2227">
        <v>198415.01</v>
      </c>
      <c r="F2227" t="s">
        <v>51</v>
      </c>
      <c r="G2227" t="s">
        <v>56</v>
      </c>
      <c r="H2227" t="s">
        <v>90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3775</v>
      </c>
      <c r="O2227">
        <f>ROUNDUP(E2227/D2227,2)*100</f>
        <v>944.99999999999989</v>
      </c>
      <c r="P2227">
        <f>IF(L2227&gt;0,ROUNDUP((E2227/L2227),0))</f>
        <v>165</v>
      </c>
      <c r="Q2227" t="s">
        <v>29</v>
      </c>
      <c r="R2227" t="s">
        <v>3774</v>
      </c>
      <c r="S2227" s="10">
        <f>(J2227/86400)+25569+(-5/24)</f>
        <v>41873.583506944444</v>
      </c>
      <c r="T2227" s="9">
        <f>(I2227/86400)+25569+(-5/24)</f>
        <v>41903.583506944444</v>
      </c>
    </row>
    <row r="2228" spans="1:20" ht="43.5" x14ac:dyDescent="0.35">
      <c r="A2228">
        <v>2226</v>
      </c>
      <c r="B2228" s="8" t="s">
        <v>3885</v>
      </c>
      <c r="C2228" s="8" t="s">
        <v>3884</v>
      </c>
      <c r="D2228">
        <v>18000</v>
      </c>
      <c r="E2228">
        <v>19523.310000000001</v>
      </c>
      <c r="F2228" t="s">
        <v>51</v>
      </c>
      <c r="G2228" t="s">
        <v>55</v>
      </c>
      <c r="H2228" t="s">
        <v>82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3775</v>
      </c>
      <c r="O2228">
        <f>ROUNDUP(E2228/D2228,2)*100</f>
        <v>109.00000000000001</v>
      </c>
      <c r="P2228">
        <f>IF(L2228&gt;0,ROUNDUP((E2228/L2228),0))</f>
        <v>61</v>
      </c>
      <c r="Q2228" t="s">
        <v>29</v>
      </c>
      <c r="R2228" t="s">
        <v>3774</v>
      </c>
      <c r="S2228" s="10">
        <f>(J2228/86400)+25569+(-5/24)</f>
        <v>42381.590532407405</v>
      </c>
      <c r="T2228" s="9">
        <f>(I2228/86400)+25569+(-5/24)</f>
        <v>42411.999305555553</v>
      </c>
    </row>
    <row r="2229" spans="1:20" ht="43.5" x14ac:dyDescent="0.35">
      <c r="A2229">
        <v>2227</v>
      </c>
      <c r="B2229" s="8" t="s">
        <v>3883</v>
      </c>
      <c r="C2229" s="8" t="s">
        <v>3882</v>
      </c>
      <c r="D2229">
        <v>13000</v>
      </c>
      <c r="E2229">
        <v>20459</v>
      </c>
      <c r="F2229" t="s">
        <v>51</v>
      </c>
      <c r="G2229" t="s">
        <v>56</v>
      </c>
      <c r="H2229" t="s">
        <v>90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3775</v>
      </c>
      <c r="O2229">
        <f>ROUNDUP(E2229/D2229,2)*100</f>
        <v>158</v>
      </c>
      <c r="P2229">
        <f>IF(L2229&gt;0,ROUNDUP((E2229/L2229),0))</f>
        <v>68</v>
      </c>
      <c r="Q2229" t="s">
        <v>29</v>
      </c>
      <c r="R2229" t="s">
        <v>3774</v>
      </c>
      <c r="S2229" s="10">
        <f>(J2229/86400)+25569+(-5/24)</f>
        <v>41561.599016203698</v>
      </c>
      <c r="T2229" s="9">
        <f>(I2229/86400)+25569+(-5/24)</f>
        <v>41591.640682870369</v>
      </c>
    </row>
    <row r="2230" spans="1:20" ht="58" x14ac:dyDescent="0.35">
      <c r="A2230">
        <v>2228</v>
      </c>
      <c r="B2230" s="8" t="s">
        <v>3881</v>
      </c>
      <c r="C2230" s="8" t="s">
        <v>3880</v>
      </c>
      <c r="D2230">
        <v>1000</v>
      </c>
      <c r="E2230">
        <v>11744.9</v>
      </c>
      <c r="F2230" t="s">
        <v>51</v>
      </c>
      <c r="G2230" t="s">
        <v>59</v>
      </c>
      <c r="H2230" t="s">
        <v>85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3775</v>
      </c>
      <c r="O2230">
        <f>ROUNDUP(E2230/D2230,2)*100</f>
        <v>1175</v>
      </c>
      <c r="P2230">
        <f>IF(L2230&gt;0,ROUNDUP((E2230/L2230),0))</f>
        <v>82</v>
      </c>
      <c r="Q2230" t="s">
        <v>29</v>
      </c>
      <c r="R2230" t="s">
        <v>3774</v>
      </c>
      <c r="S2230" s="10">
        <f>(J2230/86400)+25569+(-5/24)</f>
        <v>42202.069861111107</v>
      </c>
      <c r="T2230" s="9">
        <f>(I2230/86400)+25569+(-5/24)</f>
        <v>42232.069861111107</v>
      </c>
    </row>
    <row r="2231" spans="1:20" ht="58" x14ac:dyDescent="0.35">
      <c r="A2231">
        <v>2229</v>
      </c>
      <c r="B2231" s="8" t="s">
        <v>3879</v>
      </c>
      <c r="C2231" s="8" t="s">
        <v>3878</v>
      </c>
      <c r="D2231">
        <v>8012</v>
      </c>
      <c r="E2231">
        <v>13704.33</v>
      </c>
      <c r="F2231" t="s">
        <v>51</v>
      </c>
      <c r="G2231" t="s">
        <v>55</v>
      </c>
      <c r="H2231" t="s">
        <v>82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3775</v>
      </c>
      <c r="O2231">
        <f>ROUNDUP(E2231/D2231,2)*100</f>
        <v>172</v>
      </c>
      <c r="P2231">
        <f>IF(L2231&gt;0,ROUNDUP((E2231/L2231),0))</f>
        <v>26</v>
      </c>
      <c r="Q2231" t="s">
        <v>29</v>
      </c>
      <c r="R2231" t="s">
        <v>3774</v>
      </c>
      <c r="S2231" s="10">
        <f>(J2231/86400)+25569+(-5/24)</f>
        <v>41484.455914351849</v>
      </c>
      <c r="T2231" s="9">
        <f>(I2231/86400)+25569+(-5/24)</f>
        <v>41519.958333333328</v>
      </c>
    </row>
    <row r="2232" spans="1:20" ht="43.5" x14ac:dyDescent="0.35">
      <c r="A2232">
        <v>2230</v>
      </c>
      <c r="B2232" s="8" t="s">
        <v>3877</v>
      </c>
      <c r="C2232" s="8" t="s">
        <v>3876</v>
      </c>
      <c r="D2232">
        <v>8500</v>
      </c>
      <c r="E2232">
        <v>10706</v>
      </c>
      <c r="F2232" t="s">
        <v>51</v>
      </c>
      <c r="G2232" t="s">
        <v>55</v>
      </c>
      <c r="H2232" t="s">
        <v>82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3775</v>
      </c>
      <c r="O2232">
        <f>ROUNDUP(E2232/D2232,2)*100</f>
        <v>126</v>
      </c>
      <c r="P2232">
        <f>IF(L2232&gt;0,ROUNDUP((E2232/L2232),0))</f>
        <v>22</v>
      </c>
      <c r="Q2232" t="s">
        <v>29</v>
      </c>
      <c r="R2232" t="s">
        <v>3774</v>
      </c>
      <c r="S2232" s="10">
        <f>(J2232/86400)+25569+(-5/24)</f>
        <v>41724.672766203701</v>
      </c>
      <c r="T2232" s="9">
        <f>(I2232/86400)+25569+(-5/24)</f>
        <v>41754.672766203701</v>
      </c>
    </row>
    <row r="2233" spans="1:20" ht="43.5" x14ac:dyDescent="0.35">
      <c r="A2233">
        <v>2231</v>
      </c>
      <c r="B2233" s="8" t="s">
        <v>3875</v>
      </c>
      <c r="C2233" s="8" t="s">
        <v>3874</v>
      </c>
      <c r="D2233">
        <v>2500</v>
      </c>
      <c r="E2233">
        <v>30303.24</v>
      </c>
      <c r="F2233" t="s">
        <v>51</v>
      </c>
      <c r="G2233" t="s">
        <v>55</v>
      </c>
      <c r="H2233" t="s">
        <v>82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3775</v>
      </c>
      <c r="O2233">
        <f>ROUNDUP(E2233/D2233,2)*100</f>
        <v>1213</v>
      </c>
      <c r="P2233">
        <f>IF(L2233&gt;0,ROUNDUP((E2233/L2233),0))</f>
        <v>28</v>
      </c>
      <c r="Q2233" t="s">
        <v>29</v>
      </c>
      <c r="R2233" t="s">
        <v>3774</v>
      </c>
      <c r="S2233" s="10">
        <f>(J2233/86400)+25569+(-5/24)</f>
        <v>41423.702557870369</v>
      </c>
      <c r="T2233" s="9">
        <f>(I2233/86400)+25569+(-5/24)</f>
        <v>41450</v>
      </c>
    </row>
    <row r="2234" spans="1:20" ht="43.5" x14ac:dyDescent="0.35">
      <c r="A2234">
        <v>2232</v>
      </c>
      <c r="B2234" s="8" t="s">
        <v>3873</v>
      </c>
      <c r="C2234" s="8" t="s">
        <v>3872</v>
      </c>
      <c r="D2234">
        <v>5000</v>
      </c>
      <c r="E2234">
        <v>24790</v>
      </c>
      <c r="F2234" t="s">
        <v>51</v>
      </c>
      <c r="G2234" t="s">
        <v>55</v>
      </c>
      <c r="H2234" t="s">
        <v>82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3775</v>
      </c>
      <c r="O2234">
        <f>ROUNDUP(E2234/D2234,2)*100</f>
        <v>496</v>
      </c>
      <c r="P2234">
        <f>IF(L2234&gt;0,ROUNDUP((E2234/L2234),0))</f>
        <v>26</v>
      </c>
      <c r="Q2234" t="s">
        <v>29</v>
      </c>
      <c r="R2234" t="s">
        <v>3774</v>
      </c>
      <c r="S2234" s="10">
        <f>(J2234/86400)+25569+(-5/24)</f>
        <v>41806.585740740738</v>
      </c>
      <c r="T2234" s="9">
        <f>(I2234/86400)+25569+(-5/24)</f>
        <v>41838.916666666664</v>
      </c>
    </row>
    <row r="2235" spans="1:20" ht="43.5" x14ac:dyDescent="0.35">
      <c r="A2235">
        <v>2233</v>
      </c>
      <c r="B2235" s="8" t="s">
        <v>3871</v>
      </c>
      <c r="C2235" s="8" t="s">
        <v>3870</v>
      </c>
      <c r="D2235">
        <v>2500</v>
      </c>
      <c r="E2235">
        <v>8301</v>
      </c>
      <c r="F2235" t="s">
        <v>51</v>
      </c>
      <c r="G2235" t="s">
        <v>56</v>
      </c>
      <c r="H2235" t="s">
        <v>90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3775</v>
      </c>
      <c r="O2235">
        <f>ROUNDUP(E2235/D2235,2)*100</f>
        <v>332.99999999999994</v>
      </c>
      <c r="P2235">
        <f>IF(L2235&gt;0,ROUNDUP((E2235/L2235),0))</f>
        <v>22</v>
      </c>
      <c r="Q2235" t="s">
        <v>29</v>
      </c>
      <c r="R2235" t="s">
        <v>3774</v>
      </c>
      <c r="S2235" s="10">
        <f>(J2235/86400)+25569+(-5/24)</f>
        <v>42331.170590277776</v>
      </c>
      <c r="T2235" s="9">
        <f>(I2235/86400)+25569+(-5/24)</f>
        <v>42351.791666666664</v>
      </c>
    </row>
    <row r="2236" spans="1:20" ht="43.5" x14ac:dyDescent="0.35">
      <c r="A2236">
        <v>2234</v>
      </c>
      <c r="B2236" s="8" t="s">
        <v>3869</v>
      </c>
      <c r="C2236" s="8" t="s">
        <v>3868</v>
      </c>
      <c r="D2236">
        <v>100</v>
      </c>
      <c r="E2236">
        <v>1165</v>
      </c>
      <c r="F2236" t="s">
        <v>51</v>
      </c>
      <c r="G2236" t="s">
        <v>55</v>
      </c>
      <c r="H2236" t="s">
        <v>82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3775</v>
      </c>
      <c r="O2236">
        <f>ROUNDUP(E2236/D2236,2)*100</f>
        <v>1165</v>
      </c>
      <c r="P2236">
        <f>IF(L2236&gt;0,ROUNDUP((E2236/L2236),0))</f>
        <v>42</v>
      </c>
      <c r="Q2236" t="s">
        <v>29</v>
      </c>
      <c r="R2236" t="s">
        <v>3774</v>
      </c>
      <c r="S2236" s="10">
        <f>(J2236/86400)+25569+(-5/24)</f>
        <v>42710.616284722222</v>
      </c>
      <c r="T2236" s="9">
        <f>(I2236/86400)+25569+(-5/24)</f>
        <v>42740.616284722222</v>
      </c>
    </row>
    <row r="2237" spans="1:20" ht="29" x14ac:dyDescent="0.35">
      <c r="A2237">
        <v>2235</v>
      </c>
      <c r="B2237" s="8" t="s">
        <v>3867</v>
      </c>
      <c r="C2237" s="8" t="s">
        <v>3866</v>
      </c>
      <c r="D2237">
        <v>13000</v>
      </c>
      <c r="E2237">
        <v>19931</v>
      </c>
      <c r="F2237" t="s">
        <v>51</v>
      </c>
      <c r="G2237" t="s">
        <v>57</v>
      </c>
      <c r="H2237" t="s">
        <v>193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3775</v>
      </c>
      <c r="O2237">
        <f>ROUNDUP(E2237/D2237,2)*100</f>
        <v>154</v>
      </c>
      <c r="P2237">
        <f>IF(L2237&gt;0,ROUNDUP((E2237/L2237),0))</f>
        <v>136</v>
      </c>
      <c r="Q2237" t="s">
        <v>29</v>
      </c>
      <c r="R2237" t="s">
        <v>3774</v>
      </c>
      <c r="S2237" s="10">
        <f>(J2237/86400)+25569+(-5/24)</f>
        <v>42061.813784722217</v>
      </c>
      <c r="T2237" s="9">
        <f>(I2237/86400)+25569+(-5/24)</f>
        <v>42091.772118055553</v>
      </c>
    </row>
    <row r="2238" spans="1:20" ht="43.5" x14ac:dyDescent="0.35">
      <c r="A2238">
        <v>2236</v>
      </c>
      <c r="B2238" s="8" t="s">
        <v>3865</v>
      </c>
      <c r="C2238" s="8" t="s">
        <v>3864</v>
      </c>
      <c r="D2238">
        <v>2800</v>
      </c>
      <c r="E2238">
        <v>15039</v>
      </c>
      <c r="F2238" t="s">
        <v>51</v>
      </c>
      <c r="G2238" t="s">
        <v>55</v>
      </c>
      <c r="H2238" t="s">
        <v>82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3775</v>
      </c>
      <c r="O2238">
        <f>ROUNDUP(E2238/D2238,2)*100</f>
        <v>538</v>
      </c>
      <c r="P2238">
        <f>IF(L2238&gt;0,ROUNDUP((E2238/L2238),0))</f>
        <v>23</v>
      </c>
      <c r="Q2238" t="s">
        <v>29</v>
      </c>
      <c r="R2238" t="s">
        <v>3774</v>
      </c>
      <c r="S2238" s="10">
        <f>(J2238/86400)+25569+(-5/24)</f>
        <v>42371.408831018511</v>
      </c>
      <c r="T2238" s="9">
        <f>(I2238/86400)+25569+(-5/24)</f>
        <v>42401.408831018511</v>
      </c>
    </row>
    <row r="2239" spans="1:20" ht="43.5" x14ac:dyDescent="0.35">
      <c r="A2239">
        <v>2237</v>
      </c>
      <c r="B2239" s="8" t="s">
        <v>3863</v>
      </c>
      <c r="C2239" s="8" t="s">
        <v>3862</v>
      </c>
      <c r="D2239">
        <v>18000</v>
      </c>
      <c r="E2239">
        <v>63527</v>
      </c>
      <c r="F2239" t="s">
        <v>51</v>
      </c>
      <c r="G2239" t="s">
        <v>55</v>
      </c>
      <c r="H2239" t="s">
        <v>82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3775</v>
      </c>
      <c r="O2239">
        <f>ROUNDUP(E2239/D2239,2)*100</f>
        <v>353</v>
      </c>
      <c r="P2239">
        <f>IF(L2239&gt;0,ROUNDUP((E2239/L2239),0))</f>
        <v>65</v>
      </c>
      <c r="Q2239" t="s">
        <v>29</v>
      </c>
      <c r="R2239" t="s">
        <v>3774</v>
      </c>
      <c r="S2239" s="10">
        <f>(J2239/86400)+25569+(-5/24)</f>
        <v>41914.794942129629</v>
      </c>
      <c r="T2239" s="9">
        <f>(I2239/86400)+25569+(-5/24)</f>
        <v>41955.124305555553</v>
      </c>
    </row>
    <row r="2240" spans="1:20" ht="29" x14ac:dyDescent="0.35">
      <c r="A2240">
        <v>2238</v>
      </c>
      <c r="B2240" s="8" t="s">
        <v>3861</v>
      </c>
      <c r="C2240" s="8" t="s">
        <v>3860</v>
      </c>
      <c r="D2240">
        <v>4000</v>
      </c>
      <c r="E2240">
        <v>5496</v>
      </c>
      <c r="F2240" t="s">
        <v>51</v>
      </c>
      <c r="G2240" t="s">
        <v>59</v>
      </c>
      <c r="H2240" t="s">
        <v>85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3775</v>
      </c>
      <c r="O2240">
        <f>ROUNDUP(E2240/D2240,2)*100</f>
        <v>138</v>
      </c>
      <c r="P2240">
        <f>IF(L2240&gt;0,ROUNDUP((E2240/L2240),0))</f>
        <v>70</v>
      </c>
      <c r="Q2240" t="s">
        <v>29</v>
      </c>
      <c r="R2240" t="s">
        <v>3774</v>
      </c>
      <c r="S2240" s="10">
        <f>(J2240/86400)+25569+(-5/24)</f>
        <v>42774.41337962963</v>
      </c>
      <c r="T2240" s="9">
        <f>(I2240/86400)+25569+(-5/24)</f>
        <v>42804.41337962963</v>
      </c>
    </row>
    <row r="2241" spans="1:20" ht="29" x14ac:dyDescent="0.35">
      <c r="A2241">
        <v>2239</v>
      </c>
      <c r="B2241" s="8" t="s">
        <v>3859</v>
      </c>
      <c r="C2241" s="8" t="s">
        <v>3858</v>
      </c>
      <c r="D2241">
        <v>25000</v>
      </c>
      <c r="E2241">
        <v>32006.67</v>
      </c>
      <c r="F2241" t="s">
        <v>51</v>
      </c>
      <c r="G2241" t="s">
        <v>55</v>
      </c>
      <c r="H2241" t="s">
        <v>82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3775</v>
      </c>
      <c r="O2241">
        <f>ROUNDUP(E2241/D2241,2)*100</f>
        <v>129</v>
      </c>
      <c r="P2241">
        <f>IF(L2241&gt;0,ROUNDUP((E2241/L2241),0))</f>
        <v>76</v>
      </c>
      <c r="Q2241" t="s">
        <v>29</v>
      </c>
      <c r="R2241" t="s">
        <v>3774</v>
      </c>
      <c r="S2241" s="10">
        <f>(J2241/86400)+25569+(-5/24)</f>
        <v>41572.750162037039</v>
      </c>
      <c r="T2241" s="9">
        <f>(I2241/86400)+25569+(-5/24)</f>
        <v>41608.959722222222</v>
      </c>
    </row>
    <row r="2242" spans="1:20" ht="43.5" x14ac:dyDescent="0.35">
      <c r="A2242">
        <v>2240</v>
      </c>
      <c r="B2242" s="8" t="s">
        <v>3857</v>
      </c>
      <c r="C2242" s="8" t="s">
        <v>3856</v>
      </c>
      <c r="D2242">
        <v>5000</v>
      </c>
      <c r="E2242">
        <v>13534</v>
      </c>
      <c r="F2242" t="s">
        <v>51</v>
      </c>
      <c r="G2242" t="s">
        <v>55</v>
      </c>
      <c r="H2242" t="s">
        <v>82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3775</v>
      </c>
      <c r="O2242">
        <f>ROUNDUP(E2242/D2242,2)*100</f>
        <v>271</v>
      </c>
      <c r="P2242">
        <f>IF(L2242&gt;0,ROUNDUP((E2242/L2242),0))</f>
        <v>141</v>
      </c>
      <c r="Q2242" t="s">
        <v>29</v>
      </c>
      <c r="R2242" t="s">
        <v>3774</v>
      </c>
      <c r="S2242" s="10">
        <f>(J2242/86400)+25569+(-5/24)</f>
        <v>42452.617407407401</v>
      </c>
      <c r="T2242" s="9">
        <f>(I2242/86400)+25569+(-5/24)</f>
        <v>42482.617407407401</v>
      </c>
    </row>
    <row r="2243" spans="1:20" ht="43.5" x14ac:dyDescent="0.35">
      <c r="A2243">
        <v>2241</v>
      </c>
      <c r="B2243" s="8" t="s">
        <v>3855</v>
      </c>
      <c r="C2243" s="8" t="s">
        <v>3854</v>
      </c>
      <c r="D2243">
        <v>1000</v>
      </c>
      <c r="E2243">
        <v>8064</v>
      </c>
      <c r="F2243" t="s">
        <v>51</v>
      </c>
      <c r="G2243" t="s">
        <v>56</v>
      </c>
      <c r="H2243" t="s">
        <v>90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3775</v>
      </c>
      <c r="O2243">
        <f>ROUNDUP(E2243/D2243,2)*100</f>
        <v>807</v>
      </c>
      <c r="P2243">
        <f>IF(L2243&gt;0,ROUNDUP((E2243/L2243),0))</f>
        <v>50</v>
      </c>
      <c r="Q2243" t="s">
        <v>29</v>
      </c>
      <c r="R2243" t="s">
        <v>3774</v>
      </c>
      <c r="S2243" s="10">
        <f>(J2243/86400)+25569+(-5/24)</f>
        <v>42766.619212962956</v>
      </c>
      <c r="T2243" s="9">
        <f>(I2243/86400)+25569+(-5/24)</f>
        <v>42796.619212962956</v>
      </c>
    </row>
    <row r="2244" spans="1:20" ht="29" x14ac:dyDescent="0.35">
      <c r="A2244">
        <v>2242</v>
      </c>
      <c r="B2244" s="8" t="s">
        <v>3853</v>
      </c>
      <c r="C2244" s="8" t="s">
        <v>3852</v>
      </c>
      <c r="D2244">
        <v>10000</v>
      </c>
      <c r="E2244">
        <v>136009.76</v>
      </c>
      <c r="F2244" t="s">
        <v>51</v>
      </c>
      <c r="G2244" t="s">
        <v>55</v>
      </c>
      <c r="H2244" t="s">
        <v>82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3775</v>
      </c>
      <c r="O2244">
        <f>ROUNDUP(E2244/D2244,2)*100</f>
        <v>1361</v>
      </c>
      <c r="P2244">
        <f>IF(L2244&gt;0,ROUNDUP((E2244/L2244),0))</f>
        <v>54</v>
      </c>
      <c r="Q2244" t="s">
        <v>29</v>
      </c>
      <c r="R2244" t="s">
        <v>3774</v>
      </c>
      <c r="S2244" s="10">
        <f>(J2244/86400)+25569+(-5/24)</f>
        <v>41569.367280092592</v>
      </c>
      <c r="T2244" s="9">
        <f>(I2244/86400)+25569+(-5/24)</f>
        <v>41604.918055555558</v>
      </c>
    </row>
    <row r="2245" spans="1:20" ht="43.5" x14ac:dyDescent="0.35">
      <c r="A2245">
        <v>2243</v>
      </c>
      <c r="B2245" s="8" t="s">
        <v>3851</v>
      </c>
      <c r="C2245" s="8" t="s">
        <v>3850</v>
      </c>
      <c r="D2245">
        <v>1</v>
      </c>
      <c r="E2245">
        <v>9302.5</v>
      </c>
      <c r="F2245" t="s">
        <v>51</v>
      </c>
      <c r="G2245" t="s">
        <v>55</v>
      </c>
      <c r="H2245" t="s">
        <v>82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3775</v>
      </c>
      <c r="O2245">
        <f>ROUNDUP(E2245/D2245,2)*100</f>
        <v>930250</v>
      </c>
      <c r="P2245">
        <f>IF(L2245&gt;0,ROUNDUP((E2245/L2245),0))</f>
        <v>5</v>
      </c>
      <c r="Q2245" t="s">
        <v>29</v>
      </c>
      <c r="R2245" t="s">
        <v>3774</v>
      </c>
      <c r="S2245" s="10">
        <f>(J2245/86400)+25569+(-5/24)</f>
        <v>42800.542708333327</v>
      </c>
      <c r="T2245" s="9">
        <f>(I2245/86400)+25569+(-5/24)</f>
        <v>42806.916666666664</v>
      </c>
    </row>
    <row r="2246" spans="1:20" ht="43.5" x14ac:dyDescent="0.35">
      <c r="A2246">
        <v>2244</v>
      </c>
      <c r="B2246" s="8" t="s">
        <v>3849</v>
      </c>
      <c r="C2246" s="8" t="s">
        <v>3848</v>
      </c>
      <c r="D2246">
        <v>5000</v>
      </c>
      <c r="E2246">
        <v>18851</v>
      </c>
      <c r="F2246" t="s">
        <v>51</v>
      </c>
      <c r="G2246" t="s">
        <v>55</v>
      </c>
      <c r="H2246" t="s">
        <v>82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3775</v>
      </c>
      <c r="O2246">
        <f>ROUNDUP(E2246/D2246,2)*100</f>
        <v>378</v>
      </c>
      <c r="P2246">
        <f>IF(L2246&gt;0,ROUNDUP((E2246/L2246),0))</f>
        <v>66</v>
      </c>
      <c r="Q2246" t="s">
        <v>29</v>
      </c>
      <c r="R2246" t="s">
        <v>3774</v>
      </c>
      <c r="S2246" s="10">
        <f>(J2246/86400)+25569+(-5/24)</f>
        <v>42647.610486111109</v>
      </c>
      <c r="T2246" s="9">
        <f>(I2246/86400)+25569+(-5/24)</f>
        <v>42659.645833333336</v>
      </c>
    </row>
    <row r="2247" spans="1:20" ht="43.5" x14ac:dyDescent="0.35">
      <c r="A2247">
        <v>2245</v>
      </c>
      <c r="B2247" s="8" t="s">
        <v>3847</v>
      </c>
      <c r="C2247" s="8" t="s">
        <v>3846</v>
      </c>
      <c r="D2247">
        <v>4000</v>
      </c>
      <c r="E2247">
        <v>105881</v>
      </c>
      <c r="F2247" t="s">
        <v>51</v>
      </c>
      <c r="G2247" t="s">
        <v>55</v>
      </c>
      <c r="H2247" t="s">
        <v>82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3775</v>
      </c>
      <c r="O2247">
        <f>ROUNDUP(E2247/D2247,2)*100</f>
        <v>2648</v>
      </c>
      <c r="P2247">
        <f>IF(L2247&gt;0,ROUNDUP((E2247/L2247),0))</f>
        <v>54</v>
      </c>
      <c r="Q2247" t="s">
        <v>29</v>
      </c>
      <c r="R2247" t="s">
        <v>3774</v>
      </c>
      <c r="S2247" s="10">
        <f>(J2247/86400)+25569+(-5/24)</f>
        <v>41660.500196759254</v>
      </c>
      <c r="T2247" s="9">
        <f>(I2247/86400)+25569+(-5/24)</f>
        <v>41691.541666666664</v>
      </c>
    </row>
    <row r="2248" spans="1:20" ht="43.5" x14ac:dyDescent="0.35">
      <c r="A2248">
        <v>2246</v>
      </c>
      <c r="B2248" s="8" t="s">
        <v>3845</v>
      </c>
      <c r="C2248" s="8" t="s">
        <v>3844</v>
      </c>
      <c r="D2248">
        <v>2500</v>
      </c>
      <c r="E2248">
        <v>2503</v>
      </c>
      <c r="F2248" t="s">
        <v>51</v>
      </c>
      <c r="G2248" t="s">
        <v>56</v>
      </c>
      <c r="H2248" t="s">
        <v>90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3775</v>
      </c>
      <c r="O2248">
        <f>ROUNDUP(E2248/D2248,2)*100</f>
        <v>101</v>
      </c>
      <c r="P2248">
        <f>IF(L2248&gt;0,ROUNDUP((E2248/L2248),0))</f>
        <v>44</v>
      </c>
      <c r="Q2248" t="s">
        <v>29</v>
      </c>
      <c r="R2248" t="s">
        <v>3774</v>
      </c>
      <c r="S2248" s="10">
        <f>(J2248/86400)+25569+(-5/24)</f>
        <v>42221.583449074074</v>
      </c>
      <c r="T2248" s="9">
        <f>(I2248/86400)+25569+(-5/24)</f>
        <v>42251.583449074074</v>
      </c>
    </row>
    <row r="2249" spans="1:20" ht="29" x14ac:dyDescent="0.35">
      <c r="A2249">
        <v>2247</v>
      </c>
      <c r="B2249" s="8" t="s">
        <v>3843</v>
      </c>
      <c r="C2249" s="8" t="s">
        <v>3842</v>
      </c>
      <c r="D2249">
        <v>18500</v>
      </c>
      <c r="E2249">
        <v>19324</v>
      </c>
      <c r="F2249" t="s">
        <v>51</v>
      </c>
      <c r="G2249" t="s">
        <v>55</v>
      </c>
      <c r="H2249" t="s">
        <v>82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3775</v>
      </c>
      <c r="O2249">
        <f>ROUNDUP(E2249/D2249,2)*100</f>
        <v>105</v>
      </c>
      <c r="P2249">
        <f>IF(L2249&gt;0,ROUNDUP((E2249/L2249),0))</f>
        <v>51</v>
      </c>
      <c r="Q2249" t="s">
        <v>29</v>
      </c>
      <c r="R2249" t="s">
        <v>3774</v>
      </c>
      <c r="S2249" s="10">
        <f>(J2249/86400)+25569+(-5/24)</f>
        <v>42200.457928240743</v>
      </c>
      <c r="T2249" s="9">
        <f>(I2249/86400)+25569+(-5/24)</f>
        <v>42214.457928240743</v>
      </c>
    </row>
    <row r="2250" spans="1:20" ht="43.5" x14ac:dyDescent="0.35">
      <c r="A2250">
        <v>2248</v>
      </c>
      <c r="B2250" s="8" t="s">
        <v>3841</v>
      </c>
      <c r="C2250" s="8" t="s">
        <v>3840</v>
      </c>
      <c r="D2250">
        <v>7000</v>
      </c>
      <c r="E2250">
        <v>7505</v>
      </c>
      <c r="F2250" t="s">
        <v>51</v>
      </c>
      <c r="G2250" t="s">
        <v>56</v>
      </c>
      <c r="H2250" t="s">
        <v>90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3775</v>
      </c>
      <c r="O2250">
        <f>ROUNDUP(E2250/D2250,2)*100</f>
        <v>108</v>
      </c>
      <c r="P2250">
        <f>IF(L2250&gt;0,ROUNDUP((E2250/L2250),0))</f>
        <v>59</v>
      </c>
      <c r="Q2250" t="s">
        <v>29</v>
      </c>
      <c r="R2250" t="s">
        <v>3774</v>
      </c>
      <c r="S2250" s="10">
        <f>(J2250/86400)+25569+(-5/24)</f>
        <v>42688.667569444442</v>
      </c>
      <c r="T2250" s="9">
        <f>(I2250/86400)+25569+(-5/24)</f>
        <v>42718.667569444442</v>
      </c>
    </row>
    <row r="2251" spans="1:20" ht="43.5" x14ac:dyDescent="0.35">
      <c r="A2251">
        <v>2249</v>
      </c>
      <c r="B2251" s="8" t="s">
        <v>3839</v>
      </c>
      <c r="C2251" s="8" t="s">
        <v>3838</v>
      </c>
      <c r="D2251">
        <v>3500</v>
      </c>
      <c r="E2251">
        <v>5907</v>
      </c>
      <c r="F2251" t="s">
        <v>51</v>
      </c>
      <c r="G2251" t="s">
        <v>55</v>
      </c>
      <c r="H2251" t="s">
        <v>82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3775</v>
      </c>
      <c r="O2251">
        <f>ROUNDUP(E2251/D2251,2)*100</f>
        <v>169</v>
      </c>
      <c r="P2251">
        <f>IF(L2251&gt;0,ROUNDUP((E2251/L2251),0))</f>
        <v>33</v>
      </c>
      <c r="Q2251" t="s">
        <v>29</v>
      </c>
      <c r="R2251" t="s">
        <v>3774</v>
      </c>
      <c r="S2251" s="10">
        <f>(J2251/86400)+25569+(-5/24)</f>
        <v>41336.49496527778</v>
      </c>
      <c r="T2251" s="9">
        <f>(I2251/86400)+25569+(-5/24)</f>
        <v>41366.453298611108</v>
      </c>
    </row>
    <row r="2252" spans="1:20" ht="43.5" x14ac:dyDescent="0.35">
      <c r="A2252">
        <v>2250</v>
      </c>
      <c r="B2252" s="8" t="s">
        <v>3837</v>
      </c>
      <c r="C2252" s="8" t="s">
        <v>3836</v>
      </c>
      <c r="D2252">
        <v>25000</v>
      </c>
      <c r="E2252">
        <v>243778</v>
      </c>
      <c r="F2252" t="s">
        <v>51</v>
      </c>
      <c r="G2252" t="s">
        <v>55</v>
      </c>
      <c r="H2252" t="s">
        <v>82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3775</v>
      </c>
      <c r="O2252">
        <f>ROUNDUP(E2252/D2252,2)*100</f>
        <v>976</v>
      </c>
      <c r="P2252">
        <f>IF(L2252&gt;0,ROUNDUP((E2252/L2252),0))</f>
        <v>427</v>
      </c>
      <c r="Q2252" t="s">
        <v>29</v>
      </c>
      <c r="R2252" t="s">
        <v>3774</v>
      </c>
      <c r="S2252" s="10">
        <f>(J2252/86400)+25569+(-5/24)</f>
        <v>42676.7971412037</v>
      </c>
      <c r="T2252" s="9">
        <f>(I2252/86400)+25569+(-5/24)</f>
        <v>42706.838807870365</v>
      </c>
    </row>
    <row r="2253" spans="1:20" ht="43.5" x14ac:dyDescent="0.35">
      <c r="A2253">
        <v>2251</v>
      </c>
      <c r="B2253" s="8" t="s">
        <v>3835</v>
      </c>
      <c r="C2253" s="8" t="s">
        <v>3834</v>
      </c>
      <c r="D2253">
        <v>8500</v>
      </c>
      <c r="E2253">
        <v>11428.19</v>
      </c>
      <c r="F2253" t="s">
        <v>51</v>
      </c>
      <c r="G2253" t="s">
        <v>55</v>
      </c>
      <c r="H2253" t="s">
        <v>82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3775</v>
      </c>
      <c r="O2253">
        <f>ROUNDUP(E2253/D2253,2)*100</f>
        <v>135</v>
      </c>
      <c r="P2253">
        <f>IF(L2253&gt;0,ROUNDUP((E2253/L2253),0))</f>
        <v>24</v>
      </c>
      <c r="Q2253" t="s">
        <v>29</v>
      </c>
      <c r="R2253" t="s">
        <v>3774</v>
      </c>
      <c r="S2253" s="10">
        <f>(J2253/86400)+25569+(-5/24)</f>
        <v>41846.137465277774</v>
      </c>
      <c r="T2253" s="9">
        <f>(I2253/86400)+25569+(-5/24)</f>
        <v>41867.137465277774</v>
      </c>
    </row>
    <row r="2254" spans="1:20" ht="43.5" x14ac:dyDescent="0.35">
      <c r="A2254">
        <v>2252</v>
      </c>
      <c r="B2254" s="8" t="s">
        <v>3833</v>
      </c>
      <c r="C2254" s="8" t="s">
        <v>3832</v>
      </c>
      <c r="D2254">
        <v>9000</v>
      </c>
      <c r="E2254">
        <v>24505</v>
      </c>
      <c r="F2254" t="s">
        <v>51</v>
      </c>
      <c r="G2254" t="s">
        <v>63</v>
      </c>
      <c r="H2254" t="s">
        <v>85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3775</v>
      </c>
      <c r="O2254">
        <f>ROUNDUP(E2254/D2254,2)*100</f>
        <v>273</v>
      </c>
      <c r="P2254">
        <f>IF(L2254&gt;0,ROUNDUP((E2254/L2254),0))</f>
        <v>99</v>
      </c>
      <c r="Q2254" t="s">
        <v>29</v>
      </c>
      <c r="R2254" t="s">
        <v>3774</v>
      </c>
      <c r="S2254" s="10">
        <f>(J2254/86400)+25569+(-5/24)</f>
        <v>42573.119652777772</v>
      </c>
      <c r="T2254" s="9">
        <f>(I2254/86400)+25569+(-5/24)</f>
        <v>42588.119652777772</v>
      </c>
    </row>
    <row r="2255" spans="1:20" ht="58" x14ac:dyDescent="0.35">
      <c r="A2255">
        <v>2253</v>
      </c>
      <c r="B2255" s="8" t="s">
        <v>3831</v>
      </c>
      <c r="C2255" s="8" t="s">
        <v>3830</v>
      </c>
      <c r="D2255">
        <v>8000</v>
      </c>
      <c r="E2255">
        <v>9015</v>
      </c>
      <c r="F2255" t="s">
        <v>51</v>
      </c>
      <c r="G2255" t="s">
        <v>55</v>
      </c>
      <c r="H2255" t="s">
        <v>82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3775</v>
      </c>
      <c r="O2255">
        <f>ROUNDUP(E2255/D2255,2)*100</f>
        <v>113.00000000000001</v>
      </c>
      <c r="P2255">
        <f>IF(L2255&gt;0,ROUNDUP((E2255/L2255),0))</f>
        <v>108</v>
      </c>
      <c r="Q2255" t="s">
        <v>29</v>
      </c>
      <c r="R2255" t="s">
        <v>3774</v>
      </c>
      <c r="S2255" s="10">
        <f>(J2255/86400)+25569+(-5/24)</f>
        <v>42296.422997685186</v>
      </c>
      <c r="T2255" s="9">
        <f>(I2255/86400)+25569+(-5/24)</f>
        <v>42326.46466435185</v>
      </c>
    </row>
    <row r="2256" spans="1:20" ht="43.5" x14ac:dyDescent="0.35">
      <c r="A2256">
        <v>2254</v>
      </c>
      <c r="B2256" s="8" t="s">
        <v>3829</v>
      </c>
      <c r="C2256" s="8" t="s">
        <v>3828</v>
      </c>
      <c r="D2256">
        <v>500</v>
      </c>
      <c r="E2256">
        <v>2299</v>
      </c>
      <c r="F2256" t="s">
        <v>51</v>
      </c>
      <c r="G2256" t="s">
        <v>55</v>
      </c>
      <c r="H2256" t="s">
        <v>82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3775</v>
      </c>
      <c r="O2256">
        <f>ROUNDUP(E2256/D2256,2)*100</f>
        <v>459.99999999999994</v>
      </c>
      <c r="P2256">
        <f>IF(L2256&gt;0,ROUNDUP((E2256/L2256),0))</f>
        <v>12</v>
      </c>
      <c r="Q2256" t="s">
        <v>29</v>
      </c>
      <c r="R2256" t="s">
        <v>3774</v>
      </c>
      <c r="S2256" s="10">
        <f>(J2256/86400)+25569+(-5/24)</f>
        <v>42752.439444444441</v>
      </c>
      <c r="T2256" s="9">
        <f>(I2256/86400)+25569+(-5/24)</f>
        <v>42759.439444444441</v>
      </c>
    </row>
    <row r="2257" spans="1:20" ht="29" x14ac:dyDescent="0.35">
      <c r="A2257">
        <v>2255</v>
      </c>
      <c r="B2257" s="8" t="s">
        <v>3827</v>
      </c>
      <c r="C2257" s="8" t="s">
        <v>3826</v>
      </c>
      <c r="D2257">
        <v>3950</v>
      </c>
      <c r="E2257">
        <v>11323</v>
      </c>
      <c r="F2257" t="s">
        <v>51</v>
      </c>
      <c r="G2257" t="s">
        <v>55</v>
      </c>
      <c r="H2257" t="s">
        <v>82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3775</v>
      </c>
      <c r="O2257">
        <f>ROUNDUP(E2257/D2257,2)*100</f>
        <v>286.99999999999994</v>
      </c>
      <c r="P2257">
        <f>IF(L2257&gt;0,ROUNDUP((E2257/L2257),0))</f>
        <v>42</v>
      </c>
      <c r="Q2257" t="s">
        <v>29</v>
      </c>
      <c r="R2257" t="s">
        <v>3774</v>
      </c>
      <c r="S2257" s="10">
        <f>(J2257/86400)+25569+(-5/24)</f>
        <v>42467.743645833332</v>
      </c>
      <c r="T2257" s="9">
        <f>(I2257/86400)+25569+(-5/24)</f>
        <v>42497.743645833332</v>
      </c>
    </row>
    <row r="2258" spans="1:20" ht="43.5" x14ac:dyDescent="0.35">
      <c r="A2258">
        <v>2256</v>
      </c>
      <c r="B2258" s="8" t="s">
        <v>3825</v>
      </c>
      <c r="C2258" s="8" t="s">
        <v>3824</v>
      </c>
      <c r="D2258">
        <v>480</v>
      </c>
      <c r="E2258">
        <v>1069</v>
      </c>
      <c r="F2258" t="s">
        <v>51</v>
      </c>
      <c r="G2258" t="s">
        <v>56</v>
      </c>
      <c r="H2258" t="s">
        <v>90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3775</v>
      </c>
      <c r="O2258">
        <f>ROUNDUP(E2258/D2258,2)*100</f>
        <v>223</v>
      </c>
      <c r="P2258">
        <f>IF(L2258&gt;0,ROUNDUP((E2258/L2258),0))</f>
        <v>22</v>
      </c>
      <c r="Q2258" t="s">
        <v>29</v>
      </c>
      <c r="R2258" t="s">
        <v>3774</v>
      </c>
      <c r="S2258" s="10">
        <f>(J2258/86400)+25569+(-5/24)</f>
        <v>42682.243587962956</v>
      </c>
      <c r="T2258" s="9">
        <f>(I2258/86400)+25569+(-5/24)</f>
        <v>42696.243587962956</v>
      </c>
    </row>
    <row r="2259" spans="1:20" ht="58" x14ac:dyDescent="0.35">
      <c r="A2259">
        <v>2257</v>
      </c>
      <c r="B2259" s="8" t="s">
        <v>3823</v>
      </c>
      <c r="C2259" s="8" t="s">
        <v>3822</v>
      </c>
      <c r="D2259">
        <v>2500</v>
      </c>
      <c r="E2259">
        <v>15903.5</v>
      </c>
      <c r="F2259" t="s">
        <v>51</v>
      </c>
      <c r="G2259" t="s">
        <v>56</v>
      </c>
      <c r="H2259" t="s">
        <v>90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3775</v>
      </c>
      <c r="O2259">
        <f>ROUNDUP(E2259/D2259,2)*100</f>
        <v>637</v>
      </c>
      <c r="P2259">
        <f>IF(L2259&gt;0,ROUNDUP((E2259/L2259),0))</f>
        <v>95</v>
      </c>
      <c r="Q2259" t="s">
        <v>29</v>
      </c>
      <c r="R2259" t="s">
        <v>3774</v>
      </c>
      <c r="S2259" s="10">
        <f>(J2259/86400)+25569+(-5/24)</f>
        <v>42505.728344907409</v>
      </c>
      <c r="T2259" s="9">
        <f>(I2259/86400)+25569+(-5/24)</f>
        <v>42540.749999999993</v>
      </c>
    </row>
    <row r="2260" spans="1:20" ht="29" x14ac:dyDescent="0.35">
      <c r="A2260">
        <v>2258</v>
      </c>
      <c r="B2260" s="8" t="s">
        <v>3821</v>
      </c>
      <c r="C2260" s="8" t="s">
        <v>3820</v>
      </c>
      <c r="D2260">
        <v>2200</v>
      </c>
      <c r="E2260">
        <v>3223</v>
      </c>
      <c r="F2260" t="s">
        <v>51</v>
      </c>
      <c r="G2260" t="s">
        <v>55</v>
      </c>
      <c r="H2260" t="s">
        <v>82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3775</v>
      </c>
      <c r="O2260">
        <f>ROUNDUP(E2260/D2260,2)*100</f>
        <v>147</v>
      </c>
      <c r="P2260">
        <f>IF(L2260&gt;0,ROUNDUP((E2260/L2260),0))</f>
        <v>16</v>
      </c>
      <c r="Q2260" t="s">
        <v>29</v>
      </c>
      <c r="R2260" t="s">
        <v>3774</v>
      </c>
      <c r="S2260" s="10">
        <f>(J2260/86400)+25569+(-5/24)</f>
        <v>42136.542673611104</v>
      </c>
      <c r="T2260" s="9">
        <f>(I2260/86400)+25569+(-5/24)</f>
        <v>42166.542673611104</v>
      </c>
    </row>
    <row r="2261" spans="1:20" ht="43.5" x14ac:dyDescent="0.35">
      <c r="A2261">
        <v>2259</v>
      </c>
      <c r="B2261" s="8" t="s">
        <v>3819</v>
      </c>
      <c r="C2261" s="8" t="s">
        <v>3818</v>
      </c>
      <c r="D2261">
        <v>1000</v>
      </c>
      <c r="E2261">
        <v>18671</v>
      </c>
      <c r="F2261" t="s">
        <v>51</v>
      </c>
      <c r="G2261" t="s">
        <v>56</v>
      </c>
      <c r="H2261" t="s">
        <v>90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3775</v>
      </c>
      <c r="O2261">
        <f>ROUNDUP(E2261/D2261,2)*100</f>
        <v>1868.0000000000002</v>
      </c>
      <c r="P2261">
        <f>IF(L2261&gt;0,ROUNDUP((E2261/L2261),0))</f>
        <v>91</v>
      </c>
      <c r="Q2261" t="s">
        <v>29</v>
      </c>
      <c r="R2261" t="s">
        <v>3774</v>
      </c>
      <c r="S2261" s="10">
        <f>(J2261/86400)+25569+(-5/24)</f>
        <v>42702.59648148148</v>
      </c>
      <c r="T2261" s="9">
        <f>(I2261/86400)+25569+(-5/24)</f>
        <v>42712.59648148148</v>
      </c>
    </row>
    <row r="2262" spans="1:20" ht="43.5" x14ac:dyDescent="0.35">
      <c r="A2262">
        <v>2260</v>
      </c>
      <c r="B2262" s="8" t="s">
        <v>3817</v>
      </c>
      <c r="C2262" s="8" t="s">
        <v>3816</v>
      </c>
      <c r="D2262">
        <v>2500</v>
      </c>
      <c r="E2262">
        <v>8173</v>
      </c>
      <c r="F2262" t="s">
        <v>51</v>
      </c>
      <c r="G2262" t="s">
        <v>55</v>
      </c>
      <c r="H2262" t="s">
        <v>82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3775</v>
      </c>
      <c r="O2262">
        <f>ROUNDUP(E2262/D2262,2)*100</f>
        <v>326.99999999999994</v>
      </c>
      <c r="P2262">
        <f>IF(L2262&gt;0,ROUNDUP((E2262/L2262),0))</f>
        <v>98</v>
      </c>
      <c r="Q2262" t="s">
        <v>29</v>
      </c>
      <c r="R2262" t="s">
        <v>3774</v>
      </c>
      <c r="S2262" s="10">
        <f>(J2262/86400)+25569+(-5/24)</f>
        <v>41694.808449074073</v>
      </c>
      <c r="T2262" s="9">
        <f>(I2262/86400)+25569+(-5/24)</f>
        <v>41724.766782407409</v>
      </c>
    </row>
    <row r="2263" spans="1:20" ht="43.5" x14ac:dyDescent="0.35">
      <c r="A2263">
        <v>2261</v>
      </c>
      <c r="B2263" s="8" t="s">
        <v>3815</v>
      </c>
      <c r="C2263" s="8" t="s">
        <v>3814</v>
      </c>
      <c r="D2263">
        <v>1000</v>
      </c>
      <c r="E2263">
        <v>7795</v>
      </c>
      <c r="F2263" t="s">
        <v>51</v>
      </c>
      <c r="G2263" t="s">
        <v>58</v>
      </c>
      <c r="H2263" t="s">
        <v>104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3775</v>
      </c>
      <c r="O2263">
        <f>ROUNDUP(E2263/D2263,2)*100</f>
        <v>780</v>
      </c>
      <c r="P2263">
        <f>IF(L2263&gt;0,ROUNDUP((E2263/L2263),0))</f>
        <v>38</v>
      </c>
      <c r="Q2263" t="s">
        <v>29</v>
      </c>
      <c r="R2263" t="s">
        <v>3774</v>
      </c>
      <c r="S2263" s="10">
        <f>(J2263/86400)+25569+(-5/24)</f>
        <v>42759.516435185178</v>
      </c>
      <c r="T2263" s="9">
        <f>(I2263/86400)+25569+(-5/24)</f>
        <v>42780.516435185178</v>
      </c>
    </row>
    <row r="2264" spans="1:20" ht="43.5" x14ac:dyDescent="0.35">
      <c r="A2264">
        <v>2262</v>
      </c>
      <c r="B2264" s="8" t="s">
        <v>3813</v>
      </c>
      <c r="C2264" s="8" t="s">
        <v>3812</v>
      </c>
      <c r="D2264">
        <v>3300</v>
      </c>
      <c r="E2264">
        <v>5087</v>
      </c>
      <c r="F2264" t="s">
        <v>51</v>
      </c>
      <c r="G2264" t="s">
        <v>55</v>
      </c>
      <c r="H2264" t="s">
        <v>82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3775</v>
      </c>
      <c r="O2264">
        <f>ROUNDUP(E2264/D2264,2)*100</f>
        <v>155</v>
      </c>
      <c r="P2264">
        <f>IF(L2264&gt;0,ROUNDUP((E2264/L2264),0))</f>
        <v>29</v>
      </c>
      <c r="Q2264" t="s">
        <v>29</v>
      </c>
      <c r="R2264" t="s">
        <v>3774</v>
      </c>
      <c r="S2264" s="10">
        <f>(J2264/86400)+25569+(-5/24)</f>
        <v>41926.376828703702</v>
      </c>
      <c r="T2264" s="9">
        <f>(I2264/86400)+25569+(-5/24)</f>
        <v>41960.791666666664</v>
      </c>
    </row>
    <row r="2265" spans="1:20" ht="43.5" x14ac:dyDescent="0.35">
      <c r="A2265">
        <v>2263</v>
      </c>
      <c r="B2265" s="8" t="s">
        <v>3811</v>
      </c>
      <c r="C2265" s="8" t="s">
        <v>3810</v>
      </c>
      <c r="D2265">
        <v>7500</v>
      </c>
      <c r="E2265">
        <v>8666</v>
      </c>
      <c r="F2265" t="s">
        <v>51</v>
      </c>
      <c r="G2265" t="s">
        <v>64</v>
      </c>
      <c r="H2265" t="s">
        <v>638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3775</v>
      </c>
      <c r="O2265">
        <f>ROUNDUP(E2265/D2265,2)*100</f>
        <v>115.99999999999999</v>
      </c>
      <c r="P2265">
        <f>IF(L2265&gt;0,ROUNDUP((E2265/L2265),0))</f>
        <v>145</v>
      </c>
      <c r="Q2265" t="s">
        <v>29</v>
      </c>
      <c r="R2265" t="s">
        <v>3774</v>
      </c>
      <c r="S2265" s="10">
        <f>(J2265/86400)+25569+(-5/24)</f>
        <v>42014.623993055553</v>
      </c>
      <c r="T2265" s="9">
        <f>(I2265/86400)+25569+(-5/24)</f>
        <v>42035.623993055553</v>
      </c>
    </row>
    <row r="2266" spans="1:20" ht="58" x14ac:dyDescent="0.35">
      <c r="A2266">
        <v>2264</v>
      </c>
      <c r="B2266" s="8" t="s">
        <v>3809</v>
      </c>
      <c r="C2266" s="8" t="s">
        <v>3808</v>
      </c>
      <c r="D2266">
        <v>6000</v>
      </c>
      <c r="E2266">
        <v>10802</v>
      </c>
      <c r="F2266" t="s">
        <v>51</v>
      </c>
      <c r="G2266" t="s">
        <v>55</v>
      </c>
      <c r="H2266" t="s">
        <v>82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3775</v>
      </c>
      <c r="O2266">
        <f>ROUNDUP(E2266/D2266,2)*100</f>
        <v>181</v>
      </c>
      <c r="P2266">
        <f>IF(L2266&gt;0,ROUNDUP((E2266/L2266),0))</f>
        <v>25</v>
      </c>
      <c r="Q2266" t="s">
        <v>29</v>
      </c>
      <c r="R2266" t="s">
        <v>3774</v>
      </c>
      <c r="S2266" s="10">
        <f>(J2266/86400)+25569+(-5/24)</f>
        <v>42496.374004629623</v>
      </c>
      <c r="T2266" s="9">
        <f>(I2266/86400)+25569+(-5/24)</f>
        <v>42512.916666666664</v>
      </c>
    </row>
    <row r="2267" spans="1:20" ht="43.5" x14ac:dyDescent="0.35">
      <c r="A2267">
        <v>2265</v>
      </c>
      <c r="B2267" s="8" t="s">
        <v>3807</v>
      </c>
      <c r="C2267" s="8" t="s">
        <v>3806</v>
      </c>
      <c r="D2267">
        <v>200</v>
      </c>
      <c r="E2267">
        <v>597</v>
      </c>
      <c r="F2267" t="s">
        <v>51</v>
      </c>
      <c r="G2267" t="s">
        <v>56</v>
      </c>
      <c r="H2267" t="s">
        <v>90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3775</v>
      </c>
      <c r="O2267">
        <f>ROUNDUP(E2267/D2267,2)*100</f>
        <v>299</v>
      </c>
      <c r="P2267">
        <f>IF(L2267&gt;0,ROUNDUP((E2267/L2267),0))</f>
        <v>36</v>
      </c>
      <c r="Q2267" t="s">
        <v>29</v>
      </c>
      <c r="R2267" t="s">
        <v>3774</v>
      </c>
      <c r="S2267" s="10">
        <f>(J2267/86400)+25569+(-5/24)</f>
        <v>42689.644756944443</v>
      </c>
      <c r="T2267" s="9">
        <f>(I2267/86400)+25569+(-5/24)</f>
        <v>42696.644756944443</v>
      </c>
    </row>
    <row r="2268" spans="1:20" ht="43.5" x14ac:dyDescent="0.35">
      <c r="A2268">
        <v>2266</v>
      </c>
      <c r="B2268" s="8" t="s">
        <v>3805</v>
      </c>
      <c r="C2268" s="8" t="s">
        <v>3804</v>
      </c>
      <c r="D2268">
        <v>1500</v>
      </c>
      <c r="E2268">
        <v>4804</v>
      </c>
      <c r="F2268" t="s">
        <v>51</v>
      </c>
      <c r="G2268" t="s">
        <v>55</v>
      </c>
      <c r="H2268" t="s">
        <v>82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3775</v>
      </c>
      <c r="O2268">
        <f>ROUNDUP(E2268/D2268,2)*100</f>
        <v>321</v>
      </c>
      <c r="P2268">
        <f>IF(L2268&gt;0,ROUNDUP((E2268/L2268),0))</f>
        <v>25</v>
      </c>
      <c r="Q2268" t="s">
        <v>29</v>
      </c>
      <c r="R2268" t="s">
        <v>3774</v>
      </c>
      <c r="S2268" s="10">
        <f>(J2268/86400)+25569+(-5/24)</f>
        <v>42469.666574074072</v>
      </c>
      <c r="T2268" s="9">
        <f>(I2268/86400)+25569+(-5/24)</f>
        <v>42486.874999999993</v>
      </c>
    </row>
    <row r="2269" spans="1:20" ht="58" x14ac:dyDescent="0.35">
      <c r="A2269">
        <v>2267</v>
      </c>
      <c r="B2269" s="8" t="s">
        <v>3803</v>
      </c>
      <c r="C2269" s="8" t="s">
        <v>3802</v>
      </c>
      <c r="D2269">
        <v>20000</v>
      </c>
      <c r="E2269">
        <v>76105</v>
      </c>
      <c r="F2269" t="s">
        <v>51</v>
      </c>
      <c r="G2269" t="s">
        <v>55</v>
      </c>
      <c r="H2269" t="s">
        <v>82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3775</v>
      </c>
      <c r="O2269">
        <f>ROUNDUP(E2269/D2269,2)*100</f>
        <v>380.99999999999994</v>
      </c>
      <c r="P2269">
        <f>IF(L2269&gt;0,ROUNDUP((E2269/L2269),0))</f>
        <v>189</v>
      </c>
      <c r="Q2269" t="s">
        <v>29</v>
      </c>
      <c r="R2269" t="s">
        <v>3774</v>
      </c>
      <c r="S2269" s="10">
        <f>(J2269/86400)+25569+(-5/24)</f>
        <v>41968.621493055551</v>
      </c>
      <c r="T2269" s="9">
        <f>(I2269/86400)+25569+(-5/24)</f>
        <v>41993.833333333336</v>
      </c>
    </row>
    <row r="2270" spans="1:20" ht="43.5" x14ac:dyDescent="0.35">
      <c r="A2270">
        <v>2268</v>
      </c>
      <c r="B2270" s="8" t="s">
        <v>3801</v>
      </c>
      <c r="C2270" s="8" t="s">
        <v>3800</v>
      </c>
      <c r="D2270">
        <v>28000</v>
      </c>
      <c r="E2270">
        <v>28728</v>
      </c>
      <c r="F2270" t="s">
        <v>51</v>
      </c>
      <c r="G2270" t="s">
        <v>55</v>
      </c>
      <c r="H2270" t="s">
        <v>82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3775</v>
      </c>
      <c r="O2270">
        <f>ROUNDUP(E2270/D2270,2)*100</f>
        <v>103</v>
      </c>
      <c r="P2270">
        <f>IF(L2270&gt;0,ROUNDUP((E2270/L2270),0))</f>
        <v>149</v>
      </c>
      <c r="Q2270" t="s">
        <v>29</v>
      </c>
      <c r="R2270" t="s">
        <v>3774</v>
      </c>
      <c r="S2270" s="10">
        <f>(J2270/86400)+25569+(-5/24)</f>
        <v>42775.874016203707</v>
      </c>
      <c r="T2270" s="9">
        <f>(I2270/86400)+25569+(-5/24)</f>
        <v>42805.874016203707</v>
      </c>
    </row>
    <row r="2271" spans="1:20" ht="43.5" x14ac:dyDescent="0.35">
      <c r="A2271">
        <v>2269</v>
      </c>
      <c r="B2271" s="8" t="s">
        <v>3799</v>
      </c>
      <c r="C2271" s="8" t="s">
        <v>3798</v>
      </c>
      <c r="D2271">
        <v>2500</v>
      </c>
      <c r="E2271">
        <v>45041</v>
      </c>
      <c r="F2271" t="s">
        <v>51</v>
      </c>
      <c r="G2271" t="s">
        <v>55</v>
      </c>
      <c r="H2271" t="s">
        <v>82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3775</v>
      </c>
      <c r="O2271">
        <f>ROUNDUP(E2271/D2271,2)*100</f>
        <v>1802.0000000000002</v>
      </c>
      <c r="P2271">
        <f>IF(L2271&gt;0,ROUNDUP((E2271/L2271),0))</f>
        <v>50</v>
      </c>
      <c r="Q2271" t="s">
        <v>29</v>
      </c>
      <c r="R2271" t="s">
        <v>3774</v>
      </c>
      <c r="S2271" s="10">
        <f>(J2271/86400)+25569+(-5/24)</f>
        <v>42776.496099537035</v>
      </c>
      <c r="T2271" s="9">
        <f>(I2271/86400)+25569+(-5/24)</f>
        <v>42800.999999999993</v>
      </c>
    </row>
    <row r="2272" spans="1:20" ht="43.5" x14ac:dyDescent="0.35">
      <c r="A2272">
        <v>2270</v>
      </c>
      <c r="B2272" s="8" t="s">
        <v>3797</v>
      </c>
      <c r="C2272" s="8" t="s">
        <v>3796</v>
      </c>
      <c r="D2272">
        <v>25000</v>
      </c>
      <c r="E2272">
        <v>180062</v>
      </c>
      <c r="F2272" t="s">
        <v>51</v>
      </c>
      <c r="G2272" t="s">
        <v>55</v>
      </c>
      <c r="H2272" t="s">
        <v>82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3775</v>
      </c>
      <c r="O2272">
        <f>ROUNDUP(E2272/D2272,2)*100</f>
        <v>721</v>
      </c>
      <c r="P2272">
        <f>IF(L2272&gt;0,ROUNDUP((E2272/L2272),0))</f>
        <v>108</v>
      </c>
      <c r="Q2272" t="s">
        <v>29</v>
      </c>
      <c r="R2272" t="s">
        <v>3774</v>
      </c>
      <c r="S2272" s="10">
        <f>(J2272/86400)+25569+(-5/24)</f>
        <v>42725.661030092589</v>
      </c>
      <c r="T2272" s="9">
        <f>(I2272/86400)+25569+(-5/24)</f>
        <v>42745.707638888889</v>
      </c>
    </row>
    <row r="2273" spans="1:20" ht="43.5" x14ac:dyDescent="0.35">
      <c r="A2273">
        <v>2271</v>
      </c>
      <c r="B2273" s="8" t="s">
        <v>3795</v>
      </c>
      <c r="C2273" s="8" t="s">
        <v>3794</v>
      </c>
      <c r="D2273">
        <v>20000</v>
      </c>
      <c r="E2273">
        <v>56618</v>
      </c>
      <c r="F2273" t="s">
        <v>51</v>
      </c>
      <c r="G2273" t="s">
        <v>55</v>
      </c>
      <c r="H2273" t="s">
        <v>82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3775</v>
      </c>
      <c r="O2273">
        <f>ROUNDUP(E2273/D2273,2)*100</f>
        <v>284</v>
      </c>
      <c r="P2273">
        <f>IF(L2273&gt;0,ROUNDUP((E2273/L2273),0))</f>
        <v>43</v>
      </c>
      <c r="Q2273" t="s">
        <v>29</v>
      </c>
      <c r="R2273" t="s">
        <v>3774</v>
      </c>
      <c r="S2273" s="10">
        <f>(J2273/86400)+25569+(-5/24)</f>
        <v>42683.791712962957</v>
      </c>
      <c r="T2273" s="9">
        <f>(I2273/86400)+25569+(-5/24)</f>
        <v>42713.791712962957</v>
      </c>
    </row>
    <row r="2274" spans="1:20" ht="43.5" x14ac:dyDescent="0.35">
      <c r="A2274">
        <v>2272</v>
      </c>
      <c r="B2274" s="8" t="s">
        <v>3793</v>
      </c>
      <c r="C2274" s="8" t="s">
        <v>3792</v>
      </c>
      <c r="D2274">
        <v>1000</v>
      </c>
      <c r="E2274">
        <v>13566</v>
      </c>
      <c r="F2274" t="s">
        <v>51</v>
      </c>
      <c r="G2274" t="s">
        <v>55</v>
      </c>
      <c r="H2274" t="s">
        <v>82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3775</v>
      </c>
      <c r="O2274">
        <f>ROUNDUP(E2274/D2274,2)*100</f>
        <v>1357</v>
      </c>
      <c r="P2274">
        <f>IF(L2274&gt;0,ROUNDUP((E2274/L2274),0))</f>
        <v>15</v>
      </c>
      <c r="Q2274" t="s">
        <v>29</v>
      </c>
      <c r="R2274" t="s">
        <v>3774</v>
      </c>
      <c r="S2274" s="10">
        <f>(J2274/86400)+25569+(-5/24)</f>
        <v>42315.491157407407</v>
      </c>
      <c r="T2274" s="9">
        <f>(I2274/86400)+25569+(-5/24)</f>
        <v>42345.491157407407</v>
      </c>
    </row>
    <row r="2275" spans="1:20" ht="43.5" x14ac:dyDescent="0.35">
      <c r="A2275">
        <v>2273</v>
      </c>
      <c r="B2275" s="8" t="s">
        <v>3791</v>
      </c>
      <c r="C2275" s="8" t="s">
        <v>3790</v>
      </c>
      <c r="D2275">
        <v>2500</v>
      </c>
      <c r="E2275">
        <v>5509</v>
      </c>
      <c r="F2275" t="s">
        <v>51</v>
      </c>
      <c r="G2275" t="s">
        <v>57</v>
      </c>
      <c r="H2275" t="s">
        <v>193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3775</v>
      </c>
      <c r="O2275">
        <f>ROUNDUP(E2275/D2275,2)*100</f>
        <v>221</v>
      </c>
      <c r="P2275">
        <f>IF(L2275&gt;0,ROUNDUP((E2275/L2275),0))</f>
        <v>38</v>
      </c>
      <c r="Q2275" t="s">
        <v>29</v>
      </c>
      <c r="R2275" t="s">
        <v>3774</v>
      </c>
      <c r="S2275" s="10">
        <f>(J2275/86400)+25569+(-5/24)</f>
        <v>42781.340763888882</v>
      </c>
      <c r="T2275" s="9">
        <f>(I2275/86400)+25569+(-5/24)</f>
        <v>42806.299097222225</v>
      </c>
    </row>
    <row r="2276" spans="1:20" ht="58" x14ac:dyDescent="0.35">
      <c r="A2276">
        <v>2274</v>
      </c>
      <c r="B2276" s="8" t="s">
        <v>3789</v>
      </c>
      <c r="C2276" s="8" t="s">
        <v>3788</v>
      </c>
      <c r="D2276">
        <v>2500</v>
      </c>
      <c r="E2276">
        <v>2990</v>
      </c>
      <c r="F2276" t="s">
        <v>51</v>
      </c>
      <c r="G2276" t="s">
        <v>55</v>
      </c>
      <c r="H2276" t="s">
        <v>82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3775</v>
      </c>
      <c r="O2276">
        <f>ROUNDUP(E2276/D2276,2)*100</f>
        <v>120</v>
      </c>
      <c r="P2276">
        <f>IF(L2276&gt;0,ROUNDUP((E2276/L2276),0))</f>
        <v>31</v>
      </c>
      <c r="Q2276" t="s">
        <v>29</v>
      </c>
      <c r="R2276" t="s">
        <v>3774</v>
      </c>
      <c r="S2276" s="10">
        <f>(J2276/86400)+25569+(-5/24)</f>
        <v>41663.292326388888</v>
      </c>
      <c r="T2276" s="9">
        <f>(I2276/86400)+25569+(-5/24)</f>
        <v>41693.292326388888</v>
      </c>
    </row>
    <row r="2277" spans="1:20" ht="43.5" x14ac:dyDescent="0.35">
      <c r="A2277">
        <v>2275</v>
      </c>
      <c r="B2277" s="8" t="s">
        <v>3787</v>
      </c>
      <c r="C2277" s="8" t="s">
        <v>3786</v>
      </c>
      <c r="D2277">
        <v>650</v>
      </c>
      <c r="E2277">
        <v>2650.5</v>
      </c>
      <c r="F2277" t="s">
        <v>51</v>
      </c>
      <c r="G2277" t="s">
        <v>56</v>
      </c>
      <c r="H2277" t="s">
        <v>90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3775</v>
      </c>
      <c r="O2277">
        <f>ROUNDUP(E2277/D2277,2)*100</f>
        <v>408</v>
      </c>
      <c r="P2277">
        <f>IF(L2277&gt;0,ROUNDUP((E2277/L2277),0))</f>
        <v>34</v>
      </c>
      <c r="Q2277" t="s">
        <v>29</v>
      </c>
      <c r="R2277" t="s">
        <v>3774</v>
      </c>
      <c r="S2277" s="10">
        <f>(J2277/86400)+25569+(-5/24)</f>
        <v>41965.408321759256</v>
      </c>
      <c r="T2277" s="9">
        <f>(I2277/86400)+25569+(-5/24)</f>
        <v>41995.408321759256</v>
      </c>
    </row>
    <row r="2278" spans="1:20" ht="58" x14ac:dyDescent="0.35">
      <c r="A2278">
        <v>2276</v>
      </c>
      <c r="B2278" s="8" t="s">
        <v>3785</v>
      </c>
      <c r="C2278" s="8" t="s">
        <v>3784</v>
      </c>
      <c r="D2278">
        <v>4589</v>
      </c>
      <c r="E2278">
        <v>4856</v>
      </c>
      <c r="F2278" t="s">
        <v>51</v>
      </c>
      <c r="G2278" t="s">
        <v>55</v>
      </c>
      <c r="H2278" t="s">
        <v>82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3775</v>
      </c>
      <c r="O2278">
        <f>ROUNDUP(E2278/D2278,2)*100</f>
        <v>106</v>
      </c>
      <c r="P2278">
        <f>IF(L2278&gt;0,ROUNDUP((E2278/L2278),0))</f>
        <v>65</v>
      </c>
      <c r="Q2278" t="s">
        <v>29</v>
      </c>
      <c r="R2278" t="s">
        <v>3774</v>
      </c>
      <c r="S2278" s="10">
        <f>(J2278/86400)+25569+(-5/24)</f>
        <v>41614.443159722221</v>
      </c>
      <c r="T2278" s="9">
        <f>(I2278/86400)+25569+(-5/24)</f>
        <v>41644.443159722221</v>
      </c>
    </row>
    <row r="2279" spans="1:20" ht="43.5" x14ac:dyDescent="0.35">
      <c r="A2279">
        <v>2277</v>
      </c>
      <c r="B2279" s="8" t="s">
        <v>3783</v>
      </c>
      <c r="C2279" s="8" t="s">
        <v>3782</v>
      </c>
      <c r="D2279">
        <v>8500</v>
      </c>
      <c r="E2279">
        <v>11992</v>
      </c>
      <c r="F2279" t="s">
        <v>51</v>
      </c>
      <c r="G2279" t="s">
        <v>55</v>
      </c>
      <c r="H2279" t="s">
        <v>82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3775</v>
      </c>
      <c r="O2279">
        <f>ROUNDUP(E2279/D2279,2)*100</f>
        <v>142</v>
      </c>
      <c r="P2279">
        <f>IF(L2279&gt;0,ROUNDUP((E2279/L2279),0))</f>
        <v>58</v>
      </c>
      <c r="Q2279" t="s">
        <v>29</v>
      </c>
      <c r="R2279" t="s">
        <v>3774</v>
      </c>
      <c r="S2279" s="10">
        <f>(J2279/86400)+25569+(-5/24)</f>
        <v>40936.470173611109</v>
      </c>
      <c r="T2279" s="9">
        <f>(I2279/86400)+25569+(-5/24)</f>
        <v>40966.470173611109</v>
      </c>
    </row>
    <row r="2280" spans="1:20" ht="29" x14ac:dyDescent="0.35">
      <c r="A2280">
        <v>2278</v>
      </c>
      <c r="B2280" s="8" t="s">
        <v>3781</v>
      </c>
      <c r="C2280" s="8" t="s">
        <v>3780</v>
      </c>
      <c r="D2280">
        <v>2000</v>
      </c>
      <c r="E2280">
        <v>5414</v>
      </c>
      <c r="F2280" t="s">
        <v>51</v>
      </c>
      <c r="G2280" t="s">
        <v>60</v>
      </c>
      <c r="H2280" t="s">
        <v>85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3775</v>
      </c>
      <c r="O2280">
        <f>ROUNDUP(E2280/D2280,2)*100</f>
        <v>271</v>
      </c>
      <c r="P2280">
        <f>IF(L2280&gt;0,ROUNDUP((E2280/L2280),0))</f>
        <v>54</v>
      </c>
      <c r="Q2280" t="s">
        <v>29</v>
      </c>
      <c r="R2280" t="s">
        <v>3774</v>
      </c>
      <c r="S2280" s="10">
        <f>(J2280/86400)+25569+(-5/24)</f>
        <v>42338.500775462962</v>
      </c>
      <c r="T2280" s="9">
        <f>(I2280/86400)+25569+(-5/24)</f>
        <v>42372.749305555553</v>
      </c>
    </row>
    <row r="2281" spans="1:20" ht="58" x14ac:dyDescent="0.35">
      <c r="A2281">
        <v>2279</v>
      </c>
      <c r="B2281" s="8" t="s">
        <v>3779</v>
      </c>
      <c r="C2281" s="8" t="s">
        <v>3778</v>
      </c>
      <c r="D2281">
        <v>1000</v>
      </c>
      <c r="E2281">
        <v>1538</v>
      </c>
      <c r="F2281" t="s">
        <v>51</v>
      </c>
      <c r="G2281" t="s">
        <v>55</v>
      </c>
      <c r="H2281" t="s">
        <v>82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3775</v>
      </c>
      <c r="O2281">
        <f>ROUNDUP(E2281/D2281,2)*100</f>
        <v>154</v>
      </c>
      <c r="P2281">
        <f>IF(L2281&gt;0,ROUNDUP((E2281/L2281),0))</f>
        <v>49</v>
      </c>
      <c r="Q2281" t="s">
        <v>29</v>
      </c>
      <c r="R2281" t="s">
        <v>3774</v>
      </c>
      <c r="S2281" s="10">
        <f>(J2281/86400)+25569+(-5/24)</f>
        <v>42020.598368055558</v>
      </c>
      <c r="T2281" s="9">
        <f>(I2281/86400)+25569+(-5/24)</f>
        <v>42038.958333333336</v>
      </c>
    </row>
    <row r="2282" spans="1:20" ht="58" x14ac:dyDescent="0.35">
      <c r="A2282">
        <v>2280</v>
      </c>
      <c r="B2282" s="8" t="s">
        <v>3777</v>
      </c>
      <c r="C2282" s="8" t="s">
        <v>3776</v>
      </c>
      <c r="D2282">
        <v>9800</v>
      </c>
      <c r="E2282">
        <v>39550.5</v>
      </c>
      <c r="F2282" t="s">
        <v>51</v>
      </c>
      <c r="G2282" t="s">
        <v>55</v>
      </c>
      <c r="H2282" t="s">
        <v>82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3775</v>
      </c>
      <c r="O2282">
        <f>ROUNDUP(E2282/D2282,2)*100</f>
        <v>404</v>
      </c>
      <c r="P2282">
        <f>IF(L2282&gt;0,ROUNDUP((E2282/L2282),0))</f>
        <v>83</v>
      </c>
      <c r="Q2282" t="s">
        <v>29</v>
      </c>
      <c r="R2282" t="s">
        <v>3774</v>
      </c>
      <c r="S2282" s="10">
        <f>(J2282/86400)+25569+(-5/24)</f>
        <v>42234.416562499995</v>
      </c>
      <c r="T2282" s="9">
        <f>(I2282/86400)+25569+(-5/24)</f>
        <v>42264.416562499995</v>
      </c>
    </row>
    <row r="2283" spans="1:20" ht="43.5" x14ac:dyDescent="0.35">
      <c r="A2283">
        <v>2281</v>
      </c>
      <c r="B2283" s="8" t="s">
        <v>3773</v>
      </c>
      <c r="C2283" s="8" t="s">
        <v>3772</v>
      </c>
      <c r="D2283">
        <v>300</v>
      </c>
      <c r="E2283">
        <v>555</v>
      </c>
      <c r="F2283" t="s">
        <v>51</v>
      </c>
      <c r="G2283" t="s">
        <v>55</v>
      </c>
      <c r="H2283" t="s">
        <v>82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3733</v>
      </c>
      <c r="O2283">
        <f>ROUNDUP(E2283/D2283,2)*100</f>
        <v>185</v>
      </c>
      <c r="P2283">
        <f>IF(L2283&gt;0,ROUNDUP((E2283/L2283),0))</f>
        <v>51</v>
      </c>
      <c r="Q2283" t="s">
        <v>33</v>
      </c>
      <c r="R2283" t="s">
        <v>3732</v>
      </c>
      <c r="S2283" s="10">
        <f>(J2283/86400)+25569+(-5/24)</f>
        <v>40687.077511574069</v>
      </c>
      <c r="T2283" s="9">
        <f>(I2283/86400)+25569+(-5/24)</f>
        <v>40749.076388888883</v>
      </c>
    </row>
    <row r="2284" spans="1:20" ht="29" x14ac:dyDescent="0.35">
      <c r="A2284">
        <v>2282</v>
      </c>
      <c r="B2284" s="8" t="s">
        <v>3771</v>
      </c>
      <c r="C2284" s="8" t="s">
        <v>3770</v>
      </c>
      <c r="D2284">
        <v>750</v>
      </c>
      <c r="E2284">
        <v>1390</v>
      </c>
      <c r="F2284" t="s">
        <v>51</v>
      </c>
      <c r="G2284" t="s">
        <v>55</v>
      </c>
      <c r="H2284" t="s">
        <v>82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3733</v>
      </c>
      <c r="O2284">
        <f>ROUNDUP(E2284/D2284,2)*100</f>
        <v>186</v>
      </c>
      <c r="P2284">
        <f>IF(L2284&gt;0,ROUNDUP((E2284/L2284),0))</f>
        <v>116</v>
      </c>
      <c r="Q2284" t="s">
        <v>33</v>
      </c>
      <c r="R2284" t="s">
        <v>3732</v>
      </c>
      <c r="S2284" s="10">
        <f>(J2284/86400)+25569+(-5/24)</f>
        <v>42322.966273148144</v>
      </c>
      <c r="T2284" s="9">
        <f>(I2284/86400)+25569+(-5/24)</f>
        <v>42382.966273148144</v>
      </c>
    </row>
    <row r="2285" spans="1:20" ht="43.5" x14ac:dyDescent="0.35">
      <c r="A2285">
        <v>2283</v>
      </c>
      <c r="B2285" s="8" t="s">
        <v>3769</v>
      </c>
      <c r="C2285" s="8" t="s">
        <v>3768</v>
      </c>
      <c r="D2285">
        <v>3000</v>
      </c>
      <c r="E2285">
        <v>3025.66</v>
      </c>
      <c r="F2285" t="s">
        <v>51</v>
      </c>
      <c r="G2285" t="s">
        <v>55</v>
      </c>
      <c r="H2285" t="s">
        <v>82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3733</v>
      </c>
      <c r="O2285">
        <f>ROUNDUP(E2285/D2285,2)*100</f>
        <v>101</v>
      </c>
      <c r="P2285">
        <f>IF(L2285&gt;0,ROUNDUP((E2285/L2285),0))</f>
        <v>64</v>
      </c>
      <c r="Q2285" t="s">
        <v>33</v>
      </c>
      <c r="R2285" t="s">
        <v>3732</v>
      </c>
      <c r="S2285" s="10">
        <f>(J2285/86400)+25569+(-5/24)</f>
        <v>40977.916712962957</v>
      </c>
      <c r="T2285" s="9">
        <f>(I2285/86400)+25569+(-5/24)</f>
        <v>41037.875046296293</v>
      </c>
    </row>
    <row r="2286" spans="1:20" ht="29" x14ac:dyDescent="0.35">
      <c r="A2286">
        <v>2284</v>
      </c>
      <c r="B2286" s="8" t="s">
        <v>3767</v>
      </c>
      <c r="C2286" s="8" t="s">
        <v>3766</v>
      </c>
      <c r="D2286">
        <v>6000</v>
      </c>
      <c r="E2286">
        <v>6373.27</v>
      </c>
      <c r="F2286" t="s">
        <v>51</v>
      </c>
      <c r="G2286" t="s">
        <v>55</v>
      </c>
      <c r="H2286" t="s">
        <v>82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3733</v>
      </c>
      <c r="O2286">
        <f>ROUNDUP(E2286/D2286,2)*100</f>
        <v>107</v>
      </c>
      <c r="P2286">
        <f>IF(L2286&gt;0,ROUNDUP((E2286/L2286),0))</f>
        <v>109</v>
      </c>
      <c r="Q2286" t="s">
        <v>33</v>
      </c>
      <c r="R2286" t="s">
        <v>3732</v>
      </c>
      <c r="S2286" s="10">
        <f>(J2286/86400)+25569+(-5/24)</f>
        <v>40585.588483796295</v>
      </c>
      <c r="T2286" s="9">
        <f>(I2286/86400)+25569+(-5/24)</f>
        <v>40613.958333333328</v>
      </c>
    </row>
    <row r="2287" spans="1:20" ht="43.5" x14ac:dyDescent="0.35">
      <c r="A2287">
        <v>2285</v>
      </c>
      <c r="B2287" s="8" t="s">
        <v>3765</v>
      </c>
      <c r="C2287" s="8" t="s">
        <v>3764</v>
      </c>
      <c r="D2287">
        <v>3000</v>
      </c>
      <c r="E2287">
        <v>3641</v>
      </c>
      <c r="F2287" t="s">
        <v>51</v>
      </c>
      <c r="G2287" t="s">
        <v>55</v>
      </c>
      <c r="H2287" t="s">
        <v>82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3733</v>
      </c>
      <c r="O2287">
        <f>ROUNDUP(E2287/D2287,2)*100</f>
        <v>122</v>
      </c>
      <c r="P2287">
        <f>IF(L2287&gt;0,ROUNDUP((E2287/L2287),0))</f>
        <v>47</v>
      </c>
      <c r="Q2287" t="s">
        <v>33</v>
      </c>
      <c r="R2287" t="s">
        <v>3732</v>
      </c>
      <c r="S2287" s="10">
        <f>(J2287/86400)+25569+(-5/24)</f>
        <v>41058.977349537039</v>
      </c>
      <c r="T2287" s="9">
        <f>(I2287/86400)+25569+(-5/24)</f>
        <v>41088.977349537039</v>
      </c>
    </row>
    <row r="2288" spans="1:20" ht="43.5" x14ac:dyDescent="0.35">
      <c r="A2288">
        <v>2286</v>
      </c>
      <c r="B2288" s="8" t="s">
        <v>3763</v>
      </c>
      <c r="C2288" s="8" t="s">
        <v>3762</v>
      </c>
      <c r="D2288">
        <v>1500</v>
      </c>
      <c r="E2288">
        <v>1501</v>
      </c>
      <c r="F2288" t="s">
        <v>51</v>
      </c>
      <c r="G2288" t="s">
        <v>55</v>
      </c>
      <c r="H2288" t="s">
        <v>82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3733</v>
      </c>
      <c r="O2288">
        <f>ROUNDUP(E2288/D2288,2)*100</f>
        <v>101</v>
      </c>
      <c r="P2288">
        <f>IF(L2288&gt;0,ROUNDUP((E2288/L2288),0))</f>
        <v>108</v>
      </c>
      <c r="Q2288" t="s">
        <v>33</v>
      </c>
      <c r="R2288" t="s">
        <v>3732</v>
      </c>
      <c r="S2288" s="10">
        <f>(J2288/86400)+25569+(-5/24)</f>
        <v>41494.755254629628</v>
      </c>
      <c r="T2288" s="9">
        <f>(I2288/86400)+25569+(-5/24)</f>
        <v>41522.957638888889</v>
      </c>
    </row>
    <row r="2289" spans="1:20" ht="43.5" x14ac:dyDescent="0.35">
      <c r="A2289">
        <v>2287</v>
      </c>
      <c r="B2289" s="8" t="s">
        <v>3761</v>
      </c>
      <c r="C2289" s="8" t="s">
        <v>3760</v>
      </c>
      <c r="D2289">
        <v>4500</v>
      </c>
      <c r="E2289">
        <v>5398.99</v>
      </c>
      <c r="F2289" t="s">
        <v>51</v>
      </c>
      <c r="G2289" t="s">
        <v>55</v>
      </c>
      <c r="H2289" t="s">
        <v>82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3733</v>
      </c>
      <c r="O2289">
        <f>ROUNDUP(E2289/D2289,2)*100</f>
        <v>120</v>
      </c>
      <c r="P2289">
        <f>IF(L2289&gt;0,ROUNDUP((E2289/L2289),0))</f>
        <v>51</v>
      </c>
      <c r="Q2289" t="s">
        <v>33</v>
      </c>
      <c r="R2289" t="s">
        <v>3732</v>
      </c>
      <c r="S2289" s="10">
        <f>(J2289/86400)+25569+(-5/24)</f>
        <v>41792.459027777775</v>
      </c>
      <c r="T2289" s="9">
        <f>(I2289/86400)+25569+(-5/24)</f>
        <v>41813.459027777775</v>
      </c>
    </row>
    <row r="2290" spans="1:20" ht="43.5" x14ac:dyDescent="0.35">
      <c r="A2290">
        <v>2288</v>
      </c>
      <c r="B2290" s="8" t="s">
        <v>3759</v>
      </c>
      <c r="C2290" s="8" t="s">
        <v>3758</v>
      </c>
      <c r="D2290">
        <v>1000</v>
      </c>
      <c r="E2290">
        <v>1001</v>
      </c>
      <c r="F2290" t="s">
        <v>51</v>
      </c>
      <c r="G2290" t="s">
        <v>55</v>
      </c>
      <c r="H2290" t="s">
        <v>82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3733</v>
      </c>
      <c r="O2290">
        <f>ROUNDUP(E2290/D2290,2)*100</f>
        <v>101</v>
      </c>
      <c r="P2290">
        <f>IF(L2290&gt;0,ROUNDUP((E2290/L2290),0))</f>
        <v>41</v>
      </c>
      <c r="Q2290" t="s">
        <v>33</v>
      </c>
      <c r="R2290" t="s">
        <v>3732</v>
      </c>
      <c r="S2290" s="10">
        <f>(J2290/86400)+25569+(-5/24)</f>
        <v>41067.619085648148</v>
      </c>
      <c r="T2290" s="9">
        <f>(I2290/86400)+25569+(-5/24)</f>
        <v>41086.541666666664</v>
      </c>
    </row>
    <row r="2291" spans="1:20" ht="43.5" x14ac:dyDescent="0.35">
      <c r="A2291">
        <v>2289</v>
      </c>
      <c r="B2291" s="8" t="s">
        <v>3757</v>
      </c>
      <c r="C2291" s="8" t="s">
        <v>3756</v>
      </c>
      <c r="D2291">
        <v>1500</v>
      </c>
      <c r="E2291">
        <v>1611</v>
      </c>
      <c r="F2291" t="s">
        <v>51</v>
      </c>
      <c r="G2291" t="s">
        <v>55</v>
      </c>
      <c r="H2291" t="s">
        <v>82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3733</v>
      </c>
      <c r="O2291">
        <f>ROUNDUP(E2291/D2291,2)*100</f>
        <v>108</v>
      </c>
      <c r="P2291">
        <f>IF(L2291&gt;0,ROUNDUP((E2291/L2291),0))</f>
        <v>65</v>
      </c>
      <c r="Q2291" t="s">
        <v>33</v>
      </c>
      <c r="R2291" t="s">
        <v>3732</v>
      </c>
      <c r="S2291" s="10">
        <f>(J2291/86400)+25569+(-5/24)</f>
        <v>41571.790046296293</v>
      </c>
      <c r="T2291" s="9">
        <f>(I2291/86400)+25569+(-5/24)</f>
        <v>41614.765277777777</v>
      </c>
    </row>
    <row r="2292" spans="1:20" ht="43.5" x14ac:dyDescent="0.35">
      <c r="A2292">
        <v>2290</v>
      </c>
      <c r="B2292" s="8" t="s">
        <v>3755</v>
      </c>
      <c r="C2292" s="8" t="s">
        <v>3754</v>
      </c>
      <c r="D2292">
        <v>1500</v>
      </c>
      <c r="E2292">
        <v>1561</v>
      </c>
      <c r="F2292" t="s">
        <v>51</v>
      </c>
      <c r="G2292" t="s">
        <v>55</v>
      </c>
      <c r="H2292" t="s">
        <v>82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3733</v>
      </c>
      <c r="O2292">
        <f>ROUNDUP(E2292/D2292,2)*100</f>
        <v>105</v>
      </c>
      <c r="P2292">
        <f>IF(L2292&gt;0,ROUNDUP((E2292/L2292),0))</f>
        <v>54</v>
      </c>
      <c r="Q2292" t="s">
        <v>33</v>
      </c>
      <c r="R2292" t="s">
        <v>3732</v>
      </c>
      <c r="S2292" s="10">
        <f>(J2292/86400)+25569+(-5/24)</f>
        <v>40070.045486111107</v>
      </c>
      <c r="T2292" s="9">
        <f>(I2292/86400)+25569+(-5/24)</f>
        <v>40148.5</v>
      </c>
    </row>
    <row r="2293" spans="1:20" ht="43.5" x14ac:dyDescent="0.35">
      <c r="A2293">
        <v>2291</v>
      </c>
      <c r="B2293" s="8" t="s">
        <v>3753</v>
      </c>
      <c r="C2293" s="8" t="s">
        <v>3752</v>
      </c>
      <c r="D2293">
        <v>2500</v>
      </c>
      <c r="E2293">
        <v>4320</v>
      </c>
      <c r="F2293" t="s">
        <v>51</v>
      </c>
      <c r="G2293" t="s">
        <v>55</v>
      </c>
      <c r="H2293" t="s">
        <v>82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3733</v>
      </c>
      <c r="O2293">
        <f>ROUNDUP(E2293/D2293,2)*100</f>
        <v>173</v>
      </c>
      <c r="P2293">
        <f>IF(L2293&gt;0,ROUNDUP((E2293/L2293),0))</f>
        <v>101</v>
      </c>
      <c r="Q2293" t="s">
        <v>33</v>
      </c>
      <c r="R2293" t="s">
        <v>3732</v>
      </c>
      <c r="S2293" s="10">
        <f>(J2293/86400)+25569+(-5/24)</f>
        <v>40987.768726851849</v>
      </c>
      <c r="T2293" s="9">
        <f>(I2293/86400)+25569+(-5/24)</f>
        <v>41021.958333333328</v>
      </c>
    </row>
    <row r="2294" spans="1:20" ht="43.5" x14ac:dyDescent="0.35">
      <c r="A2294">
        <v>2292</v>
      </c>
      <c r="B2294" s="8" t="s">
        <v>3751</v>
      </c>
      <c r="C2294" s="8" t="s">
        <v>3750</v>
      </c>
      <c r="D2294">
        <v>2000</v>
      </c>
      <c r="E2294">
        <v>2145.0100000000002</v>
      </c>
      <c r="F2294" t="s">
        <v>51</v>
      </c>
      <c r="G2294" t="s">
        <v>55</v>
      </c>
      <c r="H2294" t="s">
        <v>82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3733</v>
      </c>
      <c r="O2294">
        <f>ROUNDUP(E2294/D2294,2)*100</f>
        <v>108</v>
      </c>
      <c r="P2294">
        <f>IF(L2294&gt;0,ROUNDUP((E2294/L2294),0))</f>
        <v>47</v>
      </c>
      <c r="Q2294" t="s">
        <v>33</v>
      </c>
      <c r="R2294" t="s">
        <v>3732</v>
      </c>
      <c r="S2294" s="10">
        <f>(J2294/86400)+25569+(-5/24)</f>
        <v>40987.489305555551</v>
      </c>
      <c r="T2294" s="9">
        <f>(I2294/86400)+25569+(-5/24)</f>
        <v>41017.489305555551</v>
      </c>
    </row>
    <row r="2295" spans="1:20" ht="29" x14ac:dyDescent="0.35">
      <c r="A2295">
        <v>2293</v>
      </c>
      <c r="B2295" s="8" t="s">
        <v>3749</v>
      </c>
      <c r="C2295" s="8" t="s">
        <v>3748</v>
      </c>
      <c r="D2295">
        <v>850</v>
      </c>
      <c r="E2295">
        <v>920</v>
      </c>
      <c r="F2295" t="s">
        <v>51</v>
      </c>
      <c r="G2295" t="s">
        <v>55</v>
      </c>
      <c r="H2295" t="s">
        <v>82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3733</v>
      </c>
      <c r="O2295">
        <f>ROUNDUP(E2295/D2295,2)*100</f>
        <v>109.00000000000001</v>
      </c>
      <c r="P2295">
        <f>IF(L2295&gt;0,ROUNDUP((E2295/L2295),0))</f>
        <v>35</v>
      </c>
      <c r="Q2295" t="s">
        <v>33</v>
      </c>
      <c r="R2295" t="s">
        <v>3732</v>
      </c>
      <c r="S2295" s="10">
        <f>(J2295/86400)+25569+(-5/24)</f>
        <v>41151.499988425923</v>
      </c>
      <c r="T2295" s="9">
        <f>(I2295/86400)+25569+(-5/24)</f>
        <v>41176.957638888889</v>
      </c>
    </row>
    <row r="2296" spans="1:20" ht="58" x14ac:dyDescent="0.35">
      <c r="A2296">
        <v>2294</v>
      </c>
      <c r="B2296" s="8" t="s">
        <v>3747</v>
      </c>
      <c r="C2296" s="8" t="s">
        <v>3746</v>
      </c>
      <c r="D2296">
        <v>5000</v>
      </c>
      <c r="E2296">
        <v>7304.04</v>
      </c>
      <c r="F2296" t="s">
        <v>51</v>
      </c>
      <c r="G2296" t="s">
        <v>55</v>
      </c>
      <c r="H2296" t="s">
        <v>82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3733</v>
      </c>
      <c r="O2296">
        <f>ROUNDUP(E2296/D2296,2)*100</f>
        <v>147</v>
      </c>
      <c r="P2296">
        <f>IF(L2296&gt;0,ROUNDUP((E2296/L2296),0))</f>
        <v>66</v>
      </c>
      <c r="Q2296" t="s">
        <v>33</v>
      </c>
      <c r="R2296" t="s">
        <v>3732</v>
      </c>
      <c r="S2296" s="10">
        <f>(J2296/86400)+25569+(-5/24)</f>
        <v>41264.514814814815</v>
      </c>
      <c r="T2296" s="9">
        <f>(I2296/86400)+25569+(-5/24)</f>
        <v>41294.514814814815</v>
      </c>
    </row>
    <row r="2297" spans="1:20" ht="58" x14ac:dyDescent="0.35">
      <c r="A2297">
        <v>2295</v>
      </c>
      <c r="B2297" s="8" t="s">
        <v>3745</v>
      </c>
      <c r="C2297" s="8" t="s">
        <v>3744</v>
      </c>
      <c r="D2297">
        <v>1200</v>
      </c>
      <c r="E2297">
        <v>1503</v>
      </c>
      <c r="F2297" t="s">
        <v>51</v>
      </c>
      <c r="G2297" t="s">
        <v>55</v>
      </c>
      <c r="H2297" t="s">
        <v>82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3733</v>
      </c>
      <c r="O2297">
        <f>ROUNDUP(E2297/D2297,2)*100</f>
        <v>126</v>
      </c>
      <c r="P2297">
        <f>IF(L2297&gt;0,ROUNDUP((E2297/L2297),0))</f>
        <v>45</v>
      </c>
      <c r="Q2297" t="s">
        <v>33</v>
      </c>
      <c r="R2297" t="s">
        <v>3732</v>
      </c>
      <c r="S2297" s="10">
        <f>(J2297/86400)+25569+(-5/24)</f>
        <v>41270.746018518512</v>
      </c>
      <c r="T2297" s="9">
        <f>(I2297/86400)+25569+(-5/24)</f>
        <v>41300.746018518512</v>
      </c>
    </row>
    <row r="2298" spans="1:20" ht="43.5" x14ac:dyDescent="0.35">
      <c r="A2298">
        <v>2296</v>
      </c>
      <c r="B2298" s="8" t="s">
        <v>3743</v>
      </c>
      <c r="C2298" s="8" t="s">
        <v>3742</v>
      </c>
      <c r="D2298">
        <v>7000</v>
      </c>
      <c r="E2298">
        <v>10435</v>
      </c>
      <c r="F2298" t="s">
        <v>51</v>
      </c>
      <c r="G2298" t="s">
        <v>55</v>
      </c>
      <c r="H2298" t="s">
        <v>82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3733</v>
      </c>
      <c r="O2298">
        <f>ROUNDUP(E2298/D2298,2)*100</f>
        <v>150</v>
      </c>
      <c r="P2298">
        <f>IF(L2298&gt;0,ROUNDUP((E2298/L2298),0))</f>
        <v>72</v>
      </c>
      <c r="Q2298" t="s">
        <v>33</v>
      </c>
      <c r="R2298" t="s">
        <v>3732</v>
      </c>
      <c r="S2298" s="10">
        <f>(J2298/86400)+25569+(-5/24)</f>
        <v>40927.52344907407</v>
      </c>
      <c r="T2298" s="9">
        <f>(I2298/86400)+25569+(-5/24)</f>
        <v>40962.52344907407</v>
      </c>
    </row>
    <row r="2299" spans="1:20" ht="29" x14ac:dyDescent="0.35">
      <c r="A2299">
        <v>2297</v>
      </c>
      <c r="B2299" s="8" t="s">
        <v>3741</v>
      </c>
      <c r="C2299" s="8" t="s">
        <v>3740</v>
      </c>
      <c r="D2299">
        <v>1000</v>
      </c>
      <c r="E2299">
        <v>1006</v>
      </c>
      <c r="F2299" t="s">
        <v>51</v>
      </c>
      <c r="G2299" t="s">
        <v>55</v>
      </c>
      <c r="H2299" t="s">
        <v>82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3733</v>
      </c>
      <c r="O2299">
        <f>ROUNDUP(E2299/D2299,2)*100</f>
        <v>101</v>
      </c>
      <c r="P2299">
        <f>IF(L2299&gt;0,ROUNDUP((E2299/L2299),0))</f>
        <v>53</v>
      </c>
      <c r="Q2299" t="s">
        <v>33</v>
      </c>
      <c r="R2299" t="s">
        <v>3732</v>
      </c>
      <c r="S2299" s="10">
        <f>(J2299/86400)+25569+(-5/24)</f>
        <v>40947.83390046296</v>
      </c>
      <c r="T2299" s="9">
        <f>(I2299/86400)+25569+(-5/24)</f>
        <v>40981.957638888889</v>
      </c>
    </row>
    <row r="2300" spans="1:20" ht="43.5" x14ac:dyDescent="0.35">
      <c r="A2300">
        <v>2298</v>
      </c>
      <c r="B2300" s="8" t="s">
        <v>3739</v>
      </c>
      <c r="C2300" s="8" t="s">
        <v>3738</v>
      </c>
      <c r="D2300">
        <v>30000</v>
      </c>
      <c r="E2300">
        <v>31522</v>
      </c>
      <c r="F2300" t="s">
        <v>51</v>
      </c>
      <c r="G2300" t="s">
        <v>55</v>
      </c>
      <c r="H2300" t="s">
        <v>82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3733</v>
      </c>
      <c r="O2300">
        <f>ROUNDUP(E2300/D2300,2)*100</f>
        <v>106</v>
      </c>
      <c r="P2300">
        <f>IF(L2300&gt;0,ROUNDUP((E2300/L2300),0))</f>
        <v>110</v>
      </c>
      <c r="Q2300" t="s">
        <v>33</v>
      </c>
      <c r="R2300" t="s">
        <v>3732</v>
      </c>
      <c r="S2300" s="10">
        <f>(J2300/86400)+25569+(-5/24)</f>
        <v>41694.632326388884</v>
      </c>
      <c r="T2300" s="9">
        <f>(I2300/86400)+25569+(-5/24)</f>
        <v>41724.59065972222</v>
      </c>
    </row>
    <row r="2301" spans="1:20" ht="43.5" x14ac:dyDescent="0.35">
      <c r="A2301">
        <v>2299</v>
      </c>
      <c r="B2301" s="8" t="s">
        <v>3737</v>
      </c>
      <c r="C2301" s="8" t="s">
        <v>3736</v>
      </c>
      <c r="D2301">
        <v>300</v>
      </c>
      <c r="E2301">
        <v>1050.5</v>
      </c>
      <c r="F2301" t="s">
        <v>51</v>
      </c>
      <c r="G2301" t="s">
        <v>55</v>
      </c>
      <c r="H2301" t="s">
        <v>82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3733</v>
      </c>
      <c r="O2301">
        <f>ROUNDUP(E2301/D2301,2)*100</f>
        <v>351</v>
      </c>
      <c r="P2301">
        <f>IF(L2301&gt;0,ROUNDUP((E2301/L2301),0))</f>
        <v>76</v>
      </c>
      <c r="Q2301" t="s">
        <v>33</v>
      </c>
      <c r="R2301" t="s">
        <v>3732</v>
      </c>
      <c r="S2301" s="10">
        <f>(J2301/86400)+25569+(-5/24)</f>
        <v>40564.824178240735</v>
      </c>
      <c r="T2301" s="9">
        <f>(I2301/86400)+25569+(-5/24)</f>
        <v>40579.824178240735</v>
      </c>
    </row>
    <row r="2302" spans="1:20" ht="43.5" x14ac:dyDescent="0.35">
      <c r="A2302">
        <v>2300</v>
      </c>
      <c r="B2302" s="8" t="s">
        <v>3735</v>
      </c>
      <c r="C2302" s="8" t="s">
        <v>3734</v>
      </c>
      <c r="D2302">
        <v>800</v>
      </c>
      <c r="E2302">
        <v>810</v>
      </c>
      <c r="F2302" t="s">
        <v>51</v>
      </c>
      <c r="G2302" t="s">
        <v>55</v>
      </c>
      <c r="H2302" t="s">
        <v>82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3733</v>
      </c>
      <c r="O2302">
        <f>ROUNDUP(E2302/D2302,2)*100</f>
        <v>102</v>
      </c>
      <c r="P2302">
        <f>IF(L2302&gt;0,ROUNDUP((E2302/L2302),0))</f>
        <v>116</v>
      </c>
      <c r="Q2302" t="s">
        <v>33</v>
      </c>
      <c r="R2302" t="s">
        <v>3732</v>
      </c>
      <c r="S2302" s="10">
        <f>(J2302/86400)+25569+(-5/24)</f>
        <v>41074.518703703703</v>
      </c>
      <c r="T2302" s="9">
        <f>(I2302/86400)+25569+(-5/24)</f>
        <v>41088.518703703703</v>
      </c>
    </row>
    <row r="2303" spans="1:20" ht="29" x14ac:dyDescent="0.35">
      <c r="A2303">
        <v>2301</v>
      </c>
      <c r="B2303" s="8" t="s">
        <v>3731</v>
      </c>
      <c r="C2303" s="8" t="s">
        <v>3730</v>
      </c>
      <c r="D2303">
        <v>5000</v>
      </c>
      <c r="E2303">
        <v>6680.22</v>
      </c>
      <c r="F2303" t="s">
        <v>51</v>
      </c>
      <c r="G2303" t="s">
        <v>55</v>
      </c>
      <c r="H2303" t="s">
        <v>82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3327</v>
      </c>
      <c r="O2303">
        <f>ROUNDUP(E2303/D2303,2)*100</f>
        <v>134</v>
      </c>
      <c r="P2303">
        <f>IF(L2303&gt;0,ROUNDUP((E2303/L2303),0))</f>
        <v>32</v>
      </c>
      <c r="Q2303" t="s">
        <v>33</v>
      </c>
      <c r="R2303" t="s">
        <v>3326</v>
      </c>
      <c r="S2303" s="10">
        <f>(J2303/86400)+25569+(-5/24)</f>
        <v>41415.938611111109</v>
      </c>
      <c r="T2303" s="9">
        <f>(I2303/86400)+25569+(-5/24)</f>
        <v>41445.938611111109</v>
      </c>
    </row>
    <row r="2304" spans="1:20" ht="43.5" x14ac:dyDescent="0.35">
      <c r="A2304">
        <v>2302</v>
      </c>
      <c r="B2304" s="8" t="s">
        <v>3729</v>
      </c>
      <c r="C2304" s="8" t="s">
        <v>3728</v>
      </c>
      <c r="D2304">
        <v>2300</v>
      </c>
      <c r="E2304">
        <v>3925</v>
      </c>
      <c r="F2304" t="s">
        <v>51</v>
      </c>
      <c r="G2304" t="s">
        <v>55</v>
      </c>
      <c r="H2304" t="s">
        <v>82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3327</v>
      </c>
      <c r="O2304">
        <f>ROUNDUP(E2304/D2304,2)*100</f>
        <v>171</v>
      </c>
      <c r="P2304">
        <f>IF(L2304&gt;0,ROUNDUP((E2304/L2304),0))</f>
        <v>47</v>
      </c>
      <c r="Q2304" t="s">
        <v>33</v>
      </c>
      <c r="R2304" t="s">
        <v>3326</v>
      </c>
      <c r="S2304" s="10">
        <f>(J2304/86400)+25569+(-5/24)</f>
        <v>41605.660115740735</v>
      </c>
      <c r="T2304" s="9">
        <f>(I2304/86400)+25569+(-5/24)</f>
        <v>41639.083333333328</v>
      </c>
    </row>
    <row r="2305" spans="1:20" ht="58" x14ac:dyDescent="0.35">
      <c r="A2305">
        <v>2303</v>
      </c>
      <c r="B2305" s="8" t="s">
        <v>3727</v>
      </c>
      <c r="C2305" s="8" t="s">
        <v>3726</v>
      </c>
      <c r="D2305">
        <v>6450</v>
      </c>
      <c r="E2305">
        <v>7053.61</v>
      </c>
      <c r="F2305" t="s">
        <v>51</v>
      </c>
      <c r="G2305" t="s">
        <v>55</v>
      </c>
      <c r="H2305" t="s">
        <v>82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3327</v>
      </c>
      <c r="O2305">
        <f>ROUNDUP(E2305/D2305,2)*100</f>
        <v>110.00000000000001</v>
      </c>
      <c r="P2305">
        <f>IF(L2305&gt;0,ROUNDUP((E2305/L2305),0))</f>
        <v>69</v>
      </c>
      <c r="Q2305" t="s">
        <v>33</v>
      </c>
      <c r="R2305" t="s">
        <v>3326</v>
      </c>
      <c r="S2305" s="10">
        <f>(J2305/86400)+25569+(-5/24)</f>
        <v>40849.902731481481</v>
      </c>
      <c r="T2305" s="9">
        <f>(I2305/86400)+25569+(-5/24)</f>
        <v>40889.944398148145</v>
      </c>
    </row>
    <row r="2306" spans="1:20" ht="43.5" x14ac:dyDescent="0.35">
      <c r="A2306">
        <v>2304</v>
      </c>
      <c r="B2306" s="8" t="s">
        <v>3725</v>
      </c>
      <c r="C2306" s="8" t="s">
        <v>3724</v>
      </c>
      <c r="D2306">
        <v>6000</v>
      </c>
      <c r="E2306">
        <v>6042.02</v>
      </c>
      <c r="F2306" t="s">
        <v>51</v>
      </c>
      <c r="G2306" t="s">
        <v>55</v>
      </c>
      <c r="H2306" t="s">
        <v>82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3327</v>
      </c>
      <c r="O2306">
        <f>ROUNDUP(E2306/D2306,2)*100</f>
        <v>101</v>
      </c>
      <c r="P2306">
        <f>IF(L2306&gt;0,ROUNDUP((E2306/L2306),0))</f>
        <v>54</v>
      </c>
      <c r="Q2306" t="s">
        <v>33</v>
      </c>
      <c r="R2306" t="s">
        <v>3326</v>
      </c>
      <c r="S2306" s="10">
        <f>(J2306/86400)+25569+(-5/24)</f>
        <v>40502.607534722221</v>
      </c>
      <c r="T2306" s="9">
        <f>(I2306/86400)+25569+(-5/24)</f>
        <v>40543.999305555553</v>
      </c>
    </row>
    <row r="2307" spans="1:20" ht="43.5" x14ac:dyDescent="0.35">
      <c r="A2307">
        <v>2305</v>
      </c>
      <c r="B2307" s="8" t="s">
        <v>3723</v>
      </c>
      <c r="C2307" s="8" t="s">
        <v>3722</v>
      </c>
      <c r="D2307">
        <v>18000</v>
      </c>
      <c r="E2307">
        <v>18221</v>
      </c>
      <c r="F2307" t="s">
        <v>51</v>
      </c>
      <c r="G2307" t="s">
        <v>55</v>
      </c>
      <c r="H2307" t="s">
        <v>82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3327</v>
      </c>
      <c r="O2307">
        <f>ROUNDUP(E2307/D2307,2)*100</f>
        <v>102</v>
      </c>
      <c r="P2307">
        <f>IF(L2307&gt;0,ROUNDUP((E2307/L2307),0))</f>
        <v>110</v>
      </c>
      <c r="Q2307" t="s">
        <v>33</v>
      </c>
      <c r="R2307" t="s">
        <v>3326</v>
      </c>
      <c r="S2307" s="10">
        <f>(J2307/86400)+25569+(-5/24)</f>
        <v>41834.486944444441</v>
      </c>
      <c r="T2307" s="9">
        <f>(I2307/86400)+25569+(-5/24)</f>
        <v>41859.541666666664</v>
      </c>
    </row>
    <row r="2308" spans="1:20" ht="43.5" x14ac:dyDescent="0.35">
      <c r="A2308">
        <v>2306</v>
      </c>
      <c r="B2308" s="8" t="s">
        <v>3721</v>
      </c>
      <c r="C2308" s="8" t="s">
        <v>3720</v>
      </c>
      <c r="D2308">
        <v>3500</v>
      </c>
      <c r="E2308">
        <v>3736.55</v>
      </c>
      <c r="F2308" t="s">
        <v>51</v>
      </c>
      <c r="G2308" t="s">
        <v>55</v>
      </c>
      <c r="H2308" t="s">
        <v>82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3327</v>
      </c>
      <c r="O2308">
        <f>ROUNDUP(E2308/D2308,2)*100</f>
        <v>107</v>
      </c>
      <c r="P2308">
        <f>IF(L2308&gt;0,ROUNDUP((E2308/L2308),0))</f>
        <v>52</v>
      </c>
      <c r="Q2308" t="s">
        <v>33</v>
      </c>
      <c r="R2308" t="s">
        <v>3326</v>
      </c>
      <c r="S2308" s="10">
        <f>(J2308/86400)+25569+(-5/24)</f>
        <v>40947.959826388884</v>
      </c>
      <c r="T2308" s="9">
        <f>(I2308/86400)+25569+(-5/24)</f>
        <v>40977.959826388884</v>
      </c>
    </row>
    <row r="2309" spans="1:20" ht="43.5" x14ac:dyDescent="0.35">
      <c r="A2309">
        <v>2307</v>
      </c>
      <c r="B2309" s="8" t="s">
        <v>3719</v>
      </c>
      <c r="C2309" s="8" t="s">
        <v>3718</v>
      </c>
      <c r="D2309">
        <v>1964.47</v>
      </c>
      <c r="E2309">
        <v>2095.2600000000002</v>
      </c>
      <c r="F2309" t="s">
        <v>51</v>
      </c>
      <c r="G2309" t="s">
        <v>55</v>
      </c>
      <c r="H2309" t="s">
        <v>82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3327</v>
      </c>
      <c r="O2309">
        <f>ROUNDUP(E2309/D2309,2)*100</f>
        <v>107</v>
      </c>
      <c r="P2309">
        <f>IF(L2309&gt;0,ROUNDUP((E2309/L2309),0))</f>
        <v>28</v>
      </c>
      <c r="Q2309" t="s">
        <v>33</v>
      </c>
      <c r="R2309" t="s">
        <v>3326</v>
      </c>
      <c r="S2309" s="10">
        <f>(J2309/86400)+25569+(-5/24)</f>
        <v>41004.594131944446</v>
      </c>
      <c r="T2309" s="9">
        <f>(I2309/86400)+25569+(-5/24)</f>
        <v>41034.59407407407</v>
      </c>
    </row>
    <row r="2310" spans="1:20" ht="43.5" x14ac:dyDescent="0.35">
      <c r="A2310">
        <v>2308</v>
      </c>
      <c r="B2310" s="8" t="s">
        <v>3717</v>
      </c>
      <c r="C2310" s="8" t="s">
        <v>3716</v>
      </c>
      <c r="D2310">
        <v>50000</v>
      </c>
      <c r="E2310">
        <v>50653.11</v>
      </c>
      <c r="F2310" t="s">
        <v>51</v>
      </c>
      <c r="G2310" t="s">
        <v>55</v>
      </c>
      <c r="H2310" t="s">
        <v>82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3327</v>
      </c>
      <c r="O2310">
        <f>ROUNDUP(E2310/D2310,2)*100</f>
        <v>102</v>
      </c>
      <c r="P2310">
        <f>IF(L2310&gt;0,ROUNDUP((E2310/L2310),0))</f>
        <v>83</v>
      </c>
      <c r="Q2310" t="s">
        <v>33</v>
      </c>
      <c r="R2310" t="s">
        <v>3326</v>
      </c>
      <c r="S2310" s="10">
        <f>(J2310/86400)+25569+(-5/24)</f>
        <v>41851.754583333335</v>
      </c>
      <c r="T2310" s="9">
        <f>(I2310/86400)+25569+(-5/24)</f>
        <v>41879.833333333328</v>
      </c>
    </row>
    <row r="2311" spans="1:20" ht="43.5" x14ac:dyDescent="0.35">
      <c r="A2311">
        <v>2309</v>
      </c>
      <c r="B2311" s="8" t="s">
        <v>3715</v>
      </c>
      <c r="C2311" s="8" t="s">
        <v>3714</v>
      </c>
      <c r="D2311">
        <v>6000</v>
      </c>
      <c r="E2311">
        <v>6400.47</v>
      </c>
      <c r="F2311" t="s">
        <v>51</v>
      </c>
      <c r="G2311" t="s">
        <v>55</v>
      </c>
      <c r="H2311" t="s">
        <v>82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3327</v>
      </c>
      <c r="O2311">
        <f>ROUNDUP(E2311/D2311,2)*100</f>
        <v>107</v>
      </c>
      <c r="P2311">
        <f>IF(L2311&gt;0,ROUNDUP((E2311/L2311),0))</f>
        <v>60</v>
      </c>
      <c r="Q2311" t="s">
        <v>33</v>
      </c>
      <c r="R2311" t="s">
        <v>3326</v>
      </c>
      <c r="S2311" s="10">
        <f>(J2311/86400)+25569+(-5/24)</f>
        <v>41307.779363425921</v>
      </c>
      <c r="T2311" s="9">
        <f>(I2311/86400)+25569+(-5/24)</f>
        <v>41342.779363425921</v>
      </c>
    </row>
    <row r="2312" spans="1:20" ht="58" x14ac:dyDescent="0.35">
      <c r="A2312">
        <v>2310</v>
      </c>
      <c r="B2312" s="8" t="s">
        <v>3713</v>
      </c>
      <c r="C2312" s="8" t="s">
        <v>3712</v>
      </c>
      <c r="D2312">
        <v>18500</v>
      </c>
      <c r="E2312">
        <v>79335.360000000001</v>
      </c>
      <c r="F2312" t="s">
        <v>51</v>
      </c>
      <c r="G2312" t="s">
        <v>55</v>
      </c>
      <c r="H2312" t="s">
        <v>82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3327</v>
      </c>
      <c r="O2312">
        <f>ROUNDUP(E2312/D2312,2)*100</f>
        <v>429</v>
      </c>
      <c r="P2312">
        <f>IF(L2312&gt;0,ROUNDUP((E2312/L2312),0))</f>
        <v>65</v>
      </c>
      <c r="Q2312" t="s">
        <v>33</v>
      </c>
      <c r="R2312" t="s">
        <v>3326</v>
      </c>
      <c r="S2312" s="10">
        <f>(J2312/86400)+25569+(-5/24)</f>
        <v>41324.585821759254</v>
      </c>
      <c r="T2312" s="9">
        <f>(I2312/86400)+25569+(-5/24)</f>
        <v>41354.54415509259</v>
      </c>
    </row>
    <row r="2313" spans="1:20" ht="43.5" x14ac:dyDescent="0.35">
      <c r="A2313">
        <v>2311</v>
      </c>
      <c r="B2313" s="8" t="s">
        <v>3711</v>
      </c>
      <c r="C2313" s="8" t="s">
        <v>3710</v>
      </c>
      <c r="D2313">
        <v>9000</v>
      </c>
      <c r="E2313">
        <v>9370</v>
      </c>
      <c r="F2313" t="s">
        <v>51</v>
      </c>
      <c r="G2313" t="s">
        <v>55</v>
      </c>
      <c r="H2313" t="s">
        <v>82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3327</v>
      </c>
      <c r="O2313">
        <f>ROUNDUP(E2313/D2313,2)*100</f>
        <v>105</v>
      </c>
      <c r="P2313">
        <f>IF(L2313&gt;0,ROUNDUP((E2313/L2313),0))</f>
        <v>91</v>
      </c>
      <c r="Q2313" t="s">
        <v>33</v>
      </c>
      <c r="R2313" t="s">
        <v>3326</v>
      </c>
      <c r="S2313" s="10">
        <f>(J2313/86400)+25569+(-5/24)</f>
        <v>41735.796168981477</v>
      </c>
      <c r="T2313" s="9">
        <f>(I2313/86400)+25569+(-5/24)</f>
        <v>41765.796168981477</v>
      </c>
    </row>
    <row r="2314" spans="1:20" ht="43.5" x14ac:dyDescent="0.35">
      <c r="A2314">
        <v>2312</v>
      </c>
      <c r="B2314" s="8" t="s">
        <v>3709</v>
      </c>
      <c r="C2314" s="8" t="s">
        <v>3708</v>
      </c>
      <c r="D2314">
        <v>3000</v>
      </c>
      <c r="E2314">
        <v>3236</v>
      </c>
      <c r="F2314" t="s">
        <v>51</v>
      </c>
      <c r="G2314" t="s">
        <v>55</v>
      </c>
      <c r="H2314" t="s">
        <v>82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3327</v>
      </c>
      <c r="O2314">
        <f>ROUNDUP(E2314/D2314,2)*100</f>
        <v>108</v>
      </c>
      <c r="P2314">
        <f>IF(L2314&gt;0,ROUNDUP((E2314/L2314),0))</f>
        <v>41</v>
      </c>
      <c r="Q2314" t="s">
        <v>33</v>
      </c>
      <c r="R2314" t="s">
        <v>3326</v>
      </c>
      <c r="S2314" s="10">
        <f>(J2314/86400)+25569+(-5/24)</f>
        <v>41716.424513888887</v>
      </c>
      <c r="T2314" s="9">
        <f>(I2314/86400)+25569+(-5/24)</f>
        <v>41747.75</v>
      </c>
    </row>
    <row r="2315" spans="1:20" ht="29" x14ac:dyDescent="0.35">
      <c r="A2315">
        <v>2313</v>
      </c>
      <c r="B2315" s="8" t="s">
        <v>3707</v>
      </c>
      <c r="C2315" s="8" t="s">
        <v>3706</v>
      </c>
      <c r="D2315">
        <v>5000</v>
      </c>
      <c r="E2315">
        <v>8792.02</v>
      </c>
      <c r="F2315" t="s">
        <v>51</v>
      </c>
      <c r="G2315" t="s">
        <v>55</v>
      </c>
      <c r="H2315" t="s">
        <v>82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3327</v>
      </c>
      <c r="O2315">
        <f>ROUNDUP(E2315/D2315,2)*100</f>
        <v>176</v>
      </c>
      <c r="P2315">
        <f>IF(L2315&gt;0,ROUNDUP((E2315/L2315),0))</f>
        <v>57</v>
      </c>
      <c r="Q2315" t="s">
        <v>33</v>
      </c>
      <c r="R2315" t="s">
        <v>3326</v>
      </c>
      <c r="S2315" s="10">
        <f>(J2315/86400)+25569+(-5/24)</f>
        <v>41002.750300925924</v>
      </c>
      <c r="T2315" s="9">
        <f>(I2315/86400)+25569+(-5/24)</f>
        <v>41032.750300925924</v>
      </c>
    </row>
    <row r="2316" spans="1:20" ht="43.5" x14ac:dyDescent="0.35">
      <c r="A2316">
        <v>2314</v>
      </c>
      <c r="B2316" s="8" t="s">
        <v>3705</v>
      </c>
      <c r="C2316" s="8" t="s">
        <v>3704</v>
      </c>
      <c r="D2316">
        <v>1200</v>
      </c>
      <c r="E2316">
        <v>1883.64</v>
      </c>
      <c r="F2316" t="s">
        <v>51</v>
      </c>
      <c r="G2316" t="s">
        <v>55</v>
      </c>
      <c r="H2316" t="s">
        <v>82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3327</v>
      </c>
      <c r="O2316">
        <f>ROUNDUP(E2316/D2316,2)*100</f>
        <v>157</v>
      </c>
      <c r="P2316">
        <f>IF(L2316&gt;0,ROUNDUP((E2316/L2316),0))</f>
        <v>38</v>
      </c>
      <c r="Q2316" t="s">
        <v>33</v>
      </c>
      <c r="R2316" t="s">
        <v>3326</v>
      </c>
      <c r="S2316" s="10">
        <f>(J2316/86400)+25569+(-5/24)</f>
        <v>41037.343252314815</v>
      </c>
      <c r="T2316" s="9">
        <f>(I2316/86400)+25569+(-5/24)</f>
        <v>41067.343252314815</v>
      </c>
    </row>
    <row r="2317" spans="1:20" ht="43.5" x14ac:dyDescent="0.35">
      <c r="A2317">
        <v>2315</v>
      </c>
      <c r="B2317" s="8" t="s">
        <v>3703</v>
      </c>
      <c r="C2317" s="8" t="s">
        <v>3702</v>
      </c>
      <c r="D2317">
        <v>2500</v>
      </c>
      <c r="E2317">
        <v>2565</v>
      </c>
      <c r="F2317" t="s">
        <v>51</v>
      </c>
      <c r="G2317" t="s">
        <v>55</v>
      </c>
      <c r="H2317" t="s">
        <v>82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3327</v>
      </c>
      <c r="O2317">
        <f>ROUNDUP(E2317/D2317,2)*100</f>
        <v>103</v>
      </c>
      <c r="P2317">
        <f>IF(L2317&gt;0,ROUNDUP((E2317/L2317),0))</f>
        <v>41</v>
      </c>
      <c r="Q2317" t="s">
        <v>33</v>
      </c>
      <c r="R2317" t="s">
        <v>3326</v>
      </c>
      <c r="S2317" s="10">
        <f>(J2317/86400)+25569+(-5/24)</f>
        <v>41004.517858796295</v>
      </c>
      <c r="T2317" s="9">
        <f>(I2317/86400)+25569+(-5/24)</f>
        <v>41034.517858796295</v>
      </c>
    </row>
    <row r="2318" spans="1:20" ht="58" x14ac:dyDescent="0.35">
      <c r="A2318">
        <v>2316</v>
      </c>
      <c r="B2318" s="8" t="s">
        <v>3701</v>
      </c>
      <c r="C2318" s="8" t="s">
        <v>3700</v>
      </c>
      <c r="D2318">
        <v>15000</v>
      </c>
      <c r="E2318">
        <v>15606.4</v>
      </c>
      <c r="F2318" t="s">
        <v>51</v>
      </c>
      <c r="G2318" t="s">
        <v>55</v>
      </c>
      <c r="H2318" t="s">
        <v>82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3327</v>
      </c>
      <c r="O2318">
        <f>ROUNDUP(E2318/D2318,2)*100</f>
        <v>105</v>
      </c>
      <c r="P2318">
        <f>IF(L2318&gt;0,ROUNDUP((E2318/L2318),0))</f>
        <v>79</v>
      </c>
      <c r="Q2318" t="s">
        <v>33</v>
      </c>
      <c r="R2318" t="s">
        <v>3326</v>
      </c>
      <c r="S2318" s="10">
        <f>(J2318/86400)+25569+(-5/24)</f>
        <v>40079.516782407409</v>
      </c>
      <c r="T2318" s="9">
        <f>(I2318/86400)+25569+(-5/24)</f>
        <v>40156.558333333327</v>
      </c>
    </row>
    <row r="2319" spans="1:20" ht="43.5" x14ac:dyDescent="0.35">
      <c r="A2319">
        <v>2317</v>
      </c>
      <c r="B2319" s="8" t="s">
        <v>3699</v>
      </c>
      <c r="C2319" s="8" t="s">
        <v>3698</v>
      </c>
      <c r="D2319">
        <v>400</v>
      </c>
      <c r="E2319">
        <v>416</v>
      </c>
      <c r="F2319" t="s">
        <v>51</v>
      </c>
      <c r="G2319" t="s">
        <v>55</v>
      </c>
      <c r="H2319" t="s">
        <v>82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3327</v>
      </c>
      <c r="O2319">
        <f>ROUNDUP(E2319/D2319,2)*100</f>
        <v>104</v>
      </c>
      <c r="P2319">
        <f>IF(L2319&gt;0,ROUNDUP((E2319/L2319),0))</f>
        <v>19</v>
      </c>
      <c r="Q2319" t="s">
        <v>33</v>
      </c>
      <c r="R2319" t="s">
        <v>3326</v>
      </c>
      <c r="S2319" s="10">
        <f>(J2319/86400)+25569+(-5/24)</f>
        <v>40192.33390046296</v>
      </c>
      <c r="T2319" s="9">
        <f>(I2319/86400)+25569+(-5/24)</f>
        <v>40224</v>
      </c>
    </row>
    <row r="2320" spans="1:20" ht="58" x14ac:dyDescent="0.35">
      <c r="A2320">
        <v>2318</v>
      </c>
      <c r="B2320" s="8" t="s">
        <v>3697</v>
      </c>
      <c r="C2320" s="8" t="s">
        <v>3696</v>
      </c>
      <c r="D2320">
        <v>5000</v>
      </c>
      <c r="E2320">
        <v>6053</v>
      </c>
      <c r="F2320" t="s">
        <v>51</v>
      </c>
      <c r="G2320" t="s">
        <v>55</v>
      </c>
      <c r="H2320" t="s">
        <v>82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3327</v>
      </c>
      <c r="O2320">
        <f>ROUNDUP(E2320/D2320,2)*100</f>
        <v>122</v>
      </c>
      <c r="P2320">
        <f>IF(L2320&gt;0,ROUNDUP((E2320/L2320),0))</f>
        <v>38</v>
      </c>
      <c r="Q2320" t="s">
        <v>33</v>
      </c>
      <c r="R2320" t="s">
        <v>3326</v>
      </c>
      <c r="S2320" s="10">
        <f>(J2320/86400)+25569+(-5/24)</f>
        <v>40050.435347222221</v>
      </c>
      <c r="T2320" s="9">
        <f>(I2320/86400)+25569+(-5/24)</f>
        <v>40081.957638888889</v>
      </c>
    </row>
    <row r="2321" spans="1:20" ht="43.5" x14ac:dyDescent="0.35">
      <c r="A2321">
        <v>2319</v>
      </c>
      <c r="B2321" s="8" t="s">
        <v>3695</v>
      </c>
      <c r="C2321" s="8" t="s">
        <v>3694</v>
      </c>
      <c r="D2321">
        <v>3000</v>
      </c>
      <c r="E2321">
        <v>3231</v>
      </c>
      <c r="F2321" t="s">
        <v>51</v>
      </c>
      <c r="G2321" t="s">
        <v>55</v>
      </c>
      <c r="H2321" t="s">
        <v>82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3327</v>
      </c>
      <c r="O2321">
        <f>ROUNDUP(E2321/D2321,2)*100</f>
        <v>108</v>
      </c>
      <c r="P2321">
        <f>IF(L2321&gt;0,ROUNDUP((E2321/L2321),0))</f>
        <v>42</v>
      </c>
      <c r="Q2321" t="s">
        <v>33</v>
      </c>
      <c r="R2321" t="s">
        <v>3326</v>
      </c>
      <c r="S2321" s="10">
        <f>(J2321/86400)+25569+(-5/24)</f>
        <v>41592.873668981476</v>
      </c>
      <c r="T2321" s="9">
        <f>(I2321/86400)+25569+(-5/24)</f>
        <v>41622.873668981476</v>
      </c>
    </row>
    <row r="2322" spans="1:20" ht="58" x14ac:dyDescent="0.35">
      <c r="A2322">
        <v>2320</v>
      </c>
      <c r="B2322" s="8" t="s">
        <v>3693</v>
      </c>
      <c r="C2322" s="8" t="s">
        <v>3692</v>
      </c>
      <c r="D2322">
        <v>5000</v>
      </c>
      <c r="E2322">
        <v>5433</v>
      </c>
      <c r="F2322" t="s">
        <v>51</v>
      </c>
      <c r="G2322" t="s">
        <v>55</v>
      </c>
      <c r="H2322" t="s">
        <v>82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3327</v>
      </c>
      <c r="O2322">
        <f>ROUNDUP(E2322/D2322,2)*100</f>
        <v>109.00000000000001</v>
      </c>
      <c r="P2322">
        <f>IF(L2322&gt;0,ROUNDUP((E2322/L2322),0))</f>
        <v>62</v>
      </c>
      <c r="Q2322" t="s">
        <v>33</v>
      </c>
      <c r="R2322" t="s">
        <v>3326</v>
      </c>
      <c r="S2322" s="10">
        <f>(J2322/86400)+25569+(-5/24)</f>
        <v>41696.608796296292</v>
      </c>
      <c r="T2322" s="9">
        <f>(I2322/86400)+25569+(-5/24)</f>
        <v>41731.567129629628</v>
      </c>
    </row>
    <row r="2323" spans="1:20" ht="43.5" x14ac:dyDescent="0.35">
      <c r="A2323">
        <v>2321</v>
      </c>
      <c r="B2323" s="8" t="s">
        <v>3691</v>
      </c>
      <c r="C2323" s="8" t="s">
        <v>3690</v>
      </c>
      <c r="D2323">
        <v>10557</v>
      </c>
      <c r="E2323">
        <v>4130</v>
      </c>
      <c r="F2323" t="s">
        <v>50</v>
      </c>
      <c r="G2323" t="s">
        <v>71</v>
      </c>
      <c r="H2323" t="s">
        <v>85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3409</v>
      </c>
      <c r="O2323">
        <f>ROUNDUP(E2323/D2323,2)*100</f>
        <v>40</v>
      </c>
      <c r="P2323">
        <f>IF(L2323&gt;0,ROUNDUP((E2323/L2323),0))</f>
        <v>65</v>
      </c>
      <c r="Q2323" t="s">
        <v>27</v>
      </c>
      <c r="R2323" t="s">
        <v>3408</v>
      </c>
      <c r="S2323" s="10">
        <f>(J2323/86400)+25569+(-5/24)</f>
        <v>42799.052094907405</v>
      </c>
      <c r="T2323" s="9">
        <f>(I2323/86400)+25569+(-5/24)</f>
        <v>42829.010428240734</v>
      </c>
    </row>
    <row r="2324" spans="1:20" ht="43.5" x14ac:dyDescent="0.35">
      <c r="A2324">
        <v>2322</v>
      </c>
      <c r="B2324" s="8" t="s">
        <v>3689</v>
      </c>
      <c r="C2324" s="8" t="s">
        <v>3688</v>
      </c>
      <c r="D2324">
        <v>2700</v>
      </c>
      <c r="E2324">
        <v>85</v>
      </c>
      <c r="F2324" t="s">
        <v>50</v>
      </c>
      <c r="G2324" t="s">
        <v>55</v>
      </c>
      <c r="H2324" t="s">
        <v>82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3409</v>
      </c>
      <c r="O2324">
        <f>ROUNDUP(E2324/D2324,2)*100</f>
        <v>4</v>
      </c>
      <c r="P2324">
        <f>IF(L2324&gt;0,ROUNDUP((E2324/L2324),0))</f>
        <v>22</v>
      </c>
      <c r="Q2324" t="s">
        <v>27</v>
      </c>
      <c r="R2324" t="s">
        <v>3408</v>
      </c>
      <c r="S2324" s="10">
        <f>(J2324/86400)+25569+(-5/24)</f>
        <v>42804.6871412037</v>
      </c>
      <c r="T2324" s="9">
        <f>(I2324/86400)+25569+(-5/24)</f>
        <v>42834.645474537036</v>
      </c>
    </row>
    <row r="2325" spans="1:20" ht="43.5" x14ac:dyDescent="0.35">
      <c r="A2325">
        <v>2323</v>
      </c>
      <c r="B2325" s="8" t="s">
        <v>3687</v>
      </c>
      <c r="C2325" s="8" t="s">
        <v>3686</v>
      </c>
      <c r="D2325">
        <v>250</v>
      </c>
      <c r="E2325">
        <v>120</v>
      </c>
      <c r="F2325" t="s">
        <v>50</v>
      </c>
      <c r="G2325" t="s">
        <v>55</v>
      </c>
      <c r="H2325" t="s">
        <v>82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3409</v>
      </c>
      <c r="O2325">
        <f>ROUNDUP(E2325/D2325,2)*100</f>
        <v>48</v>
      </c>
      <c r="P2325">
        <f>IF(L2325&gt;0,ROUNDUP((E2325/L2325),0))</f>
        <v>30</v>
      </c>
      <c r="Q2325" t="s">
        <v>27</v>
      </c>
      <c r="R2325" t="s">
        <v>3408</v>
      </c>
      <c r="S2325" s="10">
        <f>(J2325/86400)+25569+(-5/24)</f>
        <v>42807.546840277777</v>
      </c>
      <c r="T2325" s="9">
        <f>(I2325/86400)+25569+(-5/24)</f>
        <v>42814.546840277777</v>
      </c>
    </row>
    <row r="2326" spans="1:20" ht="43.5" x14ac:dyDescent="0.35">
      <c r="A2326">
        <v>2324</v>
      </c>
      <c r="B2326" s="8" t="s">
        <v>3685</v>
      </c>
      <c r="C2326" s="8" t="s">
        <v>3684</v>
      </c>
      <c r="D2326">
        <v>7500</v>
      </c>
      <c r="E2326">
        <v>1555</v>
      </c>
      <c r="F2326" t="s">
        <v>50</v>
      </c>
      <c r="G2326" t="s">
        <v>56</v>
      </c>
      <c r="H2326" t="s">
        <v>90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3409</v>
      </c>
      <c r="O2326">
        <f>ROUNDUP(E2326/D2326,2)*100</f>
        <v>21.000000000000004</v>
      </c>
      <c r="P2326">
        <f>IF(L2326&gt;0,ROUNDUP((E2326/L2326),0))</f>
        <v>26</v>
      </c>
      <c r="Q2326" t="s">
        <v>27</v>
      </c>
      <c r="R2326" t="s">
        <v>3408</v>
      </c>
      <c r="S2326" s="10">
        <f>(J2326/86400)+25569+(-5/24)</f>
        <v>42790.67690972222</v>
      </c>
      <c r="T2326" s="9">
        <f>(I2326/86400)+25569+(-5/24)</f>
        <v>42820.635243055549</v>
      </c>
    </row>
    <row r="2327" spans="1:20" ht="43.5" x14ac:dyDescent="0.35">
      <c r="A2327">
        <v>2325</v>
      </c>
      <c r="B2327" s="8" t="s">
        <v>3683</v>
      </c>
      <c r="C2327" s="8" t="s">
        <v>3682</v>
      </c>
      <c r="D2327">
        <v>1000</v>
      </c>
      <c r="E2327">
        <v>80</v>
      </c>
      <c r="F2327" t="s">
        <v>50</v>
      </c>
      <c r="G2327" t="s">
        <v>55</v>
      </c>
      <c r="H2327" t="s">
        <v>82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3409</v>
      </c>
      <c r="O2327">
        <f>ROUNDUP(E2327/D2327,2)*100</f>
        <v>8</v>
      </c>
      <c r="P2327">
        <f>IF(L2327&gt;0,ROUNDUP((E2327/L2327),0))</f>
        <v>12</v>
      </c>
      <c r="Q2327" t="s">
        <v>27</v>
      </c>
      <c r="R2327" t="s">
        <v>3408</v>
      </c>
      <c r="S2327" s="10">
        <f>(J2327/86400)+25569+(-5/24)</f>
        <v>42793.814016203702</v>
      </c>
      <c r="T2327" s="9">
        <f>(I2327/86400)+25569+(-5/24)</f>
        <v>42823.772349537037</v>
      </c>
    </row>
    <row r="2328" spans="1:20" ht="43.5" x14ac:dyDescent="0.35">
      <c r="A2328">
        <v>2326</v>
      </c>
      <c r="B2328" s="8" t="s">
        <v>3681</v>
      </c>
      <c r="C2328" s="8" t="s">
        <v>3680</v>
      </c>
      <c r="D2328">
        <v>15000</v>
      </c>
      <c r="E2328">
        <v>108</v>
      </c>
      <c r="F2328" t="s">
        <v>50</v>
      </c>
      <c r="G2328" t="s">
        <v>55</v>
      </c>
      <c r="H2328" t="s">
        <v>82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3409</v>
      </c>
      <c r="O2328">
        <f>ROUNDUP(E2328/D2328,2)*100</f>
        <v>1</v>
      </c>
      <c r="P2328">
        <f>IF(L2328&gt;0,ROUNDUP((E2328/L2328),0))</f>
        <v>108</v>
      </c>
      <c r="Q2328" t="s">
        <v>27</v>
      </c>
      <c r="R2328" t="s">
        <v>3408</v>
      </c>
      <c r="S2328" s="10">
        <f>(J2328/86400)+25569+(-5/24)</f>
        <v>42803.825787037036</v>
      </c>
      <c r="T2328" s="9">
        <f>(I2328/86400)+25569+(-5/24)</f>
        <v>42855.499999999993</v>
      </c>
    </row>
    <row r="2329" spans="1:20" ht="29" x14ac:dyDescent="0.35">
      <c r="A2329">
        <v>2327</v>
      </c>
      <c r="B2329" s="8" t="s">
        <v>3679</v>
      </c>
      <c r="C2329" s="8" t="s">
        <v>3678</v>
      </c>
      <c r="D2329">
        <v>35000</v>
      </c>
      <c r="E2329">
        <v>184133.01</v>
      </c>
      <c r="F2329" t="s">
        <v>51</v>
      </c>
      <c r="G2329" t="s">
        <v>55</v>
      </c>
      <c r="H2329" t="s">
        <v>82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3409</v>
      </c>
      <c r="O2329">
        <f>ROUNDUP(E2329/D2329,2)*100</f>
        <v>527</v>
      </c>
      <c r="P2329">
        <f>IF(L2329&gt;0,ROUNDUP((E2329/L2329),0))</f>
        <v>55</v>
      </c>
      <c r="Q2329" t="s">
        <v>27</v>
      </c>
      <c r="R2329" t="s">
        <v>3408</v>
      </c>
      <c r="S2329" s="10">
        <f>(J2329/86400)+25569+(-5/24)</f>
        <v>41842.708796296291</v>
      </c>
      <c r="T2329" s="9">
        <f>(I2329/86400)+25569+(-5/24)</f>
        <v>41877.708796296291</v>
      </c>
    </row>
    <row r="2330" spans="1:20" ht="58" x14ac:dyDescent="0.35">
      <c r="A2330">
        <v>2328</v>
      </c>
      <c r="B2330" s="8" t="s">
        <v>3677</v>
      </c>
      <c r="C2330" s="8" t="s">
        <v>3676</v>
      </c>
      <c r="D2330">
        <v>10000</v>
      </c>
      <c r="E2330">
        <v>25445</v>
      </c>
      <c r="F2330" t="s">
        <v>51</v>
      </c>
      <c r="G2330" t="s">
        <v>55</v>
      </c>
      <c r="H2330" t="s">
        <v>82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3409</v>
      </c>
      <c r="O2330">
        <f>ROUNDUP(E2330/D2330,2)*100</f>
        <v>254.99999999999997</v>
      </c>
      <c r="P2330">
        <f>IF(L2330&gt;0,ROUNDUP((E2330/L2330),0))</f>
        <v>48</v>
      </c>
      <c r="Q2330" t="s">
        <v>27</v>
      </c>
      <c r="R2330" t="s">
        <v>3408</v>
      </c>
      <c r="S2330" s="10">
        <f>(J2330/86400)+25569+(-5/24)</f>
        <v>42139.573344907403</v>
      </c>
      <c r="T2330" s="9">
        <f>(I2330/86400)+25569+(-5/24)</f>
        <v>42169.573344907403</v>
      </c>
    </row>
    <row r="2331" spans="1:20" ht="43.5" x14ac:dyDescent="0.35">
      <c r="A2331">
        <v>2329</v>
      </c>
      <c r="B2331" s="8" t="s">
        <v>3675</v>
      </c>
      <c r="C2331" s="8" t="s">
        <v>3674</v>
      </c>
      <c r="D2331">
        <v>25000</v>
      </c>
      <c r="E2331">
        <v>26480</v>
      </c>
      <c r="F2331" t="s">
        <v>51</v>
      </c>
      <c r="G2331" t="s">
        <v>55</v>
      </c>
      <c r="H2331" t="s">
        <v>82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3409</v>
      </c>
      <c r="O2331">
        <f>ROUNDUP(E2331/D2331,2)*100</f>
        <v>106</v>
      </c>
      <c r="P2331">
        <f>IF(L2331&gt;0,ROUNDUP((E2331/L2331),0))</f>
        <v>212</v>
      </c>
      <c r="Q2331" t="s">
        <v>27</v>
      </c>
      <c r="R2331" t="s">
        <v>3408</v>
      </c>
      <c r="S2331" s="10">
        <f>(J2331/86400)+25569+(-5/24)</f>
        <v>41807.416041666664</v>
      </c>
      <c r="T2331" s="9">
        <f>(I2331/86400)+25569+(-5/24)</f>
        <v>41837.416041666664</v>
      </c>
    </row>
    <row r="2332" spans="1:20" ht="58" x14ac:dyDescent="0.35">
      <c r="A2332">
        <v>2330</v>
      </c>
      <c r="B2332" s="8" t="s">
        <v>3673</v>
      </c>
      <c r="C2332" s="8" t="s">
        <v>3672</v>
      </c>
      <c r="D2332">
        <v>35000</v>
      </c>
      <c r="E2332">
        <v>35848</v>
      </c>
      <c r="F2332" t="s">
        <v>51</v>
      </c>
      <c r="G2332" t="s">
        <v>55</v>
      </c>
      <c r="H2332" t="s">
        <v>82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3409</v>
      </c>
      <c r="O2332">
        <f>ROUNDUP(E2332/D2332,2)*100</f>
        <v>103</v>
      </c>
      <c r="P2332">
        <f>IF(L2332&gt;0,ROUNDUP((E2332/L2332),0))</f>
        <v>220</v>
      </c>
      <c r="Q2332" t="s">
        <v>27</v>
      </c>
      <c r="R2332" t="s">
        <v>3408</v>
      </c>
      <c r="S2332" s="10">
        <f>(J2332/86400)+25569+(-5/24)</f>
        <v>42332.691469907404</v>
      </c>
      <c r="T2332" s="9">
        <f>(I2332/86400)+25569+(-5/24)</f>
        <v>42362.791666666664</v>
      </c>
    </row>
    <row r="2333" spans="1:20" ht="43.5" x14ac:dyDescent="0.35">
      <c r="A2333">
        <v>2331</v>
      </c>
      <c r="B2333" s="8" t="s">
        <v>3671</v>
      </c>
      <c r="C2333" s="8" t="s">
        <v>3670</v>
      </c>
      <c r="D2333">
        <v>8000</v>
      </c>
      <c r="E2333">
        <v>11545.1</v>
      </c>
      <c r="F2333" t="s">
        <v>51</v>
      </c>
      <c r="G2333" t="s">
        <v>55</v>
      </c>
      <c r="H2333" t="s">
        <v>82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3409</v>
      </c>
      <c r="O2333">
        <f>ROUNDUP(E2333/D2333,2)*100</f>
        <v>145</v>
      </c>
      <c r="P2333">
        <f>IF(L2333&gt;0,ROUNDUP((E2333/L2333),0))</f>
        <v>41</v>
      </c>
      <c r="Q2333" t="s">
        <v>27</v>
      </c>
      <c r="R2333" t="s">
        <v>3408</v>
      </c>
      <c r="S2333" s="10">
        <f>(J2333/86400)+25569+(-5/24)</f>
        <v>41838.797337962962</v>
      </c>
      <c r="T2333" s="9">
        <f>(I2333/86400)+25569+(-5/24)</f>
        <v>41868.797337962962</v>
      </c>
    </row>
    <row r="2334" spans="1:20" ht="58" x14ac:dyDescent="0.35">
      <c r="A2334">
        <v>2332</v>
      </c>
      <c r="B2334" s="8" t="s">
        <v>3669</v>
      </c>
      <c r="C2334" s="8" t="s">
        <v>3668</v>
      </c>
      <c r="D2334">
        <v>25000</v>
      </c>
      <c r="E2334">
        <v>26577</v>
      </c>
      <c r="F2334" t="s">
        <v>51</v>
      </c>
      <c r="G2334" t="s">
        <v>55</v>
      </c>
      <c r="H2334" t="s">
        <v>82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3409</v>
      </c>
      <c r="O2334">
        <f>ROUNDUP(E2334/D2334,2)*100</f>
        <v>107</v>
      </c>
      <c r="P2334">
        <f>IF(L2334&gt;0,ROUNDUP((E2334/L2334),0))</f>
        <v>76</v>
      </c>
      <c r="Q2334" t="s">
        <v>27</v>
      </c>
      <c r="R2334" t="s">
        <v>3408</v>
      </c>
      <c r="S2334" s="10">
        <f>(J2334/86400)+25569+(-5/24)</f>
        <v>42011.419803240737</v>
      </c>
      <c r="T2334" s="9">
        <f>(I2334/86400)+25569+(-5/24)</f>
        <v>42041.419803240737</v>
      </c>
    </row>
    <row r="2335" spans="1:20" ht="43.5" x14ac:dyDescent="0.35">
      <c r="A2335">
        <v>2333</v>
      </c>
      <c r="B2335" s="8" t="s">
        <v>3667</v>
      </c>
      <c r="C2335" s="8" t="s">
        <v>3666</v>
      </c>
      <c r="D2335">
        <v>600</v>
      </c>
      <c r="E2335">
        <v>1273</v>
      </c>
      <c r="F2335" t="s">
        <v>51</v>
      </c>
      <c r="G2335" t="s">
        <v>55</v>
      </c>
      <c r="H2335" t="s">
        <v>82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3409</v>
      </c>
      <c r="O2335">
        <f>ROUNDUP(E2335/D2335,2)*100</f>
        <v>213</v>
      </c>
      <c r="P2335">
        <f>IF(L2335&gt;0,ROUNDUP((E2335/L2335),0))</f>
        <v>14</v>
      </c>
      <c r="Q2335" t="s">
        <v>27</v>
      </c>
      <c r="R2335" t="s">
        <v>3408</v>
      </c>
      <c r="S2335" s="10">
        <f>(J2335/86400)+25569+(-5/24)</f>
        <v>41767.442013888889</v>
      </c>
      <c r="T2335" s="9">
        <f>(I2335/86400)+25569+(-5/24)</f>
        <v>41788.534722222219</v>
      </c>
    </row>
    <row r="2336" spans="1:20" ht="43.5" x14ac:dyDescent="0.35">
      <c r="A2336">
        <v>2334</v>
      </c>
      <c r="B2336" s="8" t="s">
        <v>3665</v>
      </c>
      <c r="C2336" s="8" t="s">
        <v>3664</v>
      </c>
      <c r="D2336">
        <v>4000</v>
      </c>
      <c r="E2336">
        <v>4078</v>
      </c>
      <c r="F2336" t="s">
        <v>51</v>
      </c>
      <c r="G2336" t="s">
        <v>55</v>
      </c>
      <c r="H2336" t="s">
        <v>82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3409</v>
      </c>
      <c r="O2336">
        <f>ROUNDUP(E2336/D2336,2)*100</f>
        <v>102</v>
      </c>
      <c r="P2336">
        <f>IF(L2336&gt;0,ROUNDUP((E2336/L2336),0))</f>
        <v>61</v>
      </c>
      <c r="Q2336" t="s">
        <v>27</v>
      </c>
      <c r="R2336" t="s">
        <v>3408</v>
      </c>
      <c r="S2336" s="10">
        <f>(J2336/86400)+25569+(-5/24)</f>
        <v>41918.461782407401</v>
      </c>
      <c r="T2336" s="9">
        <f>(I2336/86400)+25569+(-5/24)</f>
        <v>41948.523611111108</v>
      </c>
    </row>
    <row r="2337" spans="1:20" ht="43.5" x14ac:dyDescent="0.35">
      <c r="A2337">
        <v>2335</v>
      </c>
      <c r="B2337" s="8" t="s">
        <v>3663</v>
      </c>
      <c r="C2337" s="8" t="s">
        <v>3662</v>
      </c>
      <c r="D2337">
        <v>25000</v>
      </c>
      <c r="E2337">
        <v>25568</v>
      </c>
      <c r="F2337" t="s">
        <v>51</v>
      </c>
      <c r="G2337" t="s">
        <v>55</v>
      </c>
      <c r="H2337" t="s">
        <v>82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3409</v>
      </c>
      <c r="O2337">
        <f>ROUNDUP(E2337/D2337,2)*100</f>
        <v>103</v>
      </c>
      <c r="P2337">
        <f>IF(L2337&gt;0,ROUNDUP((E2337/L2337),0))</f>
        <v>116</v>
      </c>
      <c r="Q2337" t="s">
        <v>27</v>
      </c>
      <c r="R2337" t="s">
        <v>3408</v>
      </c>
      <c r="S2337" s="10">
        <f>(J2337/86400)+25569+(-5/24)</f>
        <v>41771.363923611112</v>
      </c>
      <c r="T2337" s="9">
        <f>(I2337/86400)+25569+(-5/24)</f>
        <v>41801.363923611112</v>
      </c>
    </row>
    <row r="2338" spans="1:20" ht="43.5" x14ac:dyDescent="0.35">
      <c r="A2338">
        <v>2336</v>
      </c>
      <c r="B2338" s="8" t="s">
        <v>3661</v>
      </c>
      <c r="C2338" s="8" t="s">
        <v>3660</v>
      </c>
      <c r="D2338">
        <v>20000</v>
      </c>
      <c r="E2338">
        <v>104146.51</v>
      </c>
      <c r="F2338" t="s">
        <v>51</v>
      </c>
      <c r="G2338" t="s">
        <v>55</v>
      </c>
      <c r="H2338" t="s">
        <v>82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3409</v>
      </c>
      <c r="O2338">
        <f>ROUNDUP(E2338/D2338,2)*100</f>
        <v>521</v>
      </c>
      <c r="P2338">
        <f>IF(L2338&gt;0,ROUNDUP((E2338/L2338),0))</f>
        <v>49</v>
      </c>
      <c r="Q2338" t="s">
        <v>27</v>
      </c>
      <c r="R2338" t="s">
        <v>3408</v>
      </c>
      <c r="S2338" s="10">
        <f>(J2338/86400)+25569+(-5/24)</f>
        <v>41666.716377314813</v>
      </c>
      <c r="T2338" s="9">
        <f>(I2338/86400)+25569+(-5/24)</f>
        <v>41706.716377314813</v>
      </c>
    </row>
    <row r="2339" spans="1:20" ht="29" x14ac:dyDescent="0.35">
      <c r="A2339">
        <v>2337</v>
      </c>
      <c r="B2339" s="8" t="s">
        <v>3659</v>
      </c>
      <c r="C2339" s="8" t="s">
        <v>3658</v>
      </c>
      <c r="D2339">
        <v>12000</v>
      </c>
      <c r="E2339">
        <v>13279</v>
      </c>
      <c r="F2339" t="s">
        <v>51</v>
      </c>
      <c r="G2339" t="s">
        <v>55</v>
      </c>
      <c r="H2339" t="s">
        <v>82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3409</v>
      </c>
      <c r="O2339">
        <f>ROUNDUP(E2339/D2339,2)*100</f>
        <v>111.00000000000001</v>
      </c>
      <c r="P2339">
        <f>IF(L2339&gt;0,ROUNDUP((E2339/L2339),0))</f>
        <v>75</v>
      </c>
      <c r="Q2339" t="s">
        <v>27</v>
      </c>
      <c r="R2339" t="s">
        <v>3408</v>
      </c>
      <c r="S2339" s="10">
        <f>(J2339/86400)+25569+(-5/24)</f>
        <v>41786.432210648149</v>
      </c>
      <c r="T2339" s="9">
        <f>(I2339/86400)+25569+(-5/24)</f>
        <v>41816.432210648149</v>
      </c>
    </row>
    <row r="2340" spans="1:20" ht="43.5" x14ac:dyDescent="0.35">
      <c r="A2340">
        <v>2338</v>
      </c>
      <c r="B2340" s="8" t="s">
        <v>3657</v>
      </c>
      <c r="C2340" s="8" t="s">
        <v>3656</v>
      </c>
      <c r="D2340">
        <v>15000</v>
      </c>
      <c r="E2340">
        <v>15171.5</v>
      </c>
      <c r="F2340" t="s">
        <v>51</v>
      </c>
      <c r="G2340" t="s">
        <v>55</v>
      </c>
      <c r="H2340" t="s">
        <v>82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3409</v>
      </c>
      <c r="O2340">
        <f>ROUNDUP(E2340/D2340,2)*100</f>
        <v>102</v>
      </c>
      <c r="P2340">
        <f>IF(L2340&gt;0,ROUNDUP((E2340/L2340),0))</f>
        <v>124</v>
      </c>
      <c r="Q2340" t="s">
        <v>27</v>
      </c>
      <c r="R2340" t="s">
        <v>3408</v>
      </c>
      <c r="S2340" s="10">
        <f>(J2340/86400)+25569+(-5/24)</f>
        <v>41789.688472222224</v>
      </c>
      <c r="T2340" s="9">
        <f>(I2340/86400)+25569+(-5/24)</f>
        <v>41819.688472222224</v>
      </c>
    </row>
    <row r="2341" spans="1:20" ht="43.5" x14ac:dyDescent="0.35">
      <c r="A2341">
        <v>2339</v>
      </c>
      <c r="B2341" s="8" t="s">
        <v>3655</v>
      </c>
      <c r="C2341" s="8" t="s">
        <v>3654</v>
      </c>
      <c r="D2341">
        <v>25000</v>
      </c>
      <c r="E2341">
        <v>73552</v>
      </c>
      <c r="F2341" t="s">
        <v>51</v>
      </c>
      <c r="G2341" t="s">
        <v>55</v>
      </c>
      <c r="H2341" t="s">
        <v>82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3409</v>
      </c>
      <c r="O2341">
        <f>ROUNDUP(E2341/D2341,2)*100</f>
        <v>295</v>
      </c>
      <c r="P2341">
        <f>IF(L2341&gt;0,ROUNDUP((E2341/L2341),0))</f>
        <v>67</v>
      </c>
      <c r="Q2341" t="s">
        <v>27</v>
      </c>
      <c r="R2341" t="s">
        <v>3408</v>
      </c>
      <c r="S2341" s="10">
        <f>(J2341/86400)+25569+(-5/24)</f>
        <v>42692.591539351844</v>
      </c>
      <c r="T2341" s="9">
        <f>(I2341/86400)+25569+(-5/24)</f>
        <v>42723.124305555553</v>
      </c>
    </row>
    <row r="2342" spans="1:20" ht="43.5" x14ac:dyDescent="0.35">
      <c r="A2342">
        <v>2340</v>
      </c>
      <c r="B2342" s="8" t="s">
        <v>3653</v>
      </c>
      <c r="C2342" s="8" t="s">
        <v>3652</v>
      </c>
      <c r="D2342">
        <v>40000</v>
      </c>
      <c r="E2342">
        <v>42311</v>
      </c>
      <c r="F2342" t="s">
        <v>51</v>
      </c>
      <c r="G2342" t="s">
        <v>55</v>
      </c>
      <c r="H2342" t="s">
        <v>82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3409</v>
      </c>
      <c r="O2342">
        <f>ROUNDUP(E2342/D2342,2)*100</f>
        <v>106</v>
      </c>
      <c r="P2342">
        <f>IF(L2342&gt;0,ROUNDUP((E2342/L2342),0))</f>
        <v>105</v>
      </c>
      <c r="Q2342" t="s">
        <v>27</v>
      </c>
      <c r="R2342" t="s">
        <v>3408</v>
      </c>
      <c r="S2342" s="10">
        <f>(J2342/86400)+25569+(-5/24)</f>
        <v>42643.434467592589</v>
      </c>
      <c r="T2342" s="9">
        <f>(I2342/86400)+25569+(-5/24)</f>
        <v>42673.434467592589</v>
      </c>
    </row>
    <row r="2343" spans="1:20" ht="43.5" x14ac:dyDescent="0.35">
      <c r="A2343">
        <v>2341</v>
      </c>
      <c r="B2343" s="8" t="s">
        <v>3651</v>
      </c>
      <c r="C2343" s="8" t="s">
        <v>3650</v>
      </c>
      <c r="D2343">
        <v>5000</v>
      </c>
      <c r="E2343">
        <v>0</v>
      </c>
      <c r="F2343" t="s">
        <v>48</v>
      </c>
      <c r="G2343" t="s">
        <v>55</v>
      </c>
      <c r="H2343" t="s">
        <v>82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3531</v>
      </c>
      <c r="O2343">
        <f>ROUNDUP(E2343/D2343,2)*100</f>
        <v>0</v>
      </c>
      <c r="P2343" t="b">
        <f>IF(L2343&gt;0,ROUNDUP((E2343/L2343),0))</f>
        <v>0</v>
      </c>
      <c r="Q2343" t="s">
        <v>32</v>
      </c>
      <c r="R2343" t="s">
        <v>3530</v>
      </c>
      <c r="S2343" s="10">
        <f>(J2343/86400)+25569+(-5/24)</f>
        <v>42167.605370370373</v>
      </c>
      <c r="T2343" s="9">
        <f>(I2343/86400)+25569+(-5/24)</f>
        <v>42197.605370370373</v>
      </c>
    </row>
    <row r="2344" spans="1:20" ht="58" x14ac:dyDescent="0.35">
      <c r="A2344">
        <v>2342</v>
      </c>
      <c r="B2344" s="8" t="s">
        <v>3649</v>
      </c>
      <c r="C2344" s="8" t="s">
        <v>3648</v>
      </c>
      <c r="D2344">
        <v>5500</v>
      </c>
      <c r="E2344">
        <v>0</v>
      </c>
      <c r="F2344" t="s">
        <v>48</v>
      </c>
      <c r="G2344" t="s">
        <v>55</v>
      </c>
      <c r="H2344" t="s">
        <v>82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3531</v>
      </c>
      <c r="O2344">
        <f>ROUNDUP(E2344/D2344,2)*100</f>
        <v>0</v>
      </c>
      <c r="P2344" t="b">
        <f>IF(L2344&gt;0,ROUNDUP((E2344/L2344),0))</f>
        <v>0</v>
      </c>
      <c r="Q2344" t="s">
        <v>32</v>
      </c>
      <c r="R2344" t="s">
        <v>3530</v>
      </c>
      <c r="S2344" s="10">
        <f>(J2344/86400)+25569+(-5/24)</f>
        <v>41897.49386574074</v>
      </c>
      <c r="T2344" s="9">
        <f>(I2344/86400)+25569+(-5/24)</f>
        <v>41918</v>
      </c>
    </row>
    <row r="2345" spans="1:20" ht="58" x14ac:dyDescent="0.35">
      <c r="A2345">
        <v>2343</v>
      </c>
      <c r="B2345" s="8" t="s">
        <v>3647</v>
      </c>
      <c r="C2345" s="8" t="s">
        <v>3646</v>
      </c>
      <c r="D2345">
        <v>10000</v>
      </c>
      <c r="E2345">
        <v>300</v>
      </c>
      <c r="F2345" t="s">
        <v>48</v>
      </c>
      <c r="G2345" t="s">
        <v>55</v>
      </c>
      <c r="H2345" t="s">
        <v>82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3531</v>
      </c>
      <c r="O2345">
        <f>ROUNDUP(E2345/D2345,2)*100</f>
        <v>3</v>
      </c>
      <c r="P2345">
        <f>IF(L2345&gt;0,ROUNDUP((E2345/L2345),0))</f>
        <v>300</v>
      </c>
      <c r="Q2345" t="s">
        <v>32</v>
      </c>
      <c r="R2345" t="s">
        <v>3530</v>
      </c>
      <c r="S2345" s="10">
        <f>(J2345/86400)+25569+(-5/24)</f>
        <v>42327.616956018515</v>
      </c>
      <c r="T2345" s="9">
        <f>(I2345/86400)+25569+(-5/24)</f>
        <v>42377.615972222215</v>
      </c>
    </row>
    <row r="2346" spans="1:20" ht="58" x14ac:dyDescent="0.35">
      <c r="A2346">
        <v>2344</v>
      </c>
      <c r="B2346" s="8" t="s">
        <v>3645</v>
      </c>
      <c r="C2346" s="8" t="s">
        <v>3644</v>
      </c>
      <c r="D2346">
        <v>1000</v>
      </c>
      <c r="E2346">
        <v>1</v>
      </c>
      <c r="F2346" t="s">
        <v>48</v>
      </c>
      <c r="G2346" t="s">
        <v>57</v>
      </c>
      <c r="H2346" t="s">
        <v>193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3531</v>
      </c>
      <c r="O2346">
        <f>ROUNDUP(E2346/D2346,2)*100</f>
        <v>1</v>
      </c>
      <c r="P2346">
        <f>IF(L2346&gt;0,ROUNDUP((E2346/L2346),0))</f>
        <v>1</v>
      </c>
      <c r="Q2346" t="s">
        <v>32</v>
      </c>
      <c r="R2346" t="s">
        <v>3530</v>
      </c>
      <c r="S2346" s="10">
        <f>(J2346/86400)+25569+(-5/24)</f>
        <v>42515.519317129627</v>
      </c>
      <c r="T2346" s="9">
        <f>(I2346/86400)+25569+(-5/24)</f>
        <v>42545.519317129627</v>
      </c>
    </row>
    <row r="2347" spans="1:20" ht="43.5" x14ac:dyDescent="0.35">
      <c r="A2347">
        <v>2345</v>
      </c>
      <c r="B2347" s="8" t="s">
        <v>3643</v>
      </c>
      <c r="C2347" s="8" t="s">
        <v>3642</v>
      </c>
      <c r="D2347">
        <v>3000</v>
      </c>
      <c r="E2347">
        <v>0</v>
      </c>
      <c r="F2347" t="s">
        <v>48</v>
      </c>
      <c r="G2347" t="s">
        <v>55</v>
      </c>
      <c r="H2347" t="s">
        <v>82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3531</v>
      </c>
      <c r="O2347">
        <f>ROUNDUP(E2347/D2347,2)*100</f>
        <v>0</v>
      </c>
      <c r="P2347" t="b">
        <f>IF(L2347&gt;0,ROUNDUP((E2347/L2347),0))</f>
        <v>0</v>
      </c>
      <c r="Q2347" t="s">
        <v>32</v>
      </c>
      <c r="R2347" t="s">
        <v>3530</v>
      </c>
      <c r="S2347" s="10">
        <f>(J2347/86400)+25569+(-5/24)</f>
        <v>42059.79347222222</v>
      </c>
      <c r="T2347" s="9">
        <f>(I2347/86400)+25569+(-5/24)</f>
        <v>42094.777083333327</v>
      </c>
    </row>
    <row r="2348" spans="1:20" ht="43.5" x14ac:dyDescent="0.35">
      <c r="A2348">
        <v>2346</v>
      </c>
      <c r="B2348" s="8" t="s">
        <v>3641</v>
      </c>
      <c r="C2348" s="8" t="s">
        <v>3640</v>
      </c>
      <c r="D2348">
        <v>60000</v>
      </c>
      <c r="E2348">
        <v>39</v>
      </c>
      <c r="F2348" t="s">
        <v>48</v>
      </c>
      <c r="G2348" t="s">
        <v>55</v>
      </c>
      <c r="H2348" t="s">
        <v>82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3531</v>
      </c>
      <c r="O2348">
        <f>ROUNDUP(E2348/D2348,2)*100</f>
        <v>1</v>
      </c>
      <c r="P2348">
        <f>IF(L2348&gt;0,ROUNDUP((E2348/L2348),0))</f>
        <v>13</v>
      </c>
      <c r="Q2348" t="s">
        <v>32</v>
      </c>
      <c r="R2348" t="s">
        <v>3530</v>
      </c>
      <c r="S2348" s="10">
        <f>(J2348/86400)+25569+(-5/24)</f>
        <v>42615.590636574074</v>
      </c>
      <c r="T2348" s="9">
        <f>(I2348/86400)+25569+(-5/24)</f>
        <v>42660.590636574074</v>
      </c>
    </row>
    <row r="2349" spans="1:20" ht="43.5" x14ac:dyDescent="0.35">
      <c r="A2349">
        <v>2347</v>
      </c>
      <c r="B2349" s="8" t="s">
        <v>3639</v>
      </c>
      <c r="C2349" s="8" t="s">
        <v>3638</v>
      </c>
      <c r="D2349">
        <v>1000</v>
      </c>
      <c r="E2349">
        <v>15</v>
      </c>
      <c r="F2349" t="s">
        <v>48</v>
      </c>
      <c r="G2349" t="s">
        <v>55</v>
      </c>
      <c r="H2349" t="s">
        <v>82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3531</v>
      </c>
      <c r="O2349">
        <f>ROUNDUP(E2349/D2349,2)*100</f>
        <v>2</v>
      </c>
      <c r="P2349">
        <f>IF(L2349&gt;0,ROUNDUP((E2349/L2349),0))</f>
        <v>15</v>
      </c>
      <c r="Q2349" t="s">
        <v>32</v>
      </c>
      <c r="R2349" t="s">
        <v>3530</v>
      </c>
      <c r="S2349" s="10">
        <f>(J2349/86400)+25569+(-5/24)</f>
        <v>42577.39902777777</v>
      </c>
      <c r="T2349" s="9">
        <f>(I2349/86400)+25569+(-5/24)</f>
        <v>42607.39902777777</v>
      </c>
    </row>
    <row r="2350" spans="1:20" ht="43.5" x14ac:dyDescent="0.35">
      <c r="A2350">
        <v>2348</v>
      </c>
      <c r="B2350" s="8" t="s">
        <v>3637</v>
      </c>
      <c r="C2350" s="8" t="s">
        <v>3636</v>
      </c>
      <c r="D2350">
        <v>70000</v>
      </c>
      <c r="E2350">
        <v>270</v>
      </c>
      <c r="F2350" t="s">
        <v>48</v>
      </c>
      <c r="G2350" t="s">
        <v>55</v>
      </c>
      <c r="H2350" t="s">
        <v>82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3531</v>
      </c>
      <c r="O2350">
        <f>ROUNDUP(E2350/D2350,2)*100</f>
        <v>1</v>
      </c>
      <c r="P2350">
        <f>IF(L2350&gt;0,ROUNDUP((E2350/L2350),0))</f>
        <v>54</v>
      </c>
      <c r="Q2350" t="s">
        <v>32</v>
      </c>
      <c r="R2350" t="s">
        <v>3530</v>
      </c>
      <c r="S2350" s="10">
        <f>(J2350/86400)+25569+(-5/24)</f>
        <v>42360.723819444444</v>
      </c>
      <c r="T2350" s="9">
        <f>(I2350/86400)+25569+(-5/24)</f>
        <v>42420.723819444444</v>
      </c>
    </row>
    <row r="2351" spans="1:20" ht="43.5" x14ac:dyDescent="0.35">
      <c r="A2351">
        <v>2349</v>
      </c>
      <c r="B2351" s="8" t="s">
        <v>3635</v>
      </c>
      <c r="C2351" s="8" t="s">
        <v>3634</v>
      </c>
      <c r="D2351">
        <v>474900</v>
      </c>
      <c r="E2351">
        <v>0</v>
      </c>
      <c r="F2351" t="s">
        <v>48</v>
      </c>
      <c r="G2351" t="s">
        <v>64</v>
      </c>
      <c r="H2351" t="s">
        <v>638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3531</v>
      </c>
      <c r="O2351">
        <f>ROUNDUP(E2351/D2351,2)*100</f>
        <v>0</v>
      </c>
      <c r="P2351" t="b">
        <f>IF(L2351&gt;0,ROUNDUP((E2351/L2351),0))</f>
        <v>0</v>
      </c>
      <c r="Q2351" t="s">
        <v>32</v>
      </c>
      <c r="R2351" t="s">
        <v>3530</v>
      </c>
      <c r="S2351" s="10">
        <f>(J2351/86400)+25569+(-5/24)</f>
        <v>42198.567453703705</v>
      </c>
      <c r="T2351" s="9">
        <f>(I2351/86400)+25569+(-5/24)</f>
        <v>42227.567453703705</v>
      </c>
    </row>
    <row r="2352" spans="1:20" ht="43.5" x14ac:dyDescent="0.35">
      <c r="A2352">
        <v>2350</v>
      </c>
      <c r="B2352" s="8" t="s">
        <v>3633</v>
      </c>
      <c r="C2352" s="8" t="s">
        <v>3632</v>
      </c>
      <c r="D2352">
        <v>50000</v>
      </c>
      <c r="E2352">
        <v>0</v>
      </c>
      <c r="F2352" t="s">
        <v>48</v>
      </c>
      <c r="G2352" t="s">
        <v>65</v>
      </c>
      <c r="H2352" t="s">
        <v>85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3531</v>
      </c>
      <c r="O2352">
        <f>ROUNDUP(E2352/D2352,2)*100</f>
        <v>0</v>
      </c>
      <c r="P2352" t="b">
        <f>IF(L2352&gt;0,ROUNDUP((E2352/L2352),0))</f>
        <v>0</v>
      </c>
      <c r="Q2352" t="s">
        <v>32</v>
      </c>
      <c r="R2352" t="s">
        <v>3530</v>
      </c>
      <c r="S2352" s="10">
        <f>(J2352/86400)+25569+(-5/24)</f>
        <v>42708.633912037032</v>
      </c>
      <c r="T2352" s="9">
        <f>(I2352/86400)+25569+(-5/24)</f>
        <v>42738.633912037032</v>
      </c>
    </row>
    <row r="2353" spans="1:20" ht="29" x14ac:dyDescent="0.35">
      <c r="A2353">
        <v>2351</v>
      </c>
      <c r="B2353" s="8" t="s">
        <v>3631</v>
      </c>
      <c r="C2353" s="8" t="s">
        <v>3630</v>
      </c>
      <c r="D2353">
        <v>18900</v>
      </c>
      <c r="E2353">
        <v>108</v>
      </c>
      <c r="F2353" t="s">
        <v>48</v>
      </c>
      <c r="G2353" t="s">
        <v>68</v>
      </c>
      <c r="H2353" t="s">
        <v>519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3531</v>
      </c>
      <c r="O2353">
        <f>ROUNDUP(E2353/D2353,2)*100</f>
        <v>1</v>
      </c>
      <c r="P2353">
        <f>IF(L2353&gt;0,ROUNDUP((E2353/L2353),0))</f>
        <v>16</v>
      </c>
      <c r="Q2353" t="s">
        <v>32</v>
      </c>
      <c r="R2353" t="s">
        <v>3530</v>
      </c>
      <c r="S2353" s="10">
        <f>(J2353/86400)+25569+(-5/24)</f>
        <v>42093.892812500002</v>
      </c>
      <c r="T2353" s="9">
        <f>(I2353/86400)+25569+(-5/24)</f>
        <v>42123.892812500002</v>
      </c>
    </row>
    <row r="2354" spans="1:20" ht="43.5" x14ac:dyDescent="0.35">
      <c r="A2354">
        <v>2352</v>
      </c>
      <c r="B2354" s="8" t="s">
        <v>3629</v>
      </c>
      <c r="C2354" s="8" t="s">
        <v>3628</v>
      </c>
      <c r="D2354">
        <v>2000</v>
      </c>
      <c r="E2354">
        <v>0</v>
      </c>
      <c r="F2354" t="s">
        <v>48</v>
      </c>
      <c r="G2354" t="s">
        <v>55</v>
      </c>
      <c r="H2354" t="s">
        <v>82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3531</v>
      </c>
      <c r="O2354">
        <f>ROUNDUP(E2354/D2354,2)*100</f>
        <v>0</v>
      </c>
      <c r="P2354" t="b">
        <f>IF(L2354&gt;0,ROUNDUP((E2354/L2354),0))</f>
        <v>0</v>
      </c>
      <c r="Q2354" t="s">
        <v>32</v>
      </c>
      <c r="R2354" t="s">
        <v>3530</v>
      </c>
      <c r="S2354" s="10">
        <f>(J2354/86400)+25569+(-5/24)</f>
        <v>42101.425370370365</v>
      </c>
      <c r="T2354" s="9">
        <f>(I2354/86400)+25569+(-5/24)</f>
        <v>42161.425370370365</v>
      </c>
    </row>
    <row r="2355" spans="1:20" ht="43.5" x14ac:dyDescent="0.35">
      <c r="A2355">
        <v>2353</v>
      </c>
      <c r="B2355" s="8" t="s">
        <v>3627</v>
      </c>
      <c r="C2355" s="8" t="s">
        <v>3626</v>
      </c>
      <c r="D2355">
        <v>1000</v>
      </c>
      <c r="E2355">
        <v>0</v>
      </c>
      <c r="F2355" t="s">
        <v>48</v>
      </c>
      <c r="G2355" t="s">
        <v>55</v>
      </c>
      <c r="H2355" t="s">
        <v>82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3531</v>
      </c>
      <c r="O2355">
        <f>ROUNDUP(E2355/D2355,2)*100</f>
        <v>0</v>
      </c>
      <c r="P2355" t="b">
        <f>IF(L2355&gt;0,ROUNDUP((E2355/L2355),0))</f>
        <v>0</v>
      </c>
      <c r="Q2355" t="s">
        <v>32</v>
      </c>
      <c r="R2355" t="s">
        <v>3530</v>
      </c>
      <c r="S2355" s="10">
        <f>(J2355/86400)+25569+(-5/24)</f>
        <v>42103.467847222222</v>
      </c>
      <c r="T2355" s="9">
        <f>(I2355/86400)+25569+(-5/24)</f>
        <v>42115.467847222222</v>
      </c>
    </row>
    <row r="2356" spans="1:20" ht="43.5" x14ac:dyDescent="0.35">
      <c r="A2356">
        <v>2354</v>
      </c>
      <c r="B2356" s="8" t="s">
        <v>3625</v>
      </c>
      <c r="C2356" s="8" t="s">
        <v>3624</v>
      </c>
      <c r="D2356">
        <v>35000</v>
      </c>
      <c r="E2356">
        <v>25</v>
      </c>
      <c r="F2356" t="s">
        <v>48</v>
      </c>
      <c r="G2356" t="s">
        <v>55</v>
      </c>
      <c r="H2356" t="s">
        <v>82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3531</v>
      </c>
      <c r="O2356">
        <f>ROUNDUP(E2356/D2356,2)*100</f>
        <v>1</v>
      </c>
      <c r="P2356">
        <f>IF(L2356&gt;0,ROUNDUP((E2356/L2356),0))</f>
        <v>25</v>
      </c>
      <c r="Q2356" t="s">
        <v>32</v>
      </c>
      <c r="R2356" t="s">
        <v>3530</v>
      </c>
      <c r="S2356" s="10">
        <f>(J2356/86400)+25569+(-5/24)</f>
        <v>41954.51458333333</v>
      </c>
      <c r="T2356" s="9">
        <f>(I2356/86400)+25569+(-5/24)</f>
        <v>42014.51458333333</v>
      </c>
    </row>
    <row r="2357" spans="1:20" ht="43.5" x14ac:dyDescent="0.35">
      <c r="A2357">
        <v>2355</v>
      </c>
      <c r="B2357" s="8" t="s">
        <v>3623</v>
      </c>
      <c r="C2357" s="8" t="s">
        <v>3622</v>
      </c>
      <c r="D2357">
        <v>8000</v>
      </c>
      <c r="E2357">
        <v>55</v>
      </c>
      <c r="F2357" t="s">
        <v>48</v>
      </c>
      <c r="G2357" t="s">
        <v>58</v>
      </c>
      <c r="H2357" t="s">
        <v>104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3531</v>
      </c>
      <c r="O2357">
        <f>ROUNDUP(E2357/D2357,2)*100</f>
        <v>1</v>
      </c>
      <c r="P2357">
        <f>IF(L2357&gt;0,ROUNDUP((E2357/L2357),0))</f>
        <v>28</v>
      </c>
      <c r="Q2357" t="s">
        <v>32</v>
      </c>
      <c r="R2357" t="s">
        <v>3530</v>
      </c>
      <c r="S2357" s="10">
        <f>(J2357/86400)+25569+(-5/24)</f>
        <v>42096.709907407407</v>
      </c>
      <c r="T2357" s="9">
        <f>(I2357/86400)+25569+(-5/24)</f>
        <v>42126.709907407407</v>
      </c>
    </row>
    <row r="2358" spans="1:20" ht="29" x14ac:dyDescent="0.35">
      <c r="A2358">
        <v>2356</v>
      </c>
      <c r="B2358" s="8" t="s">
        <v>3621</v>
      </c>
      <c r="C2358" s="8" t="s">
        <v>3620</v>
      </c>
      <c r="D2358">
        <v>10000</v>
      </c>
      <c r="E2358">
        <v>0</v>
      </c>
      <c r="F2358" t="s">
        <v>48</v>
      </c>
      <c r="G2358" t="s">
        <v>62</v>
      </c>
      <c r="H2358" t="s">
        <v>85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3531</v>
      </c>
      <c r="O2358">
        <f>ROUNDUP(E2358/D2358,2)*100</f>
        <v>0</v>
      </c>
      <c r="P2358" t="b">
        <f>IF(L2358&gt;0,ROUNDUP((E2358/L2358),0))</f>
        <v>0</v>
      </c>
      <c r="Q2358" t="s">
        <v>32</v>
      </c>
      <c r="R2358" t="s">
        <v>3530</v>
      </c>
      <c r="S2358" s="10">
        <f>(J2358/86400)+25569+(-5/24)</f>
        <v>42130.575277777774</v>
      </c>
      <c r="T2358" s="9">
        <f>(I2358/86400)+25569+(-5/24)</f>
        <v>42160.575277777774</v>
      </c>
    </row>
    <row r="2359" spans="1:20" ht="43.5" x14ac:dyDescent="0.35">
      <c r="A2359">
        <v>2357</v>
      </c>
      <c r="B2359" s="8" t="s">
        <v>3619</v>
      </c>
      <c r="C2359" s="8" t="s">
        <v>3618</v>
      </c>
      <c r="D2359">
        <v>27000</v>
      </c>
      <c r="E2359">
        <v>0</v>
      </c>
      <c r="F2359" t="s">
        <v>48</v>
      </c>
      <c r="G2359" t="s">
        <v>56</v>
      </c>
      <c r="H2359" t="s">
        <v>90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3531</v>
      </c>
      <c r="O2359">
        <f>ROUNDUP(E2359/D2359,2)*100</f>
        <v>0</v>
      </c>
      <c r="P2359" t="b">
        <f>IF(L2359&gt;0,ROUNDUP((E2359/L2359),0))</f>
        <v>0</v>
      </c>
      <c r="Q2359" t="s">
        <v>32</v>
      </c>
      <c r="R2359" t="s">
        <v>3530</v>
      </c>
      <c r="S2359" s="10">
        <f>(J2359/86400)+25569+(-5/24)</f>
        <v>42264.411782407406</v>
      </c>
      <c r="T2359" s="9">
        <f>(I2359/86400)+25569+(-5/24)</f>
        <v>42294.411782407406</v>
      </c>
    </row>
    <row r="2360" spans="1:20" ht="43.5" x14ac:dyDescent="0.35">
      <c r="A2360">
        <v>2358</v>
      </c>
      <c r="B2360" s="8" t="s">
        <v>3617</v>
      </c>
      <c r="C2360" s="8" t="s">
        <v>3616</v>
      </c>
      <c r="D2360">
        <v>1500</v>
      </c>
      <c r="E2360">
        <v>0</v>
      </c>
      <c r="F2360" t="s">
        <v>48</v>
      </c>
      <c r="G2360" t="s">
        <v>56</v>
      </c>
      <c r="H2360" t="s">
        <v>90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3531</v>
      </c>
      <c r="O2360">
        <f>ROUNDUP(E2360/D2360,2)*100</f>
        <v>0</v>
      </c>
      <c r="P2360" t="b">
        <f>IF(L2360&gt;0,ROUNDUP((E2360/L2360),0))</f>
        <v>0</v>
      </c>
      <c r="Q2360" t="s">
        <v>32</v>
      </c>
      <c r="R2360" t="s">
        <v>3530</v>
      </c>
      <c r="S2360" s="10">
        <f>(J2360/86400)+25569+(-5/24)</f>
        <v>41978.722638888888</v>
      </c>
      <c r="T2360" s="9">
        <f>(I2360/86400)+25569+(-5/24)</f>
        <v>42034.818749999999</v>
      </c>
    </row>
    <row r="2361" spans="1:20" ht="43.5" x14ac:dyDescent="0.35">
      <c r="A2361">
        <v>2359</v>
      </c>
      <c r="B2361" s="8" t="s">
        <v>3615</v>
      </c>
      <c r="C2361" s="8" t="s">
        <v>3614</v>
      </c>
      <c r="D2361">
        <v>7500</v>
      </c>
      <c r="E2361">
        <v>1101</v>
      </c>
      <c r="F2361" t="s">
        <v>48</v>
      </c>
      <c r="G2361" t="s">
        <v>55</v>
      </c>
      <c r="H2361" t="s">
        <v>82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3531</v>
      </c>
      <c r="O2361">
        <f>ROUNDUP(E2361/D2361,2)*100</f>
        <v>15.000000000000002</v>
      </c>
      <c r="P2361">
        <f>IF(L2361&gt;0,ROUNDUP((E2361/L2361),0))</f>
        <v>367</v>
      </c>
      <c r="Q2361" t="s">
        <v>32</v>
      </c>
      <c r="R2361" t="s">
        <v>3530</v>
      </c>
      <c r="S2361" s="10">
        <f>(J2361/86400)+25569+(-5/24)</f>
        <v>42159.441249999996</v>
      </c>
      <c r="T2361" s="9">
        <f>(I2361/86400)+25569+(-5/24)</f>
        <v>42219.441249999996</v>
      </c>
    </row>
    <row r="2362" spans="1:20" ht="43.5" x14ac:dyDescent="0.35">
      <c r="A2362">
        <v>2360</v>
      </c>
      <c r="B2362" s="8" t="s">
        <v>3613</v>
      </c>
      <c r="C2362" s="8" t="s">
        <v>3612</v>
      </c>
      <c r="D2362">
        <v>5000</v>
      </c>
      <c r="E2362">
        <v>2</v>
      </c>
      <c r="F2362" t="s">
        <v>48</v>
      </c>
      <c r="G2362" t="s">
        <v>57</v>
      </c>
      <c r="H2362" t="s">
        <v>193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3531</v>
      </c>
      <c r="O2362">
        <f>ROUNDUP(E2362/D2362,2)*100</f>
        <v>1</v>
      </c>
      <c r="P2362">
        <f>IF(L2362&gt;0,ROUNDUP((E2362/L2362),0))</f>
        <v>2</v>
      </c>
      <c r="Q2362" t="s">
        <v>32</v>
      </c>
      <c r="R2362" t="s">
        <v>3530</v>
      </c>
      <c r="S2362" s="10">
        <f>(J2362/86400)+25569+(-5/24)</f>
        <v>42377.498611111114</v>
      </c>
      <c r="T2362" s="9">
        <f>(I2362/86400)+25569+(-5/24)</f>
        <v>42407.498611111114</v>
      </c>
    </row>
    <row r="2363" spans="1:20" ht="58" x14ac:dyDescent="0.35">
      <c r="A2363">
        <v>2361</v>
      </c>
      <c r="B2363" s="8" t="s">
        <v>3611</v>
      </c>
      <c r="C2363" s="8" t="s">
        <v>3610</v>
      </c>
      <c r="D2363">
        <v>200</v>
      </c>
      <c r="E2363">
        <v>0</v>
      </c>
      <c r="F2363" t="s">
        <v>48</v>
      </c>
      <c r="G2363" t="s">
        <v>57</v>
      </c>
      <c r="H2363" t="s">
        <v>193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3531</v>
      </c>
      <c r="O2363">
        <f>ROUNDUP(E2363/D2363,2)*100</f>
        <v>0</v>
      </c>
      <c r="P2363" t="b">
        <f>IF(L2363&gt;0,ROUNDUP((E2363/L2363),0))</f>
        <v>0</v>
      </c>
      <c r="Q2363" t="s">
        <v>32</v>
      </c>
      <c r="R2363" t="s">
        <v>3530</v>
      </c>
      <c r="S2363" s="10">
        <f>(J2363/86400)+25569+(-5/24)</f>
        <v>42466.650555555556</v>
      </c>
      <c r="T2363" s="9">
        <f>(I2363/86400)+25569+(-5/24)</f>
        <v>42490.708333333336</v>
      </c>
    </row>
    <row r="2364" spans="1:20" ht="43.5" x14ac:dyDescent="0.35">
      <c r="A2364">
        <v>2362</v>
      </c>
      <c r="B2364" s="8" t="s">
        <v>3609</v>
      </c>
      <c r="C2364" s="8" t="s">
        <v>3608</v>
      </c>
      <c r="D2364">
        <v>420</v>
      </c>
      <c r="E2364">
        <v>120</v>
      </c>
      <c r="F2364" t="s">
        <v>48</v>
      </c>
      <c r="G2364" t="s">
        <v>55</v>
      </c>
      <c r="H2364" t="s">
        <v>82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3531</v>
      </c>
      <c r="O2364">
        <f>ROUNDUP(E2364/D2364,2)*100</f>
        <v>29.000000000000004</v>
      </c>
      <c r="P2364">
        <f>IF(L2364&gt;0,ROUNDUP((E2364/L2364),0))</f>
        <v>60</v>
      </c>
      <c r="Q2364" t="s">
        <v>32</v>
      </c>
      <c r="R2364" t="s">
        <v>3530</v>
      </c>
      <c r="S2364" s="10">
        <f>(J2364/86400)+25569+(-5/24)</f>
        <v>41954.47997685185</v>
      </c>
      <c r="T2364" s="9">
        <f>(I2364/86400)+25569+(-5/24)</f>
        <v>41984.47997685185</v>
      </c>
    </row>
    <row r="2365" spans="1:20" ht="58" x14ac:dyDescent="0.35">
      <c r="A2365">
        <v>2363</v>
      </c>
      <c r="B2365" s="8" t="s">
        <v>3607</v>
      </c>
      <c r="C2365" s="8" t="s">
        <v>3606</v>
      </c>
      <c r="D2365">
        <v>175000</v>
      </c>
      <c r="E2365">
        <v>0</v>
      </c>
      <c r="F2365" t="s">
        <v>48</v>
      </c>
      <c r="G2365" t="s">
        <v>55</v>
      </c>
      <c r="H2365" t="s">
        <v>82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3531</v>
      </c>
      <c r="O2365">
        <f>ROUNDUP(E2365/D2365,2)*100</f>
        <v>0</v>
      </c>
      <c r="P2365" t="b">
        <f>IF(L2365&gt;0,ROUNDUP((E2365/L2365),0))</f>
        <v>0</v>
      </c>
      <c r="Q2365" t="s">
        <v>32</v>
      </c>
      <c r="R2365" t="s">
        <v>3530</v>
      </c>
      <c r="S2365" s="10">
        <f>(J2365/86400)+25569+(-5/24)</f>
        <v>42321.803240740737</v>
      </c>
      <c r="T2365" s="9">
        <f>(I2365/86400)+25569+(-5/24)</f>
        <v>42366.803240740737</v>
      </c>
    </row>
    <row r="2366" spans="1:20" ht="29" x14ac:dyDescent="0.35">
      <c r="A2366">
        <v>2364</v>
      </c>
      <c r="B2366" s="8" t="s">
        <v>3605</v>
      </c>
      <c r="C2366" s="8" t="s">
        <v>3604</v>
      </c>
      <c r="D2366">
        <v>128</v>
      </c>
      <c r="E2366">
        <v>0</v>
      </c>
      <c r="F2366" t="s">
        <v>48</v>
      </c>
      <c r="G2366" t="s">
        <v>55</v>
      </c>
      <c r="H2366" t="s">
        <v>82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3531</v>
      </c>
      <c r="O2366">
        <f>ROUNDUP(E2366/D2366,2)*100</f>
        <v>0</v>
      </c>
      <c r="P2366" t="b">
        <f>IF(L2366&gt;0,ROUNDUP((E2366/L2366),0))</f>
        <v>0</v>
      </c>
      <c r="Q2366" t="s">
        <v>32</v>
      </c>
      <c r="R2366" t="s">
        <v>3530</v>
      </c>
      <c r="S2366" s="10">
        <f>(J2366/86400)+25569+(-5/24)</f>
        <v>42248.726342592585</v>
      </c>
      <c r="T2366" s="9">
        <f>(I2366/86400)+25569+(-5/24)</f>
        <v>42303.726342592585</v>
      </c>
    </row>
    <row r="2367" spans="1:20" ht="43.5" x14ac:dyDescent="0.35">
      <c r="A2367">
        <v>2365</v>
      </c>
      <c r="B2367" s="8" t="s">
        <v>3603</v>
      </c>
      <c r="C2367" s="8" t="s">
        <v>3602</v>
      </c>
      <c r="D2367">
        <v>1000</v>
      </c>
      <c r="E2367">
        <v>0</v>
      </c>
      <c r="F2367" t="s">
        <v>48</v>
      </c>
      <c r="G2367" t="s">
        <v>60</v>
      </c>
      <c r="H2367" t="s">
        <v>85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3531</v>
      </c>
      <c r="O2367">
        <f>ROUNDUP(E2367/D2367,2)*100</f>
        <v>0</v>
      </c>
      <c r="P2367" t="b">
        <f>IF(L2367&gt;0,ROUNDUP((E2367/L2367),0))</f>
        <v>0</v>
      </c>
      <c r="Q2367" t="s">
        <v>32</v>
      </c>
      <c r="R2367" t="s">
        <v>3530</v>
      </c>
      <c r="S2367" s="10">
        <f>(J2367/86400)+25569+(-5/24)</f>
        <v>42346.528067129628</v>
      </c>
      <c r="T2367" s="9">
        <f>(I2367/86400)+25569+(-5/24)</f>
        <v>42386.749999999993</v>
      </c>
    </row>
    <row r="2368" spans="1:20" ht="43.5" x14ac:dyDescent="0.35">
      <c r="A2368">
        <v>2366</v>
      </c>
      <c r="B2368" s="8" t="s">
        <v>3601</v>
      </c>
      <c r="C2368" s="8" t="s">
        <v>3600</v>
      </c>
      <c r="D2368">
        <v>25000</v>
      </c>
      <c r="E2368">
        <v>2630</v>
      </c>
      <c r="F2368" t="s">
        <v>48</v>
      </c>
      <c r="G2368" t="s">
        <v>56</v>
      </c>
      <c r="H2368" t="s">
        <v>90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3531</v>
      </c>
      <c r="O2368">
        <f>ROUNDUP(E2368/D2368,2)*100</f>
        <v>11</v>
      </c>
      <c r="P2368">
        <f>IF(L2368&gt;0,ROUNDUP((E2368/L2368),0))</f>
        <v>98</v>
      </c>
      <c r="Q2368" t="s">
        <v>32</v>
      </c>
      <c r="R2368" t="s">
        <v>3530</v>
      </c>
      <c r="S2368" s="10">
        <f>(J2368/86400)+25569+(-5/24)</f>
        <v>42268.323298611103</v>
      </c>
      <c r="T2368" s="9">
        <f>(I2368/86400)+25569+(-5/24)</f>
        <v>42298.323298611103</v>
      </c>
    </row>
    <row r="2369" spans="1:20" ht="43.5" x14ac:dyDescent="0.35">
      <c r="A2369">
        <v>2367</v>
      </c>
      <c r="B2369" s="8" t="s">
        <v>3599</v>
      </c>
      <c r="C2369" s="8" t="s">
        <v>3598</v>
      </c>
      <c r="D2369">
        <v>50000</v>
      </c>
      <c r="E2369">
        <v>670</v>
      </c>
      <c r="F2369" t="s">
        <v>48</v>
      </c>
      <c r="G2369" t="s">
        <v>55</v>
      </c>
      <c r="H2369" t="s">
        <v>82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3531</v>
      </c>
      <c r="O2369">
        <f>ROUNDUP(E2369/D2369,2)*100</f>
        <v>2</v>
      </c>
      <c r="P2369">
        <f>IF(L2369&gt;0,ROUNDUP((E2369/L2369),0))</f>
        <v>48</v>
      </c>
      <c r="Q2369" t="s">
        <v>32</v>
      </c>
      <c r="R2369" t="s">
        <v>3530</v>
      </c>
      <c r="S2369" s="10">
        <f>(J2369/86400)+25569+(-5/24)</f>
        <v>42425.761759259258</v>
      </c>
      <c r="T2369" s="9">
        <f>(I2369/86400)+25569+(-5/24)</f>
        <v>42485.720092592594</v>
      </c>
    </row>
    <row r="2370" spans="1:20" ht="43.5" x14ac:dyDescent="0.35">
      <c r="A2370">
        <v>2368</v>
      </c>
      <c r="B2370" s="8" t="s">
        <v>3597</v>
      </c>
      <c r="C2370" s="8" t="s">
        <v>3596</v>
      </c>
      <c r="D2370">
        <v>40000</v>
      </c>
      <c r="E2370">
        <v>100</v>
      </c>
      <c r="F2370" t="s">
        <v>48</v>
      </c>
      <c r="G2370" t="s">
        <v>55</v>
      </c>
      <c r="H2370" t="s">
        <v>82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3531</v>
      </c>
      <c r="O2370">
        <f>ROUNDUP(E2370/D2370,2)*100</f>
        <v>1</v>
      </c>
      <c r="P2370">
        <f>IF(L2370&gt;0,ROUNDUP((E2370/L2370),0))</f>
        <v>50</v>
      </c>
      <c r="Q2370" t="s">
        <v>32</v>
      </c>
      <c r="R2370" t="s">
        <v>3530</v>
      </c>
      <c r="S2370" s="10">
        <f>(J2370/86400)+25569+(-5/24)</f>
        <v>42063.513483796291</v>
      </c>
      <c r="T2370" s="9">
        <f>(I2370/86400)+25569+(-5/24)</f>
        <v>42108.471817129626</v>
      </c>
    </row>
    <row r="2371" spans="1:20" ht="43.5" x14ac:dyDescent="0.35">
      <c r="A2371">
        <v>2369</v>
      </c>
      <c r="B2371" s="8" t="s">
        <v>3595</v>
      </c>
      <c r="C2371" s="8" t="s">
        <v>3594</v>
      </c>
      <c r="D2371">
        <v>25000</v>
      </c>
      <c r="E2371">
        <v>0</v>
      </c>
      <c r="F2371" t="s">
        <v>48</v>
      </c>
      <c r="G2371" t="s">
        <v>55</v>
      </c>
      <c r="H2371" t="s">
        <v>82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3531</v>
      </c>
      <c r="O2371">
        <f>ROUNDUP(E2371/D2371,2)*100</f>
        <v>0</v>
      </c>
      <c r="P2371" t="b">
        <f>IF(L2371&gt;0,ROUNDUP((E2371/L2371),0))</f>
        <v>0</v>
      </c>
      <c r="Q2371" t="s">
        <v>32</v>
      </c>
      <c r="R2371" t="s">
        <v>3530</v>
      </c>
      <c r="S2371" s="10">
        <f>(J2371/86400)+25569+(-5/24)</f>
        <v>42380.60429398148</v>
      </c>
      <c r="T2371" s="9">
        <f>(I2371/86400)+25569+(-5/24)</f>
        <v>42410.60429398148</v>
      </c>
    </row>
    <row r="2372" spans="1:20" ht="43.5" x14ac:dyDescent="0.35">
      <c r="A2372">
        <v>2370</v>
      </c>
      <c r="B2372" s="8" t="s">
        <v>3593</v>
      </c>
      <c r="C2372" s="8" t="s">
        <v>3592</v>
      </c>
      <c r="D2372">
        <v>25000</v>
      </c>
      <c r="E2372">
        <v>82</v>
      </c>
      <c r="F2372" t="s">
        <v>48</v>
      </c>
      <c r="G2372" t="s">
        <v>55</v>
      </c>
      <c r="H2372" t="s">
        <v>82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3531</v>
      </c>
      <c r="O2372">
        <f>ROUNDUP(E2372/D2372,2)*100</f>
        <v>1</v>
      </c>
      <c r="P2372">
        <f>IF(L2372&gt;0,ROUNDUP((E2372/L2372),0))</f>
        <v>21</v>
      </c>
      <c r="Q2372" t="s">
        <v>32</v>
      </c>
      <c r="R2372" t="s">
        <v>3530</v>
      </c>
      <c r="S2372" s="10">
        <f>(J2372/86400)+25569+(-5/24)</f>
        <v>41960.980798611105</v>
      </c>
      <c r="T2372" s="9">
        <f>(I2372/86400)+25569+(-5/24)</f>
        <v>41990.980798611105</v>
      </c>
    </row>
    <row r="2373" spans="1:20" ht="43.5" x14ac:dyDescent="0.35">
      <c r="A2373">
        <v>2371</v>
      </c>
      <c r="B2373" s="8" t="s">
        <v>3591</v>
      </c>
      <c r="C2373" s="8" t="s">
        <v>3590</v>
      </c>
      <c r="D2373">
        <v>2000</v>
      </c>
      <c r="E2373">
        <v>0</v>
      </c>
      <c r="F2373" t="s">
        <v>48</v>
      </c>
      <c r="G2373" t="s">
        <v>55</v>
      </c>
      <c r="H2373" t="s">
        <v>82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3531</v>
      </c>
      <c r="O2373">
        <f>ROUNDUP(E2373/D2373,2)*100</f>
        <v>0</v>
      </c>
      <c r="P2373" t="b">
        <f>IF(L2373&gt;0,ROUNDUP((E2373/L2373),0))</f>
        <v>0</v>
      </c>
      <c r="Q2373" t="s">
        <v>32</v>
      </c>
      <c r="R2373" t="s">
        <v>3530</v>
      </c>
      <c r="S2373" s="10">
        <f>(J2373/86400)+25569+(-5/24)</f>
        <v>42150.569398148145</v>
      </c>
      <c r="T2373" s="9">
        <f>(I2373/86400)+25569+(-5/24)</f>
        <v>42180.569398148145</v>
      </c>
    </row>
    <row r="2374" spans="1:20" ht="43.5" x14ac:dyDescent="0.35">
      <c r="A2374">
        <v>2372</v>
      </c>
      <c r="B2374" s="8" t="s">
        <v>3589</v>
      </c>
      <c r="C2374" s="8" t="s">
        <v>3588</v>
      </c>
      <c r="D2374">
        <v>5500</v>
      </c>
      <c r="E2374">
        <v>180</v>
      </c>
      <c r="F2374" t="s">
        <v>48</v>
      </c>
      <c r="G2374" t="s">
        <v>58</v>
      </c>
      <c r="H2374" t="s">
        <v>104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3531</v>
      </c>
      <c r="O2374">
        <f>ROUNDUP(E2374/D2374,2)*100</f>
        <v>4</v>
      </c>
      <c r="P2374">
        <f>IF(L2374&gt;0,ROUNDUP((E2374/L2374),0))</f>
        <v>30</v>
      </c>
      <c r="Q2374" t="s">
        <v>32</v>
      </c>
      <c r="R2374" t="s">
        <v>3530</v>
      </c>
      <c r="S2374" s="10">
        <f>(J2374/86400)+25569+(-5/24)</f>
        <v>42087.860775462956</v>
      </c>
      <c r="T2374" s="9">
        <f>(I2374/86400)+25569+(-5/24)</f>
        <v>42117.860775462956</v>
      </c>
    </row>
    <row r="2375" spans="1:20" ht="29" x14ac:dyDescent="0.35">
      <c r="A2375">
        <v>2373</v>
      </c>
      <c r="B2375" s="8" t="s">
        <v>3587</v>
      </c>
      <c r="C2375" s="8" t="s">
        <v>3586</v>
      </c>
      <c r="D2375">
        <v>850000</v>
      </c>
      <c r="E2375">
        <v>50</v>
      </c>
      <c r="F2375" t="s">
        <v>48</v>
      </c>
      <c r="G2375" t="s">
        <v>64</v>
      </c>
      <c r="H2375" t="s">
        <v>638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3531</v>
      </c>
      <c r="O2375">
        <f>ROUNDUP(E2375/D2375,2)*100</f>
        <v>1</v>
      </c>
      <c r="P2375">
        <f>IF(L2375&gt;0,ROUNDUP((E2375/L2375),0))</f>
        <v>50</v>
      </c>
      <c r="Q2375" t="s">
        <v>32</v>
      </c>
      <c r="R2375" t="s">
        <v>3530</v>
      </c>
      <c r="S2375" s="10">
        <f>(J2375/86400)+25569+(-5/24)</f>
        <v>42215.453981481478</v>
      </c>
      <c r="T2375" s="9">
        <f>(I2375/86400)+25569+(-5/24)</f>
        <v>42245.453981481478</v>
      </c>
    </row>
    <row r="2376" spans="1:20" ht="58" x14ac:dyDescent="0.35">
      <c r="A2376">
        <v>2374</v>
      </c>
      <c r="B2376" s="8" t="s">
        <v>3585</v>
      </c>
      <c r="C2376" s="8" t="s">
        <v>3584</v>
      </c>
      <c r="D2376">
        <v>22000</v>
      </c>
      <c r="E2376">
        <v>10</v>
      </c>
      <c r="F2376" t="s">
        <v>48</v>
      </c>
      <c r="G2376" t="s">
        <v>55</v>
      </c>
      <c r="H2376" t="s">
        <v>82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3531</v>
      </c>
      <c r="O2376">
        <f>ROUNDUP(E2376/D2376,2)*100</f>
        <v>1</v>
      </c>
      <c r="P2376">
        <f>IF(L2376&gt;0,ROUNDUP((E2376/L2376),0))</f>
        <v>10</v>
      </c>
      <c r="Q2376" t="s">
        <v>32</v>
      </c>
      <c r="R2376" t="s">
        <v>3530</v>
      </c>
      <c r="S2376" s="10">
        <f>(J2376/86400)+25569+(-5/24)</f>
        <v>42017.634953703702</v>
      </c>
      <c r="T2376" s="9">
        <f>(I2376/86400)+25569+(-5/24)</f>
        <v>42047.634953703702</v>
      </c>
    </row>
    <row r="2377" spans="1:20" ht="43.5" x14ac:dyDescent="0.35">
      <c r="A2377">
        <v>2375</v>
      </c>
      <c r="B2377" s="8" t="s">
        <v>3583</v>
      </c>
      <c r="C2377" s="8" t="s">
        <v>3582</v>
      </c>
      <c r="D2377">
        <v>10000</v>
      </c>
      <c r="E2377">
        <v>0</v>
      </c>
      <c r="F2377" t="s">
        <v>48</v>
      </c>
      <c r="G2377" t="s">
        <v>55</v>
      </c>
      <c r="H2377" t="s">
        <v>82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3531</v>
      </c>
      <c r="O2377">
        <f>ROUNDUP(E2377/D2377,2)*100</f>
        <v>0</v>
      </c>
      <c r="P2377" t="b">
        <f>IF(L2377&gt;0,ROUNDUP((E2377/L2377),0))</f>
        <v>0</v>
      </c>
      <c r="Q2377" t="s">
        <v>32</v>
      </c>
      <c r="R2377" t="s">
        <v>3530</v>
      </c>
      <c r="S2377" s="10">
        <f>(J2377/86400)+25569+(-5/24)</f>
        <v>42592.627743055556</v>
      </c>
      <c r="T2377" s="9">
        <f>(I2377/86400)+25569+(-5/24)</f>
        <v>42622.627743055556</v>
      </c>
    </row>
    <row r="2378" spans="1:20" ht="43.5" x14ac:dyDescent="0.35">
      <c r="A2378">
        <v>2376</v>
      </c>
      <c r="B2378" s="8" t="s">
        <v>3581</v>
      </c>
      <c r="C2378" s="8" t="s">
        <v>3580</v>
      </c>
      <c r="D2378">
        <v>3000</v>
      </c>
      <c r="E2378">
        <v>326.33</v>
      </c>
      <c r="F2378" t="s">
        <v>48</v>
      </c>
      <c r="G2378" t="s">
        <v>55</v>
      </c>
      <c r="H2378" t="s">
        <v>82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3531</v>
      </c>
      <c r="O2378">
        <f>ROUNDUP(E2378/D2378,2)*100</f>
        <v>11</v>
      </c>
      <c r="P2378">
        <f>IF(L2378&gt;0,ROUNDUP((E2378/L2378),0))</f>
        <v>82</v>
      </c>
      <c r="Q2378" t="s">
        <v>32</v>
      </c>
      <c r="R2378" t="s">
        <v>3530</v>
      </c>
      <c r="S2378" s="10">
        <f>(J2378/86400)+25569+(-5/24)</f>
        <v>42318.717199074068</v>
      </c>
      <c r="T2378" s="9">
        <f>(I2378/86400)+25569+(-5/24)</f>
        <v>42348.717199074068</v>
      </c>
    </row>
    <row r="2379" spans="1:20" ht="43.5" x14ac:dyDescent="0.35">
      <c r="A2379">
        <v>2377</v>
      </c>
      <c r="B2379" s="8" t="s">
        <v>3579</v>
      </c>
      <c r="C2379" s="8" t="s">
        <v>3578</v>
      </c>
      <c r="D2379">
        <v>2500</v>
      </c>
      <c r="E2379">
        <v>0</v>
      </c>
      <c r="F2379" t="s">
        <v>48</v>
      </c>
      <c r="G2379" t="s">
        <v>57</v>
      </c>
      <c r="H2379" t="s">
        <v>193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3531</v>
      </c>
      <c r="O2379">
        <f>ROUNDUP(E2379/D2379,2)*100</f>
        <v>0</v>
      </c>
      <c r="P2379" t="b">
        <f>IF(L2379&gt;0,ROUNDUP((E2379/L2379),0))</f>
        <v>0</v>
      </c>
      <c r="Q2379" t="s">
        <v>32</v>
      </c>
      <c r="R2379" t="s">
        <v>3530</v>
      </c>
      <c r="S2379" s="10">
        <f>(J2379/86400)+25569+(-5/24)</f>
        <v>42669.661840277775</v>
      </c>
      <c r="T2379" s="9">
        <f>(I2379/86400)+25569+(-5/24)</f>
        <v>42699.703506944446</v>
      </c>
    </row>
    <row r="2380" spans="1:20" ht="43.5" x14ac:dyDescent="0.35">
      <c r="A2380">
        <v>2378</v>
      </c>
      <c r="B2380" s="8" t="s">
        <v>3577</v>
      </c>
      <c r="C2380" s="8" t="s">
        <v>3576</v>
      </c>
      <c r="D2380">
        <v>110000</v>
      </c>
      <c r="E2380">
        <v>0</v>
      </c>
      <c r="F2380" t="s">
        <v>48</v>
      </c>
      <c r="G2380" t="s">
        <v>55</v>
      </c>
      <c r="H2380" t="s">
        <v>82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3531</v>
      </c>
      <c r="O2380">
        <f>ROUNDUP(E2380/D2380,2)*100</f>
        <v>0</v>
      </c>
      <c r="P2380" t="b">
        <f>IF(L2380&gt;0,ROUNDUP((E2380/L2380),0))</f>
        <v>0</v>
      </c>
      <c r="Q2380" t="s">
        <v>32</v>
      </c>
      <c r="R2380" t="s">
        <v>3530</v>
      </c>
      <c r="S2380" s="10">
        <f>(J2380/86400)+25569+(-5/24)</f>
        <v>42212.804745370369</v>
      </c>
      <c r="T2380" s="9">
        <f>(I2380/86400)+25569+(-5/24)</f>
        <v>42241.804745370369</v>
      </c>
    </row>
    <row r="2381" spans="1:20" ht="29" x14ac:dyDescent="0.35">
      <c r="A2381">
        <v>2379</v>
      </c>
      <c r="B2381" s="8" t="s">
        <v>3575</v>
      </c>
      <c r="C2381" s="8" t="s">
        <v>3574</v>
      </c>
      <c r="D2381">
        <v>30000</v>
      </c>
      <c r="E2381">
        <v>0</v>
      </c>
      <c r="F2381" t="s">
        <v>48</v>
      </c>
      <c r="G2381" t="s">
        <v>55</v>
      </c>
      <c r="H2381" t="s">
        <v>82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3531</v>
      </c>
      <c r="O2381">
        <f>ROUNDUP(E2381/D2381,2)*100</f>
        <v>0</v>
      </c>
      <c r="P2381" t="b">
        <f>IF(L2381&gt;0,ROUNDUP((E2381/L2381),0))</f>
        <v>0</v>
      </c>
      <c r="Q2381" t="s">
        <v>32</v>
      </c>
      <c r="R2381" t="s">
        <v>3530</v>
      </c>
      <c r="S2381" s="10">
        <f>(J2381/86400)+25569+(-5/24)</f>
        <v>42236.808055555557</v>
      </c>
      <c r="T2381" s="9">
        <f>(I2381/86400)+25569+(-5/24)</f>
        <v>42281.808055555557</v>
      </c>
    </row>
    <row r="2382" spans="1:20" ht="43.5" x14ac:dyDescent="0.35">
      <c r="A2382">
        <v>2380</v>
      </c>
      <c r="B2382" s="8" t="s">
        <v>3573</v>
      </c>
      <c r="C2382" s="8" t="s">
        <v>3572</v>
      </c>
      <c r="D2382">
        <v>15000</v>
      </c>
      <c r="E2382">
        <v>55</v>
      </c>
      <c r="F2382" t="s">
        <v>48</v>
      </c>
      <c r="G2382" t="s">
        <v>55</v>
      </c>
      <c r="H2382" t="s">
        <v>82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3531</v>
      </c>
      <c r="O2382">
        <f>ROUNDUP(E2382/D2382,2)*100</f>
        <v>1</v>
      </c>
      <c r="P2382">
        <f>IF(L2382&gt;0,ROUNDUP((E2382/L2382),0))</f>
        <v>19</v>
      </c>
      <c r="Q2382" t="s">
        <v>32</v>
      </c>
      <c r="R2382" t="s">
        <v>3530</v>
      </c>
      <c r="S2382" s="10">
        <f>(J2382/86400)+25569+(-5/24)</f>
        <v>42248.584976851846</v>
      </c>
      <c r="T2382" s="9">
        <f>(I2382/86400)+25569+(-5/24)</f>
        <v>42278.584976851846</v>
      </c>
    </row>
    <row r="2383" spans="1:20" ht="43.5" x14ac:dyDescent="0.35">
      <c r="A2383">
        <v>2381</v>
      </c>
      <c r="B2383" s="8" t="s">
        <v>3571</v>
      </c>
      <c r="C2383" s="8" t="s">
        <v>3570</v>
      </c>
      <c r="D2383">
        <v>86350</v>
      </c>
      <c r="E2383">
        <v>1571</v>
      </c>
      <c r="F2383" t="s">
        <v>48</v>
      </c>
      <c r="G2383" t="s">
        <v>55</v>
      </c>
      <c r="H2383" t="s">
        <v>82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3531</v>
      </c>
      <c r="O2383">
        <f>ROUNDUP(E2383/D2383,2)*100</f>
        <v>2</v>
      </c>
      <c r="P2383">
        <f>IF(L2383&gt;0,ROUNDUP((E2383/L2383),0))</f>
        <v>225</v>
      </c>
      <c r="Q2383" t="s">
        <v>32</v>
      </c>
      <c r="R2383" t="s">
        <v>3530</v>
      </c>
      <c r="S2383" s="10">
        <f>(J2383/86400)+25569+(-5/24)</f>
        <v>42074.727407407401</v>
      </c>
      <c r="T2383" s="9">
        <f>(I2383/86400)+25569+(-5/24)</f>
        <v>42104.727407407401</v>
      </c>
    </row>
    <row r="2384" spans="1:20" ht="58" x14ac:dyDescent="0.35">
      <c r="A2384">
        <v>2382</v>
      </c>
      <c r="B2384" s="8" t="s">
        <v>3569</v>
      </c>
      <c r="C2384" s="8" t="s">
        <v>3568</v>
      </c>
      <c r="D2384">
        <v>3000</v>
      </c>
      <c r="E2384">
        <v>75</v>
      </c>
      <c r="F2384" t="s">
        <v>48</v>
      </c>
      <c r="G2384" t="s">
        <v>55</v>
      </c>
      <c r="H2384" t="s">
        <v>82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3531</v>
      </c>
      <c r="O2384">
        <f>ROUNDUP(E2384/D2384,2)*100</f>
        <v>3</v>
      </c>
      <c r="P2384">
        <f>IF(L2384&gt;0,ROUNDUP((E2384/L2384),0))</f>
        <v>38</v>
      </c>
      <c r="Q2384" t="s">
        <v>32</v>
      </c>
      <c r="R2384" t="s">
        <v>3530</v>
      </c>
      <c r="S2384" s="10">
        <f>(J2384/86400)+25569+(-5/24)</f>
        <v>42194.979201388887</v>
      </c>
      <c r="T2384" s="9">
        <f>(I2384/86400)+25569+(-5/24)</f>
        <v>42219.979201388887</v>
      </c>
    </row>
    <row r="2385" spans="1:20" ht="43.5" x14ac:dyDescent="0.35">
      <c r="A2385">
        <v>2383</v>
      </c>
      <c r="B2385" s="8" t="s">
        <v>3567</v>
      </c>
      <c r="C2385" s="8" t="s">
        <v>3566</v>
      </c>
      <c r="D2385">
        <v>10000</v>
      </c>
      <c r="E2385">
        <v>435</v>
      </c>
      <c r="F2385" t="s">
        <v>48</v>
      </c>
      <c r="G2385" t="s">
        <v>68</v>
      </c>
      <c r="H2385" t="s">
        <v>519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3531</v>
      </c>
      <c r="O2385">
        <f>ROUNDUP(E2385/D2385,2)*100</f>
        <v>5</v>
      </c>
      <c r="P2385">
        <f>IF(L2385&gt;0,ROUNDUP((E2385/L2385),0))</f>
        <v>145</v>
      </c>
      <c r="Q2385" t="s">
        <v>32</v>
      </c>
      <c r="R2385" t="s">
        <v>3530</v>
      </c>
      <c r="S2385" s="10">
        <f>(J2385/86400)+25569+(-5/24)</f>
        <v>42026.848460648143</v>
      </c>
      <c r="T2385" s="9">
        <f>(I2385/86400)+25569+(-5/24)</f>
        <v>42056.848460648143</v>
      </c>
    </row>
    <row r="2386" spans="1:20" ht="58" x14ac:dyDescent="0.35">
      <c r="A2386">
        <v>2384</v>
      </c>
      <c r="B2386" s="8" t="s">
        <v>3565</v>
      </c>
      <c r="C2386" s="8" t="s">
        <v>3564</v>
      </c>
      <c r="D2386">
        <v>1000</v>
      </c>
      <c r="E2386">
        <v>8</v>
      </c>
      <c r="F2386" t="s">
        <v>48</v>
      </c>
      <c r="G2386" t="s">
        <v>55</v>
      </c>
      <c r="H2386" t="s">
        <v>82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3531</v>
      </c>
      <c r="O2386">
        <f>ROUNDUP(E2386/D2386,2)*100</f>
        <v>1</v>
      </c>
      <c r="P2386">
        <f>IF(L2386&gt;0,ROUNDUP((E2386/L2386),0))</f>
        <v>1</v>
      </c>
      <c r="Q2386" t="s">
        <v>32</v>
      </c>
      <c r="R2386" t="s">
        <v>3530</v>
      </c>
      <c r="S2386" s="10">
        <f>(J2386/86400)+25569+(-5/24)</f>
        <v>41926.859293981477</v>
      </c>
      <c r="T2386" s="9">
        <f>(I2386/86400)+25569+(-5/24)</f>
        <v>41956.900960648149</v>
      </c>
    </row>
    <row r="2387" spans="1:20" ht="43.5" x14ac:dyDescent="0.35">
      <c r="A2387">
        <v>2385</v>
      </c>
      <c r="B2387" s="8" t="s">
        <v>3563</v>
      </c>
      <c r="C2387" s="8" t="s">
        <v>3562</v>
      </c>
      <c r="D2387">
        <v>65000</v>
      </c>
      <c r="E2387">
        <v>788</v>
      </c>
      <c r="F2387" t="s">
        <v>48</v>
      </c>
      <c r="G2387" t="s">
        <v>55</v>
      </c>
      <c r="H2387" t="s">
        <v>82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3531</v>
      </c>
      <c r="O2387">
        <f>ROUNDUP(E2387/D2387,2)*100</f>
        <v>2</v>
      </c>
      <c r="P2387">
        <f>IF(L2387&gt;0,ROUNDUP((E2387/L2387),0))</f>
        <v>113</v>
      </c>
      <c r="Q2387" t="s">
        <v>32</v>
      </c>
      <c r="R2387" t="s">
        <v>3530</v>
      </c>
      <c r="S2387" s="10">
        <f>(J2387/86400)+25569+(-5/24)</f>
        <v>42191.493425925924</v>
      </c>
      <c r="T2387" s="9">
        <f>(I2387/86400)+25569+(-5/24)</f>
        <v>42221.493425925924</v>
      </c>
    </row>
    <row r="2388" spans="1:20" ht="43.5" x14ac:dyDescent="0.35">
      <c r="A2388">
        <v>2386</v>
      </c>
      <c r="B2388" s="8" t="s">
        <v>3561</v>
      </c>
      <c r="C2388" s="8" t="s">
        <v>3560</v>
      </c>
      <c r="D2388">
        <v>30000</v>
      </c>
      <c r="E2388">
        <v>0</v>
      </c>
      <c r="F2388" t="s">
        <v>48</v>
      </c>
      <c r="G2388" t="s">
        <v>57</v>
      </c>
      <c r="H2388" t="s">
        <v>193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3531</v>
      </c>
      <c r="O2388">
        <f>ROUNDUP(E2388/D2388,2)*100</f>
        <v>0</v>
      </c>
      <c r="P2388" t="b">
        <f>IF(L2388&gt;0,ROUNDUP((E2388/L2388),0))</f>
        <v>0</v>
      </c>
      <c r="Q2388" t="s">
        <v>32</v>
      </c>
      <c r="R2388" t="s">
        <v>3530</v>
      </c>
      <c r="S2388" s="10">
        <f>(J2388/86400)+25569+(-5/24)</f>
        <v>41954.629907407405</v>
      </c>
      <c r="T2388" s="9">
        <f>(I2388/86400)+25569+(-5/24)</f>
        <v>42014.629907407405</v>
      </c>
    </row>
    <row r="2389" spans="1:20" ht="58" x14ac:dyDescent="0.35">
      <c r="A2389">
        <v>2387</v>
      </c>
      <c r="B2389" s="8" t="s">
        <v>3559</v>
      </c>
      <c r="C2389" s="8" t="s">
        <v>3558</v>
      </c>
      <c r="D2389">
        <v>150000</v>
      </c>
      <c r="E2389">
        <v>1026</v>
      </c>
      <c r="F2389" t="s">
        <v>48</v>
      </c>
      <c r="G2389" t="s">
        <v>55</v>
      </c>
      <c r="H2389" t="s">
        <v>82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3531</v>
      </c>
      <c r="O2389">
        <f>ROUNDUP(E2389/D2389,2)*100</f>
        <v>1</v>
      </c>
      <c r="P2389">
        <f>IF(L2389&gt;0,ROUNDUP((E2389/L2389),0))</f>
        <v>342</v>
      </c>
      <c r="Q2389" t="s">
        <v>32</v>
      </c>
      <c r="R2389" t="s">
        <v>3530</v>
      </c>
      <c r="S2389" s="10">
        <f>(J2389/86400)+25569+(-5/24)</f>
        <v>42528.418287037035</v>
      </c>
      <c r="T2389" s="9">
        <f>(I2389/86400)+25569+(-5/24)</f>
        <v>42573.418287037035</v>
      </c>
    </row>
    <row r="2390" spans="1:20" ht="43.5" x14ac:dyDescent="0.35">
      <c r="A2390">
        <v>2388</v>
      </c>
      <c r="B2390" s="8" t="s">
        <v>3557</v>
      </c>
      <c r="C2390" s="8" t="s">
        <v>3556</v>
      </c>
      <c r="D2390">
        <v>37000</v>
      </c>
      <c r="E2390">
        <v>463</v>
      </c>
      <c r="F2390" t="s">
        <v>48</v>
      </c>
      <c r="G2390" t="s">
        <v>55</v>
      </c>
      <c r="H2390" t="s">
        <v>82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3531</v>
      </c>
      <c r="O2390">
        <f>ROUNDUP(E2390/D2390,2)*100</f>
        <v>2</v>
      </c>
      <c r="P2390">
        <f>IF(L2390&gt;0,ROUNDUP((E2390/L2390),0))</f>
        <v>58</v>
      </c>
      <c r="Q2390" t="s">
        <v>32</v>
      </c>
      <c r="R2390" t="s">
        <v>3530</v>
      </c>
      <c r="S2390" s="10">
        <f>(J2390/86400)+25569+(-5/24)</f>
        <v>41989.645358796297</v>
      </c>
      <c r="T2390" s="9">
        <f>(I2390/86400)+25569+(-5/24)</f>
        <v>42019.603472222218</v>
      </c>
    </row>
    <row r="2391" spans="1:20" ht="58" x14ac:dyDescent="0.35">
      <c r="A2391">
        <v>2389</v>
      </c>
      <c r="B2391" s="8" t="s">
        <v>3555</v>
      </c>
      <c r="C2391" s="8" t="s">
        <v>3554</v>
      </c>
      <c r="D2391">
        <v>16000</v>
      </c>
      <c r="E2391">
        <v>30</v>
      </c>
      <c r="F2391" t="s">
        <v>48</v>
      </c>
      <c r="G2391" t="s">
        <v>61</v>
      </c>
      <c r="H2391" t="s">
        <v>85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3531</v>
      </c>
      <c r="O2391">
        <f>ROUNDUP(E2391/D2391,2)*100</f>
        <v>1</v>
      </c>
      <c r="P2391">
        <f>IF(L2391&gt;0,ROUNDUP((E2391/L2391),0))</f>
        <v>30</v>
      </c>
      <c r="Q2391" t="s">
        <v>32</v>
      </c>
      <c r="R2391" t="s">
        <v>3530</v>
      </c>
      <c r="S2391" s="10">
        <f>(J2391/86400)+25569+(-5/24)</f>
        <v>42179.445046296292</v>
      </c>
      <c r="T2391" s="9">
        <f>(I2391/86400)+25569+(-5/24)</f>
        <v>42210.707638888889</v>
      </c>
    </row>
    <row r="2392" spans="1:20" ht="43.5" x14ac:dyDescent="0.35">
      <c r="A2392">
        <v>2390</v>
      </c>
      <c r="B2392" s="8" t="s">
        <v>3553</v>
      </c>
      <c r="C2392" s="8" t="s">
        <v>3552</v>
      </c>
      <c r="D2392">
        <v>510000</v>
      </c>
      <c r="E2392">
        <v>0</v>
      </c>
      <c r="F2392" t="s">
        <v>48</v>
      </c>
      <c r="G2392" t="s">
        <v>58</v>
      </c>
      <c r="H2392" t="s">
        <v>104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3531</v>
      </c>
      <c r="O2392">
        <f>ROUNDUP(E2392/D2392,2)*100</f>
        <v>0</v>
      </c>
      <c r="P2392" t="b">
        <f>IF(L2392&gt;0,ROUNDUP((E2392/L2392),0))</f>
        <v>0</v>
      </c>
      <c r="Q2392" t="s">
        <v>32</v>
      </c>
      <c r="R2392" t="s">
        <v>3530</v>
      </c>
      <c r="S2392" s="10">
        <f>(J2392/86400)+25569+(-5/24)</f>
        <v>41968.053981481477</v>
      </c>
      <c r="T2392" s="9">
        <f>(I2392/86400)+25569+(-5/24)</f>
        <v>42008.053981481477</v>
      </c>
    </row>
    <row r="2393" spans="1:20" ht="29" x14ac:dyDescent="0.35">
      <c r="A2393">
        <v>2391</v>
      </c>
      <c r="B2393" s="8" t="s">
        <v>3551</v>
      </c>
      <c r="C2393" s="8" t="s">
        <v>3550</v>
      </c>
      <c r="D2393">
        <v>20000</v>
      </c>
      <c r="E2393">
        <v>25</v>
      </c>
      <c r="F2393" t="s">
        <v>48</v>
      </c>
      <c r="G2393" t="s">
        <v>55</v>
      </c>
      <c r="H2393" t="s">
        <v>82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3531</v>
      </c>
      <c r="O2393">
        <f>ROUNDUP(E2393/D2393,2)*100</f>
        <v>1</v>
      </c>
      <c r="P2393">
        <f>IF(L2393&gt;0,ROUNDUP((E2393/L2393),0))</f>
        <v>25</v>
      </c>
      <c r="Q2393" t="s">
        <v>32</v>
      </c>
      <c r="R2393" t="s">
        <v>3530</v>
      </c>
      <c r="S2393" s="10">
        <f>(J2393/86400)+25569+(-5/24)</f>
        <v>42064.586157407401</v>
      </c>
      <c r="T2393" s="9">
        <f>(I2393/86400)+25569+(-5/24)</f>
        <v>42094.544490740744</v>
      </c>
    </row>
    <row r="2394" spans="1:20" ht="58" x14ac:dyDescent="0.35">
      <c r="A2394">
        <v>2392</v>
      </c>
      <c r="B2394" s="8" t="s">
        <v>3549</v>
      </c>
      <c r="C2394" s="8" t="s">
        <v>3548</v>
      </c>
      <c r="D2394">
        <v>4200</v>
      </c>
      <c r="E2394">
        <v>0</v>
      </c>
      <c r="F2394" t="s">
        <v>48</v>
      </c>
      <c r="G2394" t="s">
        <v>55</v>
      </c>
      <c r="H2394" t="s">
        <v>82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3531</v>
      </c>
      <c r="O2394">
        <f>ROUNDUP(E2394/D2394,2)*100</f>
        <v>0</v>
      </c>
      <c r="P2394" t="b">
        <f>IF(L2394&gt;0,ROUNDUP((E2394/L2394),0))</f>
        <v>0</v>
      </c>
      <c r="Q2394" t="s">
        <v>32</v>
      </c>
      <c r="R2394" t="s">
        <v>3530</v>
      </c>
      <c r="S2394" s="10">
        <f>(J2394/86400)+25569+(-5/24)</f>
        <v>42275.912303240737</v>
      </c>
      <c r="T2394" s="9">
        <f>(I2394/86400)+25569+(-5/24)</f>
        <v>42305.912303240737</v>
      </c>
    </row>
    <row r="2395" spans="1:20" ht="43.5" x14ac:dyDescent="0.35">
      <c r="A2395">
        <v>2393</v>
      </c>
      <c r="B2395" s="8" t="s">
        <v>3547</v>
      </c>
      <c r="C2395" s="8" t="s">
        <v>3546</v>
      </c>
      <c r="D2395">
        <v>100000</v>
      </c>
      <c r="E2395">
        <v>50</v>
      </c>
      <c r="F2395" t="s">
        <v>48</v>
      </c>
      <c r="G2395" t="s">
        <v>55</v>
      </c>
      <c r="H2395" t="s">
        <v>82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3531</v>
      </c>
      <c r="O2395">
        <f>ROUNDUP(E2395/D2395,2)*100</f>
        <v>1</v>
      </c>
      <c r="P2395">
        <f>IF(L2395&gt;0,ROUNDUP((E2395/L2395),0))</f>
        <v>50</v>
      </c>
      <c r="Q2395" t="s">
        <v>32</v>
      </c>
      <c r="R2395" t="s">
        <v>3530</v>
      </c>
      <c r="S2395" s="10">
        <f>(J2395/86400)+25569+(-5/24)</f>
        <v>42194.440011574072</v>
      </c>
      <c r="T2395" s="9">
        <f>(I2395/86400)+25569+(-5/24)</f>
        <v>42224.440011574072</v>
      </c>
    </row>
    <row r="2396" spans="1:20" ht="43.5" x14ac:dyDescent="0.35">
      <c r="A2396">
        <v>2394</v>
      </c>
      <c r="B2396" s="8" t="s">
        <v>3545</v>
      </c>
      <c r="C2396" s="8" t="s">
        <v>3544</v>
      </c>
      <c r="D2396">
        <v>5000</v>
      </c>
      <c r="E2396">
        <v>3</v>
      </c>
      <c r="F2396" t="s">
        <v>48</v>
      </c>
      <c r="G2396" t="s">
        <v>65</v>
      </c>
      <c r="H2396" t="s">
        <v>85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3531</v>
      </c>
      <c r="O2396">
        <f>ROUNDUP(E2396/D2396,2)*100</f>
        <v>1</v>
      </c>
      <c r="P2396">
        <f>IF(L2396&gt;0,ROUNDUP((E2396/L2396),0))</f>
        <v>2</v>
      </c>
      <c r="Q2396" t="s">
        <v>32</v>
      </c>
      <c r="R2396" t="s">
        <v>3530</v>
      </c>
      <c r="S2396" s="10">
        <f>(J2396/86400)+25569+(-5/24)</f>
        <v>42031.15385416666</v>
      </c>
      <c r="T2396" s="9">
        <f>(I2396/86400)+25569+(-5/24)</f>
        <v>42061.15385416666</v>
      </c>
    </row>
    <row r="2397" spans="1:20" ht="43.5" x14ac:dyDescent="0.35">
      <c r="A2397">
        <v>2395</v>
      </c>
      <c r="B2397" s="8" t="s">
        <v>3543</v>
      </c>
      <c r="C2397" s="8" t="s">
        <v>3542</v>
      </c>
      <c r="D2397">
        <v>33000</v>
      </c>
      <c r="E2397">
        <v>0</v>
      </c>
      <c r="F2397" t="s">
        <v>48</v>
      </c>
      <c r="G2397" t="s">
        <v>55</v>
      </c>
      <c r="H2397" t="s">
        <v>82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3531</v>
      </c>
      <c r="O2397">
        <f>ROUNDUP(E2397/D2397,2)*100</f>
        <v>0</v>
      </c>
      <c r="P2397" t="b">
        <f>IF(L2397&gt;0,ROUNDUP((E2397/L2397),0))</f>
        <v>0</v>
      </c>
      <c r="Q2397" t="s">
        <v>32</v>
      </c>
      <c r="R2397" t="s">
        <v>3530</v>
      </c>
      <c r="S2397" s="10">
        <f>(J2397/86400)+25569+(-5/24)</f>
        <v>42716.913043981483</v>
      </c>
      <c r="T2397" s="9">
        <f>(I2397/86400)+25569+(-5/24)</f>
        <v>42745.164583333331</v>
      </c>
    </row>
    <row r="2398" spans="1:20" ht="43.5" x14ac:dyDescent="0.35">
      <c r="A2398">
        <v>2396</v>
      </c>
      <c r="B2398" s="8" t="s">
        <v>3541</v>
      </c>
      <c r="C2398" s="8" t="s">
        <v>3540</v>
      </c>
      <c r="D2398">
        <v>5000</v>
      </c>
      <c r="E2398">
        <v>10</v>
      </c>
      <c r="F2398" t="s">
        <v>48</v>
      </c>
      <c r="G2398" t="s">
        <v>70</v>
      </c>
      <c r="H2398" t="s">
        <v>1002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3531</v>
      </c>
      <c r="O2398">
        <f>ROUNDUP(E2398/D2398,2)*100</f>
        <v>1</v>
      </c>
      <c r="P2398">
        <f>IF(L2398&gt;0,ROUNDUP((E2398/L2398),0))</f>
        <v>10</v>
      </c>
      <c r="Q2398" t="s">
        <v>32</v>
      </c>
      <c r="R2398" t="s">
        <v>3530</v>
      </c>
      <c r="S2398" s="10">
        <f>(J2398/86400)+25569+(-5/24)</f>
        <v>42262.640717592592</v>
      </c>
      <c r="T2398" s="9">
        <f>(I2398/86400)+25569+(-5/24)</f>
        <v>42292.640717592592</v>
      </c>
    </row>
    <row r="2399" spans="1:20" ht="43.5" x14ac:dyDescent="0.35">
      <c r="A2399">
        <v>2397</v>
      </c>
      <c r="B2399" s="8" t="s">
        <v>3539</v>
      </c>
      <c r="C2399" s="8" t="s">
        <v>3538</v>
      </c>
      <c r="D2399">
        <v>124000</v>
      </c>
      <c r="E2399">
        <v>0</v>
      </c>
      <c r="F2399" t="s">
        <v>48</v>
      </c>
      <c r="G2399" t="s">
        <v>55</v>
      </c>
      <c r="H2399" t="s">
        <v>82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3531</v>
      </c>
      <c r="O2399">
        <f>ROUNDUP(E2399/D2399,2)*100</f>
        <v>0</v>
      </c>
      <c r="P2399" t="b">
        <f>IF(L2399&gt;0,ROUNDUP((E2399/L2399),0))</f>
        <v>0</v>
      </c>
      <c r="Q2399" t="s">
        <v>32</v>
      </c>
      <c r="R2399" t="s">
        <v>3530</v>
      </c>
      <c r="S2399" s="10">
        <f>(J2399/86400)+25569+(-5/24)</f>
        <v>41976.676574074074</v>
      </c>
      <c r="T2399" s="9">
        <f>(I2399/86400)+25569+(-5/24)</f>
        <v>42006.676574074074</v>
      </c>
    </row>
    <row r="2400" spans="1:20" ht="43.5" x14ac:dyDescent="0.35">
      <c r="A2400">
        <v>2398</v>
      </c>
      <c r="B2400" s="8" t="s">
        <v>3537</v>
      </c>
      <c r="C2400" s="8" t="s">
        <v>3536</v>
      </c>
      <c r="D2400">
        <v>4000</v>
      </c>
      <c r="E2400">
        <v>0</v>
      </c>
      <c r="F2400" t="s">
        <v>48</v>
      </c>
      <c r="G2400" t="s">
        <v>55</v>
      </c>
      <c r="H2400" t="s">
        <v>82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3531</v>
      </c>
      <c r="O2400">
        <f>ROUNDUP(E2400/D2400,2)*100</f>
        <v>0</v>
      </c>
      <c r="P2400" t="b">
        <f>IF(L2400&gt;0,ROUNDUP((E2400/L2400),0))</f>
        <v>0</v>
      </c>
      <c r="Q2400" t="s">
        <v>32</v>
      </c>
      <c r="R2400" t="s">
        <v>3530</v>
      </c>
      <c r="S2400" s="10">
        <f>(J2400/86400)+25569+(-5/24)</f>
        <v>42157.708148148151</v>
      </c>
      <c r="T2400" s="9">
        <f>(I2400/86400)+25569+(-5/24)</f>
        <v>42187.708148148151</v>
      </c>
    </row>
    <row r="2401" spans="1:20" ht="43.5" x14ac:dyDescent="0.35">
      <c r="A2401">
        <v>2399</v>
      </c>
      <c r="B2401" s="8" t="s">
        <v>3535</v>
      </c>
      <c r="C2401" s="8" t="s">
        <v>3534</v>
      </c>
      <c r="D2401">
        <v>13000</v>
      </c>
      <c r="E2401">
        <v>0</v>
      </c>
      <c r="F2401" t="s">
        <v>48</v>
      </c>
      <c r="G2401" t="s">
        <v>64</v>
      </c>
      <c r="H2401" t="s">
        <v>638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3531</v>
      </c>
      <c r="O2401">
        <f>ROUNDUP(E2401/D2401,2)*100</f>
        <v>0</v>
      </c>
      <c r="P2401" t="b">
        <f>IF(L2401&gt;0,ROUNDUP((E2401/L2401),0))</f>
        <v>0</v>
      </c>
      <c r="Q2401" t="s">
        <v>32</v>
      </c>
      <c r="R2401" t="s">
        <v>3530</v>
      </c>
      <c r="S2401" s="10">
        <f>(J2401/86400)+25569+(-5/24)</f>
        <v>41956.644745370366</v>
      </c>
      <c r="T2401" s="9">
        <f>(I2401/86400)+25569+(-5/24)</f>
        <v>41991.644745370366</v>
      </c>
    </row>
    <row r="2402" spans="1:20" ht="43.5" x14ac:dyDescent="0.35">
      <c r="A2402">
        <v>2400</v>
      </c>
      <c r="B2402" s="8" t="s">
        <v>3533</v>
      </c>
      <c r="C2402" s="8" t="s">
        <v>3532</v>
      </c>
      <c r="D2402">
        <v>50000</v>
      </c>
      <c r="E2402">
        <v>0</v>
      </c>
      <c r="F2402" t="s">
        <v>48</v>
      </c>
      <c r="G2402" t="s">
        <v>58</v>
      </c>
      <c r="H2402" t="s">
        <v>104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3531</v>
      </c>
      <c r="O2402">
        <f>ROUNDUP(E2402/D2402,2)*100</f>
        <v>0</v>
      </c>
      <c r="P2402" t="b">
        <f>IF(L2402&gt;0,ROUNDUP((E2402/L2402),0))</f>
        <v>0</v>
      </c>
      <c r="Q2402" t="s">
        <v>32</v>
      </c>
      <c r="R2402" t="s">
        <v>3530</v>
      </c>
      <c r="S2402" s="10">
        <f>(J2402/86400)+25569+(-5/24)</f>
        <v>42444.059768518513</v>
      </c>
      <c r="T2402" s="9">
        <f>(I2402/86400)+25569+(-5/24)</f>
        <v>42474.059768518513</v>
      </c>
    </row>
    <row r="2403" spans="1:20" ht="43.5" x14ac:dyDescent="0.35">
      <c r="A2403">
        <v>2401</v>
      </c>
      <c r="B2403" s="8" t="s">
        <v>3529</v>
      </c>
      <c r="C2403" s="8" t="s">
        <v>3528</v>
      </c>
      <c r="D2403">
        <v>28000</v>
      </c>
      <c r="E2403">
        <v>201</v>
      </c>
      <c r="F2403" t="s">
        <v>49</v>
      </c>
      <c r="G2403" t="s">
        <v>55</v>
      </c>
      <c r="H2403" t="s">
        <v>82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2917</v>
      </c>
      <c r="O2403">
        <f>ROUNDUP(E2403/D2403,2)*100</f>
        <v>1</v>
      </c>
      <c r="P2403">
        <f>IF(L2403&gt;0,ROUNDUP((E2403/L2403),0))</f>
        <v>23</v>
      </c>
      <c r="Q2403" t="s">
        <v>27</v>
      </c>
      <c r="R2403" t="s">
        <v>2916</v>
      </c>
      <c r="S2403" s="10">
        <f>(J2403/86400)+25569+(-5/24)</f>
        <v>42374.614537037036</v>
      </c>
      <c r="T2403" s="9">
        <f>(I2403/86400)+25569+(-5/24)</f>
        <v>42434.614537037036</v>
      </c>
    </row>
    <row r="2404" spans="1:20" ht="29" x14ac:dyDescent="0.35">
      <c r="A2404">
        <v>2402</v>
      </c>
      <c r="B2404" s="8" t="s">
        <v>3527</v>
      </c>
      <c r="C2404" s="8" t="s">
        <v>3526</v>
      </c>
      <c r="D2404">
        <v>12000</v>
      </c>
      <c r="E2404">
        <v>52</v>
      </c>
      <c r="F2404" t="s">
        <v>49</v>
      </c>
      <c r="G2404" t="s">
        <v>55</v>
      </c>
      <c r="H2404" t="s">
        <v>82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2917</v>
      </c>
      <c r="O2404">
        <f>ROUNDUP(E2404/D2404,2)*100</f>
        <v>1</v>
      </c>
      <c r="P2404">
        <f>IF(L2404&gt;0,ROUNDUP((E2404/L2404),0))</f>
        <v>52</v>
      </c>
      <c r="Q2404" t="s">
        <v>27</v>
      </c>
      <c r="R2404" t="s">
        <v>2916</v>
      </c>
      <c r="S2404" s="10">
        <f>(J2404/86400)+25569+(-5/24)</f>
        <v>42107.47142361111</v>
      </c>
      <c r="T2404" s="9">
        <f>(I2404/86400)+25569+(-5/24)</f>
        <v>42137.47142361111</v>
      </c>
    </row>
    <row r="2405" spans="1:20" ht="43.5" x14ac:dyDescent="0.35">
      <c r="A2405">
        <v>2403</v>
      </c>
      <c r="B2405" s="8" t="s">
        <v>3525</v>
      </c>
      <c r="C2405" s="8" t="s">
        <v>3524</v>
      </c>
      <c r="D2405">
        <v>1200</v>
      </c>
      <c r="E2405">
        <v>202</v>
      </c>
      <c r="F2405" t="s">
        <v>49</v>
      </c>
      <c r="G2405" t="s">
        <v>56</v>
      </c>
      <c r="H2405" t="s">
        <v>90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2917</v>
      </c>
      <c r="O2405">
        <f>ROUNDUP(E2405/D2405,2)*100</f>
        <v>17</v>
      </c>
      <c r="P2405">
        <f>IF(L2405&gt;0,ROUNDUP((E2405/L2405),0))</f>
        <v>17</v>
      </c>
      <c r="Q2405" t="s">
        <v>27</v>
      </c>
      <c r="R2405" t="s">
        <v>2916</v>
      </c>
      <c r="S2405" s="10">
        <f>(J2405/86400)+25569+(-5/24)</f>
        <v>42399.67428240741</v>
      </c>
      <c r="T2405" s="9">
        <f>(I2405/86400)+25569+(-5/24)</f>
        <v>42459.632615740738</v>
      </c>
    </row>
    <row r="2406" spans="1:20" ht="43.5" x14ac:dyDescent="0.35">
      <c r="A2406">
        <v>2404</v>
      </c>
      <c r="B2406" s="8" t="s">
        <v>3523</v>
      </c>
      <c r="C2406" s="8" t="s">
        <v>3522</v>
      </c>
      <c r="D2406">
        <v>15000</v>
      </c>
      <c r="E2406">
        <v>0</v>
      </c>
      <c r="F2406" t="s">
        <v>49</v>
      </c>
      <c r="G2406" t="s">
        <v>55</v>
      </c>
      <c r="H2406" t="s">
        <v>82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2917</v>
      </c>
      <c r="O2406">
        <f>ROUNDUP(E2406/D2406,2)*100</f>
        <v>0</v>
      </c>
      <c r="P2406" t="b">
        <f>IF(L2406&gt;0,ROUNDUP((E2406/L2406),0))</f>
        <v>0</v>
      </c>
      <c r="Q2406" t="s">
        <v>27</v>
      </c>
      <c r="R2406" t="s">
        <v>2916</v>
      </c>
      <c r="S2406" s="10">
        <f>(J2406/86400)+25569+(-5/24)</f>
        <v>42341.831099537034</v>
      </c>
      <c r="T2406" s="9">
        <f>(I2406/86400)+25569+(-5/24)</f>
        <v>42371.831099537034</v>
      </c>
    </row>
    <row r="2407" spans="1:20" ht="43.5" x14ac:dyDescent="0.35">
      <c r="A2407">
        <v>2405</v>
      </c>
      <c r="B2407" s="8" t="s">
        <v>3521</v>
      </c>
      <c r="C2407" s="8" t="s">
        <v>3520</v>
      </c>
      <c r="D2407">
        <v>5000</v>
      </c>
      <c r="E2407">
        <v>1126</v>
      </c>
      <c r="F2407" t="s">
        <v>49</v>
      </c>
      <c r="G2407" t="s">
        <v>55</v>
      </c>
      <c r="H2407" t="s">
        <v>82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2917</v>
      </c>
      <c r="O2407">
        <f>ROUNDUP(E2407/D2407,2)*100</f>
        <v>23</v>
      </c>
      <c r="P2407">
        <f>IF(L2407&gt;0,ROUNDUP((E2407/L2407),0))</f>
        <v>57</v>
      </c>
      <c r="Q2407" t="s">
        <v>27</v>
      </c>
      <c r="R2407" t="s">
        <v>2916</v>
      </c>
      <c r="S2407" s="10">
        <f>(J2407/86400)+25569+(-5/24)</f>
        <v>42595.377025462956</v>
      </c>
      <c r="T2407" s="9">
        <f>(I2407/86400)+25569+(-5/24)</f>
        <v>42616.377025462956</v>
      </c>
    </row>
    <row r="2408" spans="1:20" ht="43.5" x14ac:dyDescent="0.35">
      <c r="A2408">
        <v>2406</v>
      </c>
      <c r="B2408" s="8" t="s">
        <v>3519</v>
      </c>
      <c r="C2408" s="8" t="s">
        <v>3518</v>
      </c>
      <c r="D2408">
        <v>3250</v>
      </c>
      <c r="E2408">
        <v>1345</v>
      </c>
      <c r="F2408" t="s">
        <v>49</v>
      </c>
      <c r="G2408" t="s">
        <v>55</v>
      </c>
      <c r="H2408" t="s">
        <v>82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2917</v>
      </c>
      <c r="O2408">
        <f>ROUNDUP(E2408/D2408,2)*100</f>
        <v>42</v>
      </c>
      <c r="P2408">
        <f>IF(L2408&gt;0,ROUNDUP((E2408/L2408),0))</f>
        <v>85</v>
      </c>
      <c r="Q2408" t="s">
        <v>27</v>
      </c>
      <c r="R2408" t="s">
        <v>2916</v>
      </c>
      <c r="S2408" s="10">
        <f>(J2408/86400)+25569+(-5/24)</f>
        <v>41982.902662037035</v>
      </c>
      <c r="T2408" s="9">
        <f>(I2408/86400)+25569+(-5/24)</f>
        <v>42022.902662037035</v>
      </c>
    </row>
    <row r="2409" spans="1:20" ht="58" x14ac:dyDescent="0.35">
      <c r="A2409">
        <v>2407</v>
      </c>
      <c r="B2409" s="8" t="s">
        <v>3517</v>
      </c>
      <c r="C2409" s="8" t="s">
        <v>3516</v>
      </c>
      <c r="D2409">
        <v>22000</v>
      </c>
      <c r="E2409">
        <v>5557</v>
      </c>
      <c r="F2409" t="s">
        <v>49</v>
      </c>
      <c r="G2409" t="s">
        <v>55</v>
      </c>
      <c r="H2409" t="s">
        <v>82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2917</v>
      </c>
      <c r="O2409">
        <f>ROUNDUP(E2409/D2409,2)*100</f>
        <v>26</v>
      </c>
      <c r="P2409">
        <f>IF(L2409&gt;0,ROUNDUP((E2409/L2409),0))</f>
        <v>169</v>
      </c>
      <c r="Q2409" t="s">
        <v>27</v>
      </c>
      <c r="R2409" t="s">
        <v>2916</v>
      </c>
      <c r="S2409" s="10">
        <f>(J2409/86400)+25569+(-5/24)</f>
        <v>42082.367222222216</v>
      </c>
      <c r="T2409" s="9">
        <f>(I2409/86400)+25569+(-5/24)</f>
        <v>42105.041666666664</v>
      </c>
    </row>
    <row r="2410" spans="1:20" ht="43.5" x14ac:dyDescent="0.35">
      <c r="A2410">
        <v>2408</v>
      </c>
      <c r="B2410" s="8" t="s">
        <v>3515</v>
      </c>
      <c r="C2410" s="8" t="s">
        <v>3514</v>
      </c>
      <c r="D2410">
        <v>15000</v>
      </c>
      <c r="E2410">
        <v>30</v>
      </c>
      <c r="F2410" t="s">
        <v>49</v>
      </c>
      <c r="G2410" t="s">
        <v>55</v>
      </c>
      <c r="H2410" t="s">
        <v>82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2917</v>
      </c>
      <c r="O2410">
        <f>ROUNDUP(E2410/D2410,2)*100</f>
        <v>1</v>
      </c>
      <c r="P2410">
        <f>IF(L2410&gt;0,ROUNDUP((E2410/L2410),0))</f>
        <v>15</v>
      </c>
      <c r="Q2410" t="s">
        <v>27</v>
      </c>
      <c r="R2410" t="s">
        <v>2916</v>
      </c>
      <c r="S2410" s="10">
        <f>(J2410/86400)+25569+(-5/24)</f>
        <v>41918.93237268518</v>
      </c>
      <c r="T2410" s="9">
        <f>(I2410/86400)+25569+(-5/24)</f>
        <v>41948.974039351851</v>
      </c>
    </row>
    <row r="2411" spans="1:20" ht="43.5" x14ac:dyDescent="0.35">
      <c r="A2411">
        <v>2409</v>
      </c>
      <c r="B2411" s="8" t="s">
        <v>3513</v>
      </c>
      <c r="C2411" s="8" t="s">
        <v>3512</v>
      </c>
      <c r="D2411">
        <v>25000</v>
      </c>
      <c r="E2411">
        <v>460</v>
      </c>
      <c r="F2411" t="s">
        <v>49</v>
      </c>
      <c r="G2411" t="s">
        <v>55</v>
      </c>
      <c r="H2411" t="s">
        <v>82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2917</v>
      </c>
      <c r="O2411">
        <f>ROUNDUP(E2411/D2411,2)*100</f>
        <v>2</v>
      </c>
      <c r="P2411">
        <f>IF(L2411&gt;0,ROUNDUP((E2411/L2411),0))</f>
        <v>77</v>
      </c>
      <c r="Q2411" t="s">
        <v>27</v>
      </c>
      <c r="R2411" t="s">
        <v>2916</v>
      </c>
      <c r="S2411" s="10">
        <f>(J2411/86400)+25569+(-5/24)</f>
        <v>42204.667534722219</v>
      </c>
      <c r="T2411" s="9">
        <f>(I2411/86400)+25569+(-5/24)</f>
        <v>42234.667534722219</v>
      </c>
    </row>
    <row r="2412" spans="1:20" ht="58" x14ac:dyDescent="0.35">
      <c r="A2412">
        <v>2410</v>
      </c>
      <c r="B2412" s="8" t="s">
        <v>3511</v>
      </c>
      <c r="C2412" s="8" t="s">
        <v>3510</v>
      </c>
      <c r="D2412">
        <v>15000</v>
      </c>
      <c r="E2412">
        <v>0</v>
      </c>
      <c r="F2412" t="s">
        <v>49</v>
      </c>
      <c r="G2412" t="s">
        <v>58</v>
      </c>
      <c r="H2412" t="s">
        <v>104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2917</v>
      </c>
      <c r="O2412">
        <f>ROUNDUP(E2412/D2412,2)*100</f>
        <v>0</v>
      </c>
      <c r="P2412" t="b">
        <f>IF(L2412&gt;0,ROUNDUP((E2412/L2412),0))</f>
        <v>0</v>
      </c>
      <c r="Q2412" t="s">
        <v>27</v>
      </c>
      <c r="R2412" t="s">
        <v>2916</v>
      </c>
      <c r="S2412" s="10">
        <f>(J2412/86400)+25569+(-5/24)</f>
        <v>42224.199942129628</v>
      </c>
      <c r="T2412" s="9">
        <f>(I2412/86400)+25569+(-5/24)</f>
        <v>42254.199942129628</v>
      </c>
    </row>
    <row r="2413" spans="1:20" ht="58" x14ac:dyDescent="0.35">
      <c r="A2413">
        <v>2411</v>
      </c>
      <c r="B2413" s="8" t="s">
        <v>3509</v>
      </c>
      <c r="C2413" s="8" t="s">
        <v>3508</v>
      </c>
      <c r="D2413">
        <v>25000</v>
      </c>
      <c r="E2413">
        <v>151</v>
      </c>
      <c r="F2413" t="s">
        <v>49</v>
      </c>
      <c r="G2413" t="s">
        <v>55</v>
      </c>
      <c r="H2413" t="s">
        <v>82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2917</v>
      </c>
      <c r="O2413">
        <f>ROUNDUP(E2413/D2413,2)*100</f>
        <v>1</v>
      </c>
      <c r="P2413">
        <f>IF(L2413&gt;0,ROUNDUP((E2413/L2413),0))</f>
        <v>51</v>
      </c>
      <c r="Q2413" t="s">
        <v>27</v>
      </c>
      <c r="R2413" t="s">
        <v>2916</v>
      </c>
      <c r="S2413" s="10">
        <f>(J2413/86400)+25569+(-5/24)</f>
        <v>42211.524097222216</v>
      </c>
      <c r="T2413" s="9">
        <f>(I2413/86400)+25569+(-5/24)</f>
        <v>42241.524097222216</v>
      </c>
    </row>
    <row r="2414" spans="1:20" ht="58" x14ac:dyDescent="0.35">
      <c r="A2414">
        <v>2412</v>
      </c>
      <c r="B2414" s="8" t="s">
        <v>3507</v>
      </c>
      <c r="C2414" s="8" t="s">
        <v>3506</v>
      </c>
      <c r="D2414">
        <v>8000</v>
      </c>
      <c r="E2414">
        <v>0</v>
      </c>
      <c r="F2414" t="s">
        <v>49</v>
      </c>
      <c r="G2414" t="s">
        <v>61</v>
      </c>
      <c r="H2414" t="s">
        <v>85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2917</v>
      </c>
      <c r="O2414">
        <f>ROUNDUP(E2414/D2414,2)*100</f>
        <v>0</v>
      </c>
      <c r="P2414" t="b">
        <f>IF(L2414&gt;0,ROUNDUP((E2414/L2414),0))</f>
        <v>0</v>
      </c>
      <c r="Q2414" t="s">
        <v>27</v>
      </c>
      <c r="R2414" t="s">
        <v>2916</v>
      </c>
      <c r="S2414" s="10">
        <f>(J2414/86400)+25569+(-5/24)</f>
        <v>42655.528622685182</v>
      </c>
      <c r="T2414" s="9">
        <f>(I2414/86400)+25569+(-5/24)</f>
        <v>42700.570289351854</v>
      </c>
    </row>
    <row r="2415" spans="1:20" ht="43.5" x14ac:dyDescent="0.35">
      <c r="A2415">
        <v>2413</v>
      </c>
      <c r="B2415" s="8" t="s">
        <v>3505</v>
      </c>
      <c r="C2415" s="8" t="s">
        <v>3504</v>
      </c>
      <c r="D2415">
        <v>3000</v>
      </c>
      <c r="E2415">
        <v>25</v>
      </c>
      <c r="F2415" t="s">
        <v>49</v>
      </c>
      <c r="G2415" t="s">
        <v>55</v>
      </c>
      <c r="H2415" t="s">
        <v>82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2917</v>
      </c>
      <c r="O2415">
        <f>ROUNDUP(E2415/D2415,2)*100</f>
        <v>1</v>
      </c>
      <c r="P2415">
        <f>IF(L2415&gt;0,ROUNDUP((E2415/L2415),0))</f>
        <v>9</v>
      </c>
      <c r="Q2415" t="s">
        <v>27</v>
      </c>
      <c r="R2415" t="s">
        <v>2916</v>
      </c>
      <c r="S2415" s="10">
        <f>(J2415/86400)+25569+(-5/24)</f>
        <v>41759.901412037034</v>
      </c>
      <c r="T2415" s="9">
        <f>(I2415/86400)+25569+(-5/24)</f>
        <v>41790.770833333328</v>
      </c>
    </row>
    <row r="2416" spans="1:20" ht="43.5" x14ac:dyDescent="0.35">
      <c r="A2416">
        <v>2414</v>
      </c>
      <c r="B2416" s="8" t="s">
        <v>3503</v>
      </c>
      <c r="C2416" s="8" t="s">
        <v>3502</v>
      </c>
      <c r="D2416">
        <v>15000</v>
      </c>
      <c r="E2416">
        <v>460</v>
      </c>
      <c r="F2416" t="s">
        <v>49</v>
      </c>
      <c r="G2416" t="s">
        <v>55</v>
      </c>
      <c r="H2416" t="s">
        <v>82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2917</v>
      </c>
      <c r="O2416">
        <f>ROUNDUP(E2416/D2416,2)*100</f>
        <v>4</v>
      </c>
      <c r="P2416">
        <f>IF(L2416&gt;0,ROUNDUP((E2416/L2416),0))</f>
        <v>36</v>
      </c>
      <c r="Q2416" t="s">
        <v>27</v>
      </c>
      <c r="R2416" t="s">
        <v>2916</v>
      </c>
      <c r="S2416" s="10">
        <f>(J2416/86400)+25569+(-5/24)</f>
        <v>42198.486805555549</v>
      </c>
      <c r="T2416" s="9">
        <f>(I2416/86400)+25569+(-5/24)</f>
        <v>42237.957638888889</v>
      </c>
    </row>
    <row r="2417" spans="1:20" ht="43.5" x14ac:dyDescent="0.35">
      <c r="A2417">
        <v>2415</v>
      </c>
      <c r="B2417" s="8" t="s">
        <v>3501</v>
      </c>
      <c r="C2417" s="8" t="s">
        <v>3500</v>
      </c>
      <c r="D2417">
        <v>60000</v>
      </c>
      <c r="E2417">
        <v>335</v>
      </c>
      <c r="F2417" t="s">
        <v>49</v>
      </c>
      <c r="G2417" t="s">
        <v>55</v>
      </c>
      <c r="H2417" t="s">
        <v>82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2917</v>
      </c>
      <c r="O2417">
        <f>ROUNDUP(E2417/D2417,2)*100</f>
        <v>1</v>
      </c>
      <c r="P2417">
        <f>IF(L2417&gt;0,ROUNDUP((E2417/L2417),0))</f>
        <v>56</v>
      </c>
      <c r="Q2417" t="s">
        <v>27</v>
      </c>
      <c r="R2417" t="s">
        <v>2916</v>
      </c>
      <c r="S2417" s="10">
        <f>(J2417/86400)+25569+(-5/24)</f>
        <v>42536.654467592591</v>
      </c>
      <c r="T2417" s="9">
        <f>(I2417/86400)+25569+(-5/24)</f>
        <v>42566.654467592591</v>
      </c>
    </row>
    <row r="2418" spans="1:20" ht="43.5" x14ac:dyDescent="0.35">
      <c r="A2418">
        <v>2416</v>
      </c>
      <c r="B2418" s="8" t="s">
        <v>3499</v>
      </c>
      <c r="C2418" s="8" t="s">
        <v>3498</v>
      </c>
      <c r="D2418">
        <v>20000</v>
      </c>
      <c r="E2418">
        <v>5</v>
      </c>
      <c r="F2418" t="s">
        <v>49</v>
      </c>
      <c r="G2418" t="s">
        <v>55</v>
      </c>
      <c r="H2418" t="s">
        <v>82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2917</v>
      </c>
      <c r="O2418">
        <f>ROUNDUP(E2418/D2418,2)*100</f>
        <v>1</v>
      </c>
      <c r="P2418">
        <f>IF(L2418&gt;0,ROUNDUP((E2418/L2418),0))</f>
        <v>5</v>
      </c>
      <c r="Q2418" t="s">
        <v>27</v>
      </c>
      <c r="R2418" t="s">
        <v>2916</v>
      </c>
      <c r="S2418" s="10">
        <f>(J2418/86400)+25569+(-5/24)</f>
        <v>42019.529432870368</v>
      </c>
      <c r="T2418" s="9">
        <f>(I2418/86400)+25569+(-5/24)</f>
        <v>42077.416666666664</v>
      </c>
    </row>
    <row r="2419" spans="1:20" ht="43.5" x14ac:dyDescent="0.35">
      <c r="A2419">
        <v>2417</v>
      </c>
      <c r="B2419" s="8" t="s">
        <v>3497</v>
      </c>
      <c r="C2419" s="8" t="s">
        <v>3496</v>
      </c>
      <c r="D2419">
        <v>1000</v>
      </c>
      <c r="E2419">
        <v>0</v>
      </c>
      <c r="F2419" t="s">
        <v>49</v>
      </c>
      <c r="G2419" t="s">
        <v>55</v>
      </c>
      <c r="H2419" t="s">
        <v>82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2917</v>
      </c>
      <c r="O2419">
        <f>ROUNDUP(E2419/D2419,2)*100</f>
        <v>0</v>
      </c>
      <c r="P2419" t="b">
        <f>IF(L2419&gt;0,ROUNDUP((E2419/L2419),0))</f>
        <v>0</v>
      </c>
      <c r="Q2419" t="s">
        <v>27</v>
      </c>
      <c r="R2419" t="s">
        <v>2916</v>
      </c>
      <c r="S2419" s="10">
        <f>(J2419/86400)+25569+(-5/24)</f>
        <v>41831.675775462958</v>
      </c>
      <c r="T2419" s="9">
        <f>(I2419/86400)+25569+(-5/24)</f>
        <v>41861.675775462958</v>
      </c>
    </row>
    <row r="2420" spans="1:20" x14ac:dyDescent="0.35">
      <c r="A2420">
        <v>2418</v>
      </c>
      <c r="B2420" s="8" t="s">
        <v>3495</v>
      </c>
      <c r="C2420" s="8" t="s">
        <v>3494</v>
      </c>
      <c r="D2420">
        <v>25000</v>
      </c>
      <c r="E2420">
        <v>5</v>
      </c>
      <c r="F2420" t="s">
        <v>49</v>
      </c>
      <c r="G2420" t="s">
        <v>55</v>
      </c>
      <c r="H2420" t="s">
        <v>82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2917</v>
      </c>
      <c r="O2420">
        <f>ROUNDUP(E2420/D2420,2)*100</f>
        <v>1</v>
      </c>
      <c r="P2420">
        <f>IF(L2420&gt;0,ROUNDUP((E2420/L2420),0))</f>
        <v>1</v>
      </c>
      <c r="Q2420" t="s">
        <v>27</v>
      </c>
      <c r="R2420" t="s">
        <v>2916</v>
      </c>
      <c r="S2420" s="10">
        <f>(J2420/86400)+25569+(-5/24)</f>
        <v>42027.648657407401</v>
      </c>
      <c r="T2420" s="9">
        <f>(I2420/86400)+25569+(-5/24)</f>
        <v>42087.606990740744</v>
      </c>
    </row>
    <row r="2421" spans="1:20" ht="58" x14ac:dyDescent="0.35">
      <c r="A2421">
        <v>2419</v>
      </c>
      <c r="B2421" s="8" t="s">
        <v>3493</v>
      </c>
      <c r="C2421" s="8" t="s">
        <v>3492</v>
      </c>
      <c r="D2421">
        <v>3000</v>
      </c>
      <c r="E2421">
        <v>0</v>
      </c>
      <c r="F2421" t="s">
        <v>49</v>
      </c>
      <c r="G2421" t="s">
        <v>55</v>
      </c>
      <c r="H2421" t="s">
        <v>82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2917</v>
      </c>
      <c r="O2421">
        <f>ROUNDUP(E2421/D2421,2)*100</f>
        <v>0</v>
      </c>
      <c r="P2421" t="b">
        <f>IF(L2421&gt;0,ROUNDUP((E2421/L2421),0))</f>
        <v>0</v>
      </c>
      <c r="Q2421" t="s">
        <v>27</v>
      </c>
      <c r="R2421" t="s">
        <v>2916</v>
      </c>
      <c r="S2421" s="10">
        <f>(J2421/86400)+25569+(-5/24)</f>
        <v>41993.529965277776</v>
      </c>
      <c r="T2421" s="9">
        <f>(I2421/86400)+25569+(-5/24)</f>
        <v>42053.529965277776</v>
      </c>
    </row>
    <row r="2422" spans="1:20" ht="43.5" x14ac:dyDescent="0.35">
      <c r="A2422">
        <v>2420</v>
      </c>
      <c r="B2422" s="8" t="s">
        <v>3491</v>
      </c>
      <c r="C2422" s="8" t="s">
        <v>3490</v>
      </c>
      <c r="D2422">
        <v>16870</v>
      </c>
      <c r="E2422">
        <v>2501</v>
      </c>
      <c r="F2422" t="s">
        <v>49</v>
      </c>
      <c r="G2422" t="s">
        <v>55</v>
      </c>
      <c r="H2422" t="s">
        <v>82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2917</v>
      </c>
      <c r="O2422">
        <f>ROUNDUP(E2422/D2422,2)*100</f>
        <v>15.000000000000002</v>
      </c>
      <c r="P2422">
        <f>IF(L2422&gt;0,ROUNDUP((E2422/L2422),0))</f>
        <v>70</v>
      </c>
      <c r="Q2422" t="s">
        <v>27</v>
      </c>
      <c r="R2422" t="s">
        <v>2916</v>
      </c>
      <c r="S2422" s="10">
        <f>(J2422/86400)+25569+(-5/24)</f>
        <v>41892.820543981477</v>
      </c>
      <c r="T2422" s="9">
        <f>(I2422/86400)+25569+(-5/24)</f>
        <v>41952.862210648142</v>
      </c>
    </row>
    <row r="2423" spans="1:20" ht="29" x14ac:dyDescent="0.35">
      <c r="A2423">
        <v>2421</v>
      </c>
      <c r="B2423" s="8" t="s">
        <v>3489</v>
      </c>
      <c r="C2423" s="8" t="s">
        <v>3488</v>
      </c>
      <c r="D2423">
        <v>6000</v>
      </c>
      <c r="E2423">
        <v>1</v>
      </c>
      <c r="F2423" t="s">
        <v>49</v>
      </c>
      <c r="G2423" t="s">
        <v>55</v>
      </c>
      <c r="H2423" t="s">
        <v>82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2917</v>
      </c>
      <c r="O2423">
        <f>ROUNDUP(E2423/D2423,2)*100</f>
        <v>1</v>
      </c>
      <c r="P2423">
        <f>IF(L2423&gt;0,ROUNDUP((E2423/L2423),0))</f>
        <v>1</v>
      </c>
      <c r="Q2423" t="s">
        <v>27</v>
      </c>
      <c r="R2423" t="s">
        <v>2916</v>
      </c>
      <c r="S2423" s="10">
        <f>(J2423/86400)+25569+(-5/24)</f>
        <v>42026.479120370372</v>
      </c>
      <c r="T2423" s="9">
        <f>(I2423/86400)+25569+(-5/24)</f>
        <v>42056.479120370372</v>
      </c>
    </row>
    <row r="2424" spans="1:20" ht="29" x14ac:dyDescent="0.35">
      <c r="A2424">
        <v>2422</v>
      </c>
      <c r="B2424" s="8" t="s">
        <v>3487</v>
      </c>
      <c r="C2424" s="8" t="s">
        <v>3486</v>
      </c>
      <c r="D2424">
        <v>500</v>
      </c>
      <c r="E2424">
        <v>1</v>
      </c>
      <c r="F2424" t="s">
        <v>49</v>
      </c>
      <c r="G2424" t="s">
        <v>55</v>
      </c>
      <c r="H2424" t="s">
        <v>82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2917</v>
      </c>
      <c r="O2424">
        <f>ROUNDUP(E2424/D2424,2)*100</f>
        <v>1</v>
      </c>
      <c r="P2424">
        <f>IF(L2424&gt;0,ROUNDUP((E2424/L2424),0))</f>
        <v>1</v>
      </c>
      <c r="Q2424" t="s">
        <v>27</v>
      </c>
      <c r="R2424" t="s">
        <v>2916</v>
      </c>
      <c r="S2424" s="10">
        <f>(J2424/86400)+25569+(-5/24)</f>
        <v>42044.516620370363</v>
      </c>
      <c r="T2424" s="9">
        <f>(I2424/86400)+25569+(-5/24)</f>
        <v>42074.474953703706</v>
      </c>
    </row>
    <row r="2425" spans="1:20" ht="43.5" x14ac:dyDescent="0.35">
      <c r="A2425">
        <v>2423</v>
      </c>
      <c r="B2425" s="8" t="s">
        <v>3485</v>
      </c>
      <c r="C2425" s="8" t="s">
        <v>3484</v>
      </c>
      <c r="D2425">
        <v>60000</v>
      </c>
      <c r="E2425">
        <v>8</v>
      </c>
      <c r="F2425" t="s">
        <v>49</v>
      </c>
      <c r="G2425" t="s">
        <v>55</v>
      </c>
      <c r="H2425" t="s">
        <v>82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2917</v>
      </c>
      <c r="O2425">
        <f>ROUNDUP(E2425/D2425,2)*100</f>
        <v>1</v>
      </c>
      <c r="P2425">
        <f>IF(L2425&gt;0,ROUNDUP((E2425/L2425),0))</f>
        <v>8</v>
      </c>
      <c r="Q2425" t="s">
        <v>27</v>
      </c>
      <c r="R2425" t="s">
        <v>2916</v>
      </c>
      <c r="S2425" s="10">
        <f>(J2425/86400)+25569+(-5/24)</f>
        <v>41974.496412037035</v>
      </c>
      <c r="T2425" s="9">
        <f>(I2425/86400)+25569+(-5/24)</f>
        <v>42004.496412037035</v>
      </c>
    </row>
    <row r="2426" spans="1:20" ht="29" x14ac:dyDescent="0.35">
      <c r="A2426">
        <v>2424</v>
      </c>
      <c r="B2426" s="8" t="s">
        <v>3483</v>
      </c>
      <c r="C2426" s="8" t="s">
        <v>3482</v>
      </c>
      <c r="D2426">
        <v>25000</v>
      </c>
      <c r="E2426">
        <v>310</v>
      </c>
      <c r="F2426" t="s">
        <v>49</v>
      </c>
      <c r="G2426" t="s">
        <v>55</v>
      </c>
      <c r="H2426" t="s">
        <v>82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2917</v>
      </c>
      <c r="O2426">
        <f>ROUNDUP(E2426/D2426,2)*100</f>
        <v>2</v>
      </c>
      <c r="P2426">
        <f>IF(L2426&gt;0,ROUNDUP((E2426/L2426),0))</f>
        <v>35</v>
      </c>
      <c r="Q2426" t="s">
        <v>27</v>
      </c>
      <c r="R2426" t="s">
        <v>2916</v>
      </c>
      <c r="S2426" s="10">
        <f>(J2426/86400)+25569+(-5/24)</f>
        <v>41909.684120370366</v>
      </c>
      <c r="T2426" s="9">
        <f>(I2426/86400)+25569+(-5/24)</f>
        <v>41939.684120370366</v>
      </c>
    </row>
    <row r="2427" spans="1:20" ht="58" x14ac:dyDescent="0.35">
      <c r="A2427">
        <v>2425</v>
      </c>
      <c r="B2427" s="8" t="s">
        <v>3481</v>
      </c>
      <c r="C2427" s="8" t="s">
        <v>3480</v>
      </c>
      <c r="D2427">
        <v>3500</v>
      </c>
      <c r="E2427">
        <v>1</v>
      </c>
      <c r="F2427" t="s">
        <v>49</v>
      </c>
      <c r="G2427" t="s">
        <v>55</v>
      </c>
      <c r="H2427" t="s">
        <v>82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2917</v>
      </c>
      <c r="O2427">
        <f>ROUNDUP(E2427/D2427,2)*100</f>
        <v>1</v>
      </c>
      <c r="P2427">
        <f>IF(L2427&gt;0,ROUNDUP((E2427/L2427),0))</f>
        <v>1</v>
      </c>
      <c r="Q2427" t="s">
        <v>27</v>
      </c>
      <c r="R2427" t="s">
        <v>2916</v>
      </c>
      <c r="S2427" s="10">
        <f>(J2427/86400)+25569+(-5/24)</f>
        <v>42502.705428240741</v>
      </c>
      <c r="T2427" s="9">
        <f>(I2427/86400)+25569+(-5/24)</f>
        <v>42517.711111111108</v>
      </c>
    </row>
    <row r="2428" spans="1:20" ht="43.5" x14ac:dyDescent="0.35">
      <c r="A2428">
        <v>2426</v>
      </c>
      <c r="B2428" s="8" t="s">
        <v>3479</v>
      </c>
      <c r="C2428" s="8" t="s">
        <v>3478</v>
      </c>
      <c r="D2428">
        <v>20000</v>
      </c>
      <c r="E2428">
        <v>0</v>
      </c>
      <c r="F2428" t="s">
        <v>49</v>
      </c>
      <c r="G2428" t="s">
        <v>55</v>
      </c>
      <c r="H2428" t="s">
        <v>82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2917</v>
      </c>
      <c r="O2428">
        <f>ROUNDUP(E2428/D2428,2)*100</f>
        <v>0</v>
      </c>
      <c r="P2428" t="b">
        <f>IF(L2428&gt;0,ROUNDUP((E2428/L2428),0))</f>
        <v>0</v>
      </c>
      <c r="Q2428" t="s">
        <v>27</v>
      </c>
      <c r="R2428" t="s">
        <v>2916</v>
      </c>
      <c r="S2428" s="10">
        <f>(J2428/86400)+25569+(-5/24)</f>
        <v>42163.961712962962</v>
      </c>
      <c r="T2428" s="9">
        <f>(I2428/86400)+25569+(-5/24)</f>
        <v>42223.961712962962</v>
      </c>
    </row>
    <row r="2429" spans="1:20" ht="29" x14ac:dyDescent="0.35">
      <c r="A2429">
        <v>2427</v>
      </c>
      <c r="B2429" s="8" t="s">
        <v>3477</v>
      </c>
      <c r="C2429" s="8" t="s">
        <v>3476</v>
      </c>
      <c r="D2429">
        <v>50000</v>
      </c>
      <c r="E2429">
        <v>1</v>
      </c>
      <c r="F2429" t="s">
        <v>49</v>
      </c>
      <c r="G2429" t="s">
        <v>55</v>
      </c>
      <c r="H2429" t="s">
        <v>82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2917</v>
      </c>
      <c r="O2429">
        <f>ROUNDUP(E2429/D2429,2)*100</f>
        <v>1</v>
      </c>
      <c r="P2429">
        <f>IF(L2429&gt;0,ROUNDUP((E2429/L2429),0))</f>
        <v>1</v>
      </c>
      <c r="Q2429" t="s">
        <v>27</v>
      </c>
      <c r="R2429" t="s">
        <v>2916</v>
      </c>
      <c r="S2429" s="10">
        <f>(J2429/86400)+25569+(-5/24)</f>
        <v>42412.110335648147</v>
      </c>
      <c r="T2429" s="9">
        <f>(I2429/86400)+25569+(-5/24)</f>
        <v>42452.068668981483</v>
      </c>
    </row>
    <row r="2430" spans="1:20" ht="29" x14ac:dyDescent="0.35">
      <c r="A2430">
        <v>2428</v>
      </c>
      <c r="B2430" s="8" t="s">
        <v>3475</v>
      </c>
      <c r="C2430" s="8" t="s">
        <v>3474</v>
      </c>
      <c r="D2430">
        <v>35000</v>
      </c>
      <c r="E2430">
        <v>1</v>
      </c>
      <c r="F2430" t="s">
        <v>49</v>
      </c>
      <c r="G2430" t="s">
        <v>55</v>
      </c>
      <c r="H2430" t="s">
        <v>82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2917</v>
      </c>
      <c r="O2430">
        <f>ROUNDUP(E2430/D2430,2)*100</f>
        <v>1</v>
      </c>
      <c r="P2430">
        <f>IF(L2430&gt;0,ROUNDUP((E2430/L2430),0))</f>
        <v>1</v>
      </c>
      <c r="Q2430" t="s">
        <v>27</v>
      </c>
      <c r="R2430" t="s">
        <v>2916</v>
      </c>
      <c r="S2430" s="10">
        <f>(J2430/86400)+25569+(-5/24)</f>
        <v>42045.575821759259</v>
      </c>
      <c r="T2430" s="9">
        <f>(I2430/86400)+25569+(-5/24)</f>
        <v>42075.534155092588</v>
      </c>
    </row>
    <row r="2431" spans="1:20" ht="43.5" x14ac:dyDescent="0.35">
      <c r="A2431">
        <v>2429</v>
      </c>
      <c r="B2431" s="8" t="s">
        <v>3473</v>
      </c>
      <c r="C2431" s="8" t="s">
        <v>3472</v>
      </c>
      <c r="D2431">
        <v>140000</v>
      </c>
      <c r="E2431">
        <v>2005</v>
      </c>
      <c r="F2431" t="s">
        <v>49</v>
      </c>
      <c r="G2431" t="s">
        <v>69</v>
      </c>
      <c r="H2431" t="s">
        <v>1917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2917</v>
      </c>
      <c r="O2431">
        <f>ROUNDUP(E2431/D2431,2)*100</f>
        <v>2</v>
      </c>
      <c r="P2431">
        <f>IF(L2431&gt;0,ROUNDUP((E2431/L2431),0))</f>
        <v>502</v>
      </c>
      <c r="Q2431" t="s">
        <v>27</v>
      </c>
      <c r="R2431" t="s">
        <v>2916</v>
      </c>
      <c r="S2431" s="10">
        <f>(J2431/86400)+25569+(-5/24)</f>
        <v>42734.670902777776</v>
      </c>
      <c r="T2431" s="9">
        <f>(I2431/86400)+25569+(-5/24)</f>
        <v>42771.488888888889</v>
      </c>
    </row>
    <row r="2432" spans="1:20" ht="58" x14ac:dyDescent="0.35">
      <c r="A2432">
        <v>2430</v>
      </c>
      <c r="B2432" s="8" t="s">
        <v>3471</v>
      </c>
      <c r="C2432" s="8" t="s">
        <v>3470</v>
      </c>
      <c r="D2432">
        <v>3000</v>
      </c>
      <c r="E2432">
        <v>21</v>
      </c>
      <c r="F2432" t="s">
        <v>49</v>
      </c>
      <c r="G2432" t="s">
        <v>55</v>
      </c>
      <c r="H2432" t="s">
        <v>82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2917</v>
      </c>
      <c r="O2432">
        <f>ROUNDUP(E2432/D2432,2)*100</f>
        <v>1</v>
      </c>
      <c r="P2432">
        <f>IF(L2432&gt;0,ROUNDUP((E2432/L2432),0))</f>
        <v>11</v>
      </c>
      <c r="Q2432" t="s">
        <v>27</v>
      </c>
      <c r="R2432" t="s">
        <v>2916</v>
      </c>
      <c r="S2432" s="10">
        <f>(J2432/86400)+25569+(-5/24)</f>
        <v>42381.922499999993</v>
      </c>
      <c r="T2432" s="9">
        <f>(I2432/86400)+25569+(-5/24)</f>
        <v>42411.922499999993</v>
      </c>
    </row>
    <row r="2433" spans="1:20" ht="29" x14ac:dyDescent="0.35">
      <c r="A2433">
        <v>2431</v>
      </c>
      <c r="B2433" s="8" t="s">
        <v>3469</v>
      </c>
      <c r="C2433" s="8" t="s">
        <v>3468</v>
      </c>
      <c r="D2433">
        <v>100000</v>
      </c>
      <c r="E2433">
        <v>2</v>
      </c>
      <c r="F2433" t="s">
        <v>49</v>
      </c>
      <c r="G2433" t="s">
        <v>55</v>
      </c>
      <c r="H2433" t="s">
        <v>82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2917</v>
      </c>
      <c r="O2433">
        <f>ROUNDUP(E2433/D2433,2)*100</f>
        <v>1</v>
      </c>
      <c r="P2433">
        <f>IF(L2433&gt;0,ROUNDUP((E2433/L2433),0))</f>
        <v>1</v>
      </c>
      <c r="Q2433" t="s">
        <v>27</v>
      </c>
      <c r="R2433" t="s">
        <v>2916</v>
      </c>
      <c r="S2433" s="10">
        <f>(J2433/86400)+25569+(-5/24)</f>
        <v>42488.891354166662</v>
      </c>
      <c r="T2433" s="9">
        <f>(I2433/86400)+25569+(-5/24)</f>
        <v>42548.891354166662</v>
      </c>
    </row>
    <row r="2434" spans="1:20" ht="43.5" x14ac:dyDescent="0.35">
      <c r="A2434">
        <v>2432</v>
      </c>
      <c r="B2434" s="8" t="s">
        <v>3467</v>
      </c>
      <c r="C2434" s="8" t="s">
        <v>3466</v>
      </c>
      <c r="D2434">
        <v>14000</v>
      </c>
      <c r="E2434">
        <v>2</v>
      </c>
      <c r="F2434" t="s">
        <v>49</v>
      </c>
      <c r="G2434" t="s">
        <v>55</v>
      </c>
      <c r="H2434" t="s">
        <v>82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2917</v>
      </c>
      <c r="O2434">
        <f>ROUNDUP(E2434/D2434,2)*100</f>
        <v>1</v>
      </c>
      <c r="P2434">
        <f>IF(L2434&gt;0,ROUNDUP((E2434/L2434),0))</f>
        <v>1</v>
      </c>
      <c r="Q2434" t="s">
        <v>27</v>
      </c>
      <c r="R2434" t="s">
        <v>2916</v>
      </c>
      <c r="S2434" s="10">
        <f>(J2434/86400)+25569+(-5/24)</f>
        <v>42041.010381944441</v>
      </c>
      <c r="T2434" s="9">
        <f>(I2434/86400)+25569+(-5/24)</f>
        <v>42071.010381944441</v>
      </c>
    </row>
    <row r="2435" spans="1:20" ht="58" x14ac:dyDescent="0.35">
      <c r="A2435">
        <v>2433</v>
      </c>
      <c r="B2435" s="8" t="s">
        <v>3465</v>
      </c>
      <c r="C2435" s="8" t="s">
        <v>3464</v>
      </c>
      <c r="D2435">
        <v>10000</v>
      </c>
      <c r="E2435">
        <v>0</v>
      </c>
      <c r="F2435" t="s">
        <v>49</v>
      </c>
      <c r="G2435" t="s">
        <v>55</v>
      </c>
      <c r="H2435" t="s">
        <v>82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2917</v>
      </c>
      <c r="O2435">
        <f>ROUNDUP(E2435/D2435,2)*100</f>
        <v>0</v>
      </c>
      <c r="P2435" t="b">
        <f>IF(L2435&gt;0,ROUNDUP((E2435/L2435),0))</f>
        <v>0</v>
      </c>
      <c r="Q2435" t="s">
        <v>27</v>
      </c>
      <c r="R2435" t="s">
        <v>2916</v>
      </c>
      <c r="S2435" s="10">
        <f>(J2435/86400)+25569+(-5/24)</f>
        <v>42397.691469907404</v>
      </c>
      <c r="T2435" s="9">
        <f>(I2435/86400)+25569+(-5/24)</f>
        <v>42427.691469907404</v>
      </c>
    </row>
    <row r="2436" spans="1:20" ht="43.5" x14ac:dyDescent="0.35">
      <c r="A2436">
        <v>2434</v>
      </c>
      <c r="B2436" s="8" t="s">
        <v>3463</v>
      </c>
      <c r="C2436" s="8" t="s">
        <v>3462</v>
      </c>
      <c r="D2436">
        <v>20000</v>
      </c>
      <c r="E2436">
        <v>26</v>
      </c>
      <c r="F2436" t="s">
        <v>49</v>
      </c>
      <c r="G2436" t="s">
        <v>55</v>
      </c>
      <c r="H2436" t="s">
        <v>82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2917</v>
      </c>
      <c r="O2436">
        <f>ROUNDUP(E2436/D2436,2)*100</f>
        <v>1</v>
      </c>
      <c r="P2436">
        <f>IF(L2436&gt;0,ROUNDUP((E2436/L2436),0))</f>
        <v>13</v>
      </c>
      <c r="Q2436" t="s">
        <v>27</v>
      </c>
      <c r="R2436" t="s">
        <v>2916</v>
      </c>
      <c r="S2436" s="10">
        <f>(J2436/86400)+25569+(-5/24)</f>
        <v>42179.977708333332</v>
      </c>
      <c r="T2436" s="9">
        <f>(I2436/86400)+25569+(-5/24)</f>
        <v>42219.977708333332</v>
      </c>
    </row>
    <row r="2437" spans="1:20" ht="43.5" x14ac:dyDescent="0.35">
      <c r="A2437">
        <v>2435</v>
      </c>
      <c r="B2437" s="8" t="s">
        <v>3461</v>
      </c>
      <c r="C2437" s="8" t="s">
        <v>3460</v>
      </c>
      <c r="D2437">
        <v>250000</v>
      </c>
      <c r="E2437">
        <v>1224</v>
      </c>
      <c r="F2437" t="s">
        <v>49</v>
      </c>
      <c r="G2437" t="s">
        <v>64</v>
      </c>
      <c r="H2437" t="s">
        <v>638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2917</v>
      </c>
      <c r="O2437">
        <f>ROUNDUP(E2437/D2437,2)*100</f>
        <v>1</v>
      </c>
      <c r="P2437">
        <f>IF(L2437&gt;0,ROUNDUP((E2437/L2437),0))</f>
        <v>306</v>
      </c>
      <c r="Q2437" t="s">
        <v>27</v>
      </c>
      <c r="R2437" t="s">
        <v>2916</v>
      </c>
      <c r="S2437" s="10">
        <f>(J2437/86400)+25569+(-5/24)</f>
        <v>42252.069282407407</v>
      </c>
      <c r="T2437" s="9">
        <f>(I2437/86400)+25569+(-5/24)</f>
        <v>42282.069282407407</v>
      </c>
    </row>
    <row r="2438" spans="1:20" ht="58" x14ac:dyDescent="0.35">
      <c r="A2438">
        <v>2436</v>
      </c>
      <c r="B2438" s="8" t="s">
        <v>3459</v>
      </c>
      <c r="C2438" s="8" t="s">
        <v>3458</v>
      </c>
      <c r="D2438">
        <v>117000</v>
      </c>
      <c r="E2438">
        <v>45</v>
      </c>
      <c r="F2438" t="s">
        <v>49</v>
      </c>
      <c r="G2438" t="s">
        <v>57</v>
      </c>
      <c r="H2438" t="s">
        <v>193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2917</v>
      </c>
      <c r="O2438">
        <f>ROUNDUP(E2438/D2438,2)*100</f>
        <v>1</v>
      </c>
      <c r="P2438">
        <f>IF(L2438&gt;0,ROUNDUP((E2438/L2438),0))</f>
        <v>23</v>
      </c>
      <c r="Q2438" t="s">
        <v>27</v>
      </c>
      <c r="R2438" t="s">
        <v>2916</v>
      </c>
      <c r="S2438" s="10">
        <f>(J2438/86400)+25569+(-5/24)</f>
        <v>42338.407060185178</v>
      </c>
      <c r="T2438" s="9">
        <f>(I2438/86400)+25569+(-5/24)</f>
        <v>42398.407060185178</v>
      </c>
    </row>
    <row r="2439" spans="1:20" ht="43.5" x14ac:dyDescent="0.35">
      <c r="A2439">
        <v>2437</v>
      </c>
      <c r="B2439" s="8" t="s">
        <v>3457</v>
      </c>
      <c r="C2439" s="8" t="s">
        <v>3456</v>
      </c>
      <c r="D2439">
        <v>8000</v>
      </c>
      <c r="E2439">
        <v>0</v>
      </c>
      <c r="F2439" t="s">
        <v>49</v>
      </c>
      <c r="G2439" t="s">
        <v>55</v>
      </c>
      <c r="H2439" t="s">
        <v>82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2917</v>
      </c>
      <c r="O2439">
        <f>ROUNDUP(E2439/D2439,2)*100</f>
        <v>0</v>
      </c>
      <c r="P2439" t="b">
        <f>IF(L2439&gt;0,ROUNDUP((E2439/L2439),0))</f>
        <v>0</v>
      </c>
      <c r="Q2439" t="s">
        <v>27</v>
      </c>
      <c r="R2439" t="s">
        <v>2916</v>
      </c>
      <c r="S2439" s="10">
        <f>(J2439/86400)+25569+(-5/24)</f>
        <v>42031.756805555553</v>
      </c>
      <c r="T2439" s="9">
        <f>(I2439/86400)+25569+(-5/24)</f>
        <v>42080.541666666664</v>
      </c>
    </row>
    <row r="2440" spans="1:20" ht="43.5" x14ac:dyDescent="0.35">
      <c r="A2440">
        <v>2438</v>
      </c>
      <c r="B2440" s="8" t="s">
        <v>3455</v>
      </c>
      <c r="C2440" s="8" t="s">
        <v>3454</v>
      </c>
      <c r="D2440">
        <v>15000</v>
      </c>
      <c r="E2440">
        <v>50</v>
      </c>
      <c r="F2440" t="s">
        <v>49</v>
      </c>
      <c r="G2440" t="s">
        <v>55</v>
      </c>
      <c r="H2440" t="s">
        <v>82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2917</v>
      </c>
      <c r="O2440">
        <f>ROUNDUP(E2440/D2440,2)*100</f>
        <v>1</v>
      </c>
      <c r="P2440">
        <f>IF(L2440&gt;0,ROUNDUP((E2440/L2440),0))</f>
        <v>50</v>
      </c>
      <c r="Q2440" t="s">
        <v>27</v>
      </c>
      <c r="R2440" t="s">
        <v>2916</v>
      </c>
      <c r="S2440" s="10">
        <f>(J2440/86400)+25569+(-5/24)</f>
        <v>42285.706736111104</v>
      </c>
      <c r="T2440" s="9">
        <f>(I2440/86400)+25569+(-5/24)</f>
        <v>42345.748402777775</v>
      </c>
    </row>
    <row r="2441" spans="1:20" ht="58" x14ac:dyDescent="0.35">
      <c r="A2441">
        <v>2439</v>
      </c>
      <c r="B2441" s="8" t="s">
        <v>3453</v>
      </c>
      <c r="C2441" s="8" t="s">
        <v>3452</v>
      </c>
      <c r="D2441">
        <v>10000</v>
      </c>
      <c r="E2441">
        <v>0</v>
      </c>
      <c r="F2441" t="s">
        <v>49</v>
      </c>
      <c r="G2441" t="s">
        <v>55</v>
      </c>
      <c r="H2441" t="s">
        <v>82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2917</v>
      </c>
      <c r="O2441">
        <f>ROUNDUP(E2441/D2441,2)*100</f>
        <v>0</v>
      </c>
      <c r="P2441" t="b">
        <f>IF(L2441&gt;0,ROUNDUP((E2441/L2441),0))</f>
        <v>0</v>
      </c>
      <c r="Q2441" t="s">
        <v>27</v>
      </c>
      <c r="R2441" t="s">
        <v>2916</v>
      </c>
      <c r="S2441" s="10">
        <f>(J2441/86400)+25569+(-5/24)</f>
        <v>42265.610289351847</v>
      </c>
      <c r="T2441" s="9">
        <f>(I2441/86400)+25569+(-5/24)</f>
        <v>42295.610289351847</v>
      </c>
    </row>
    <row r="2442" spans="1:20" ht="29" x14ac:dyDescent="0.35">
      <c r="A2442">
        <v>2440</v>
      </c>
      <c r="B2442" s="8" t="s">
        <v>3451</v>
      </c>
      <c r="C2442" s="8" t="s">
        <v>3450</v>
      </c>
      <c r="D2442">
        <v>5000</v>
      </c>
      <c r="E2442">
        <v>10</v>
      </c>
      <c r="F2442" t="s">
        <v>49</v>
      </c>
      <c r="G2442" t="s">
        <v>73</v>
      </c>
      <c r="H2442" t="s">
        <v>85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2917</v>
      </c>
      <c r="O2442">
        <f>ROUNDUP(E2442/D2442,2)*100</f>
        <v>1</v>
      </c>
      <c r="P2442">
        <f>IF(L2442&gt;0,ROUNDUP((E2442/L2442),0))</f>
        <v>5</v>
      </c>
      <c r="Q2442" t="s">
        <v>27</v>
      </c>
      <c r="R2442" t="s">
        <v>2916</v>
      </c>
      <c r="S2442" s="10">
        <f>(J2442/86400)+25569+(-5/24)</f>
        <v>42383.691122685188</v>
      </c>
      <c r="T2442" s="9">
        <f>(I2442/86400)+25569+(-5/24)</f>
        <v>42413.691122685188</v>
      </c>
    </row>
    <row r="2443" spans="1:20" ht="29" x14ac:dyDescent="0.35">
      <c r="A2443">
        <v>2441</v>
      </c>
      <c r="B2443" s="8" t="s">
        <v>3449</v>
      </c>
      <c r="C2443" s="8" t="s">
        <v>3448</v>
      </c>
      <c r="D2443">
        <v>7500</v>
      </c>
      <c r="E2443">
        <v>8091</v>
      </c>
      <c r="F2443" t="s">
        <v>51</v>
      </c>
      <c r="G2443" t="s">
        <v>55</v>
      </c>
      <c r="H2443" t="s">
        <v>82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3409</v>
      </c>
      <c r="O2443">
        <f>ROUNDUP(E2443/D2443,2)*100</f>
        <v>108</v>
      </c>
      <c r="P2443">
        <f>IF(L2443&gt;0,ROUNDUP((E2443/L2443),0))</f>
        <v>75</v>
      </c>
      <c r="Q2443" t="s">
        <v>27</v>
      </c>
      <c r="R2443" t="s">
        <v>3408</v>
      </c>
      <c r="S2443" s="10">
        <f>(J2443/86400)+25569+(-5/24)</f>
        <v>42186.917291666665</v>
      </c>
      <c r="T2443" s="9">
        <f>(I2443/86400)+25569+(-5/24)</f>
        <v>42207.999305555553</v>
      </c>
    </row>
    <row r="2444" spans="1:20" ht="29" x14ac:dyDescent="0.35">
      <c r="A2444">
        <v>2442</v>
      </c>
      <c r="B2444" s="8" t="s">
        <v>3447</v>
      </c>
      <c r="C2444" s="8" t="s">
        <v>3446</v>
      </c>
      <c r="D2444">
        <v>24000</v>
      </c>
      <c r="E2444">
        <v>30226</v>
      </c>
      <c r="F2444" t="s">
        <v>51</v>
      </c>
      <c r="G2444" t="s">
        <v>55</v>
      </c>
      <c r="H2444" t="s">
        <v>82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3409</v>
      </c>
      <c r="O2444">
        <f>ROUNDUP(E2444/D2444,2)*100</f>
        <v>126</v>
      </c>
      <c r="P2444">
        <f>IF(L2444&gt;0,ROUNDUP((E2444/L2444),0))</f>
        <v>82</v>
      </c>
      <c r="Q2444" t="s">
        <v>27</v>
      </c>
      <c r="R2444" t="s">
        <v>3408</v>
      </c>
      <c r="S2444" s="10">
        <f>(J2444/86400)+25569+(-5/24)</f>
        <v>42052.458657407406</v>
      </c>
      <c r="T2444" s="9">
        <f>(I2444/86400)+25569+(-5/24)</f>
        <v>42082.416990740741</v>
      </c>
    </row>
    <row r="2445" spans="1:20" ht="58" x14ac:dyDescent="0.35">
      <c r="A2445">
        <v>2443</v>
      </c>
      <c r="B2445" s="8" t="s">
        <v>3445</v>
      </c>
      <c r="C2445" s="8" t="s">
        <v>3444</v>
      </c>
      <c r="D2445">
        <v>20000</v>
      </c>
      <c r="E2445">
        <v>40502.99</v>
      </c>
      <c r="F2445" t="s">
        <v>51</v>
      </c>
      <c r="G2445" t="s">
        <v>55</v>
      </c>
      <c r="H2445" t="s">
        <v>82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3409</v>
      </c>
      <c r="O2445">
        <f>ROUNDUP(E2445/D2445,2)*100</f>
        <v>202.99999999999997</v>
      </c>
      <c r="P2445">
        <f>IF(L2445&gt;0,ROUNDUP((E2445/L2445),0))</f>
        <v>131</v>
      </c>
      <c r="Q2445" t="s">
        <v>27</v>
      </c>
      <c r="R2445" t="s">
        <v>3408</v>
      </c>
      <c r="S2445" s="10">
        <f>(J2445/86400)+25569+(-5/24)</f>
        <v>41836.416921296295</v>
      </c>
      <c r="T2445" s="9">
        <f>(I2445/86400)+25569+(-5/24)</f>
        <v>41866.416921296295</v>
      </c>
    </row>
    <row r="2446" spans="1:20" ht="43.5" x14ac:dyDescent="0.35">
      <c r="A2446">
        <v>2444</v>
      </c>
      <c r="B2446" s="8" t="s">
        <v>3443</v>
      </c>
      <c r="C2446" s="8" t="s">
        <v>3442</v>
      </c>
      <c r="D2446">
        <v>3000</v>
      </c>
      <c r="E2446">
        <v>3258</v>
      </c>
      <c r="F2446" t="s">
        <v>51</v>
      </c>
      <c r="G2446" t="s">
        <v>55</v>
      </c>
      <c r="H2446" t="s">
        <v>82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3409</v>
      </c>
      <c r="O2446">
        <f>ROUNDUP(E2446/D2446,2)*100</f>
        <v>109.00000000000001</v>
      </c>
      <c r="P2446">
        <f>IF(L2446&gt;0,ROUNDUP((E2446/L2446),0))</f>
        <v>54</v>
      </c>
      <c r="Q2446" t="s">
        <v>27</v>
      </c>
      <c r="R2446" t="s">
        <v>3408</v>
      </c>
      <c r="S2446" s="10">
        <f>(J2446/86400)+25569+(-5/24)</f>
        <v>42485.54619212963</v>
      </c>
      <c r="T2446" s="9">
        <f>(I2446/86400)+25569+(-5/24)</f>
        <v>42515.54619212963</v>
      </c>
    </row>
    <row r="2447" spans="1:20" ht="58" x14ac:dyDescent="0.35">
      <c r="A2447">
        <v>2445</v>
      </c>
      <c r="B2447" s="8" t="s">
        <v>3441</v>
      </c>
      <c r="C2447" s="8" t="s">
        <v>3440</v>
      </c>
      <c r="D2447">
        <v>5000</v>
      </c>
      <c r="E2447">
        <v>8640</v>
      </c>
      <c r="F2447" t="s">
        <v>51</v>
      </c>
      <c r="G2447" t="s">
        <v>55</v>
      </c>
      <c r="H2447" t="s">
        <v>82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3409</v>
      </c>
      <c r="O2447">
        <f>ROUNDUP(E2447/D2447,2)*100</f>
        <v>173</v>
      </c>
      <c r="P2447">
        <f>IF(L2447&gt;0,ROUNDUP((E2447/L2447),0))</f>
        <v>76</v>
      </c>
      <c r="Q2447" t="s">
        <v>27</v>
      </c>
      <c r="R2447" t="s">
        <v>3408</v>
      </c>
      <c r="S2447" s="10">
        <f>(J2447/86400)+25569+(-5/24)</f>
        <v>42242.981724537036</v>
      </c>
      <c r="T2447" s="9">
        <f>(I2447/86400)+25569+(-5/24)</f>
        <v>42272.981724537036</v>
      </c>
    </row>
    <row r="2448" spans="1:20" ht="58" x14ac:dyDescent="0.35">
      <c r="A2448">
        <v>2446</v>
      </c>
      <c r="B2448" s="8" t="s">
        <v>3439</v>
      </c>
      <c r="C2448" s="8" t="s">
        <v>3438</v>
      </c>
      <c r="D2448">
        <v>5000</v>
      </c>
      <c r="E2448">
        <v>8399</v>
      </c>
      <c r="F2448" t="s">
        <v>51</v>
      </c>
      <c r="G2448" t="s">
        <v>55</v>
      </c>
      <c r="H2448" t="s">
        <v>82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3409</v>
      </c>
      <c r="O2448">
        <f>ROUNDUP(E2448/D2448,2)*100</f>
        <v>168</v>
      </c>
      <c r="P2448">
        <f>IF(L2448&gt;0,ROUNDUP((E2448/L2448),0))</f>
        <v>76</v>
      </c>
      <c r="Q2448" t="s">
        <v>27</v>
      </c>
      <c r="R2448" t="s">
        <v>3408</v>
      </c>
      <c r="S2448" s="10">
        <f>(J2448/86400)+25569+(-5/24)</f>
        <v>42670.394340277773</v>
      </c>
      <c r="T2448" s="9">
        <f>(I2448/86400)+25569+(-5/24)</f>
        <v>42700.436006944445</v>
      </c>
    </row>
    <row r="2449" spans="1:20" ht="58" x14ac:dyDescent="0.35">
      <c r="A2449">
        <v>2447</v>
      </c>
      <c r="B2449" s="8" t="s">
        <v>3437</v>
      </c>
      <c r="C2449" s="8" t="s">
        <v>3436</v>
      </c>
      <c r="D2449">
        <v>2500</v>
      </c>
      <c r="E2449">
        <v>10680</v>
      </c>
      <c r="F2449" t="s">
        <v>51</v>
      </c>
      <c r="G2449" t="s">
        <v>55</v>
      </c>
      <c r="H2449" t="s">
        <v>82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3409</v>
      </c>
      <c r="O2449">
        <f>ROUNDUP(E2449/D2449,2)*100</f>
        <v>427.99999999999994</v>
      </c>
      <c r="P2449">
        <f>IF(L2449&gt;0,ROUNDUP((E2449/L2449),0))</f>
        <v>32</v>
      </c>
      <c r="Q2449" t="s">
        <v>27</v>
      </c>
      <c r="R2449" t="s">
        <v>3408</v>
      </c>
      <c r="S2449" s="10">
        <f>(J2449/86400)+25569+(-5/24)</f>
        <v>42654.26149305555</v>
      </c>
      <c r="T2449" s="9">
        <f>(I2449/86400)+25569+(-5/24)</f>
        <v>42685.958333333336</v>
      </c>
    </row>
    <row r="2450" spans="1:20" ht="58" x14ac:dyDescent="0.35">
      <c r="A2450">
        <v>2448</v>
      </c>
      <c r="B2450" s="8" t="s">
        <v>3435</v>
      </c>
      <c r="C2450" s="8" t="s">
        <v>3434</v>
      </c>
      <c r="D2450">
        <v>400</v>
      </c>
      <c r="E2450">
        <v>430</v>
      </c>
      <c r="F2450" t="s">
        <v>51</v>
      </c>
      <c r="G2450" t="s">
        <v>55</v>
      </c>
      <c r="H2450" t="s">
        <v>82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3409</v>
      </c>
      <c r="O2450">
        <f>ROUNDUP(E2450/D2450,2)*100</f>
        <v>108</v>
      </c>
      <c r="P2450">
        <f>IF(L2450&gt;0,ROUNDUP((E2450/L2450),0))</f>
        <v>48</v>
      </c>
      <c r="Q2450" t="s">
        <v>27</v>
      </c>
      <c r="R2450" t="s">
        <v>3408</v>
      </c>
      <c r="S2450" s="10">
        <f>(J2450/86400)+25569+(-5/24)</f>
        <v>42607.107789351845</v>
      </c>
      <c r="T2450" s="9">
        <f>(I2450/86400)+25569+(-5/24)</f>
        <v>42613.025000000001</v>
      </c>
    </row>
    <row r="2451" spans="1:20" ht="43.5" x14ac:dyDescent="0.35">
      <c r="A2451">
        <v>2449</v>
      </c>
      <c r="B2451" s="8" t="s">
        <v>3433</v>
      </c>
      <c r="C2451" s="8" t="s">
        <v>3432</v>
      </c>
      <c r="D2451">
        <v>10000</v>
      </c>
      <c r="E2451">
        <v>10800</v>
      </c>
      <c r="F2451" t="s">
        <v>51</v>
      </c>
      <c r="G2451" t="s">
        <v>55</v>
      </c>
      <c r="H2451" t="s">
        <v>82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3409</v>
      </c>
      <c r="O2451">
        <f>ROUNDUP(E2451/D2451,2)*100</f>
        <v>108</v>
      </c>
      <c r="P2451">
        <f>IF(L2451&gt;0,ROUNDUP((E2451/L2451),0))</f>
        <v>90</v>
      </c>
      <c r="Q2451" t="s">
        <v>27</v>
      </c>
      <c r="R2451" t="s">
        <v>3408</v>
      </c>
      <c r="S2451" s="10">
        <f>(J2451/86400)+25569+(-5/24)</f>
        <v>41942.934201388889</v>
      </c>
      <c r="T2451" s="9">
        <f>(I2451/86400)+25569+(-5/24)</f>
        <v>41972.975868055553</v>
      </c>
    </row>
    <row r="2452" spans="1:20" ht="43.5" x14ac:dyDescent="0.35">
      <c r="A2452">
        <v>2450</v>
      </c>
      <c r="B2452" s="8" t="s">
        <v>3431</v>
      </c>
      <c r="C2452" s="8" t="s">
        <v>3430</v>
      </c>
      <c r="D2452">
        <v>15000</v>
      </c>
      <c r="E2452">
        <v>15230.03</v>
      </c>
      <c r="F2452" t="s">
        <v>51</v>
      </c>
      <c r="G2452" t="s">
        <v>55</v>
      </c>
      <c r="H2452" t="s">
        <v>82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3409</v>
      </c>
      <c r="O2452">
        <f>ROUNDUP(E2452/D2452,2)*100</f>
        <v>102</v>
      </c>
      <c r="P2452">
        <f>IF(L2452&gt;0,ROUNDUP((E2452/L2452),0))</f>
        <v>150</v>
      </c>
      <c r="Q2452" t="s">
        <v>27</v>
      </c>
      <c r="R2452" t="s">
        <v>3408</v>
      </c>
      <c r="S2452" s="10">
        <f>(J2452/86400)+25569+(-5/24)</f>
        <v>41901.864074074074</v>
      </c>
      <c r="T2452" s="9">
        <f>(I2452/86400)+25569+(-5/24)</f>
        <v>41939.924305555549</v>
      </c>
    </row>
    <row r="2453" spans="1:20" ht="43.5" x14ac:dyDescent="0.35">
      <c r="A2453">
        <v>2451</v>
      </c>
      <c r="B2453" s="8" t="s">
        <v>3429</v>
      </c>
      <c r="C2453" s="8" t="s">
        <v>3428</v>
      </c>
      <c r="D2453">
        <v>10000</v>
      </c>
      <c r="E2453">
        <v>11545</v>
      </c>
      <c r="F2453" t="s">
        <v>51</v>
      </c>
      <c r="G2453" t="s">
        <v>55</v>
      </c>
      <c r="H2453" t="s">
        <v>82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3409</v>
      </c>
      <c r="O2453">
        <f>ROUNDUP(E2453/D2453,2)*100</f>
        <v>115.99999999999999</v>
      </c>
      <c r="P2453">
        <f>IF(L2453&gt;0,ROUNDUP((E2453/L2453),0))</f>
        <v>63</v>
      </c>
      <c r="Q2453" t="s">
        <v>27</v>
      </c>
      <c r="R2453" t="s">
        <v>3408</v>
      </c>
      <c r="S2453" s="10">
        <f>(J2453/86400)+25569+(-5/24)</f>
        <v>42779.700115740743</v>
      </c>
      <c r="T2453" s="9">
        <f>(I2453/86400)+25569+(-5/24)</f>
        <v>42799.700115740743</v>
      </c>
    </row>
    <row r="2454" spans="1:20" ht="43.5" x14ac:dyDescent="0.35">
      <c r="A2454">
        <v>2452</v>
      </c>
      <c r="B2454" s="8" t="s">
        <v>3427</v>
      </c>
      <c r="C2454" s="8" t="s">
        <v>3426</v>
      </c>
      <c r="D2454">
        <v>600</v>
      </c>
      <c r="E2454">
        <v>801</v>
      </c>
      <c r="F2454" t="s">
        <v>51</v>
      </c>
      <c r="G2454" t="s">
        <v>55</v>
      </c>
      <c r="H2454" t="s">
        <v>82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3409</v>
      </c>
      <c r="O2454">
        <f>ROUNDUP(E2454/D2454,2)*100</f>
        <v>134</v>
      </c>
      <c r="P2454">
        <f>IF(L2454&gt;0,ROUNDUP((E2454/L2454),0))</f>
        <v>54</v>
      </c>
      <c r="Q2454" t="s">
        <v>27</v>
      </c>
      <c r="R2454" t="s">
        <v>3408</v>
      </c>
      <c r="S2454" s="10">
        <f>(J2454/86400)+25569+(-5/24)</f>
        <v>42338.635416666664</v>
      </c>
      <c r="T2454" s="9">
        <f>(I2454/86400)+25569+(-5/24)</f>
        <v>42367.749999999993</v>
      </c>
    </row>
    <row r="2455" spans="1:20" ht="43.5" x14ac:dyDescent="0.35">
      <c r="A2455">
        <v>2453</v>
      </c>
      <c r="B2455" s="8" t="s">
        <v>3425</v>
      </c>
      <c r="C2455" s="8" t="s">
        <v>3424</v>
      </c>
      <c r="D2455">
        <v>3000</v>
      </c>
      <c r="E2455">
        <v>4641</v>
      </c>
      <c r="F2455" t="s">
        <v>51</v>
      </c>
      <c r="G2455" t="s">
        <v>55</v>
      </c>
      <c r="H2455" t="s">
        <v>82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3409</v>
      </c>
      <c r="O2455">
        <f>ROUNDUP(E2455/D2455,2)*100</f>
        <v>155</v>
      </c>
      <c r="P2455">
        <f>IF(L2455&gt;0,ROUNDUP((E2455/L2455),0))</f>
        <v>70</v>
      </c>
      <c r="Q2455" t="s">
        <v>27</v>
      </c>
      <c r="R2455" t="s">
        <v>3408</v>
      </c>
      <c r="S2455" s="10">
        <f>(J2455/86400)+25569+(-5/24)</f>
        <v>42738.483900462961</v>
      </c>
      <c r="T2455" s="9">
        <f>(I2455/86400)+25569+(-5/24)</f>
        <v>42768.483900462961</v>
      </c>
    </row>
    <row r="2456" spans="1:20" ht="43.5" x14ac:dyDescent="0.35">
      <c r="A2456">
        <v>2454</v>
      </c>
      <c r="B2456" s="8" t="s">
        <v>3423</v>
      </c>
      <c r="C2456" s="8" t="s">
        <v>3422</v>
      </c>
      <c r="D2456">
        <v>35000</v>
      </c>
      <c r="E2456">
        <v>35296</v>
      </c>
      <c r="F2456" t="s">
        <v>51</v>
      </c>
      <c r="G2456" t="s">
        <v>55</v>
      </c>
      <c r="H2456" t="s">
        <v>82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3409</v>
      </c>
      <c r="O2456">
        <f>ROUNDUP(E2456/D2456,2)*100</f>
        <v>101</v>
      </c>
      <c r="P2456">
        <f>IF(L2456&gt;0,ROUNDUP((E2456/L2456),0))</f>
        <v>272</v>
      </c>
      <c r="Q2456" t="s">
        <v>27</v>
      </c>
      <c r="R2456" t="s">
        <v>3408</v>
      </c>
      <c r="S2456" s="10">
        <f>(J2456/86400)+25569+(-5/24)</f>
        <v>42769.993148148147</v>
      </c>
      <c r="T2456" s="9">
        <f>(I2456/86400)+25569+(-5/24)</f>
        <v>42804.993148148147</v>
      </c>
    </row>
    <row r="2457" spans="1:20" ht="43.5" x14ac:dyDescent="0.35">
      <c r="A2457">
        <v>2455</v>
      </c>
      <c r="B2457" s="8" t="s">
        <v>3421</v>
      </c>
      <c r="C2457" s="8" t="s">
        <v>3420</v>
      </c>
      <c r="D2457">
        <v>300</v>
      </c>
      <c r="E2457">
        <v>546</v>
      </c>
      <c r="F2457" t="s">
        <v>51</v>
      </c>
      <c r="G2457" t="s">
        <v>55</v>
      </c>
      <c r="H2457" t="s">
        <v>82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3409</v>
      </c>
      <c r="O2457">
        <f>ROUNDUP(E2457/D2457,2)*100</f>
        <v>182</v>
      </c>
      <c r="P2457">
        <f>IF(L2457&gt;0,ROUNDUP((E2457/L2457),0))</f>
        <v>35</v>
      </c>
      <c r="Q2457" t="s">
        <v>27</v>
      </c>
      <c r="R2457" t="s">
        <v>3408</v>
      </c>
      <c r="S2457" s="10">
        <f>(J2457/86400)+25569+(-5/24)</f>
        <v>42452.573495370372</v>
      </c>
      <c r="T2457" s="9">
        <f>(I2457/86400)+25569+(-5/24)</f>
        <v>42480.573495370372</v>
      </c>
    </row>
    <row r="2458" spans="1:20" ht="43.5" x14ac:dyDescent="0.35">
      <c r="A2458">
        <v>2456</v>
      </c>
      <c r="B2458" s="8" t="s">
        <v>3419</v>
      </c>
      <c r="C2458" s="8" t="s">
        <v>3418</v>
      </c>
      <c r="D2458">
        <v>1500</v>
      </c>
      <c r="E2458">
        <v>2713</v>
      </c>
      <c r="F2458" t="s">
        <v>51</v>
      </c>
      <c r="G2458" t="s">
        <v>55</v>
      </c>
      <c r="H2458" t="s">
        <v>82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3409</v>
      </c>
      <c r="O2458">
        <f>ROUNDUP(E2458/D2458,2)*100</f>
        <v>181</v>
      </c>
      <c r="P2458">
        <f>IF(L2458&gt;0,ROUNDUP((E2458/L2458),0))</f>
        <v>41</v>
      </c>
      <c r="Q2458" t="s">
        <v>27</v>
      </c>
      <c r="R2458" t="s">
        <v>3408</v>
      </c>
      <c r="S2458" s="10">
        <f>(J2458/86400)+25569+(-5/24)</f>
        <v>42761.752766203703</v>
      </c>
      <c r="T2458" s="9">
        <f>(I2458/86400)+25569+(-5/24)</f>
        <v>42791.752766203703</v>
      </c>
    </row>
    <row r="2459" spans="1:20" ht="43.5" x14ac:dyDescent="0.35">
      <c r="A2459">
        <v>2457</v>
      </c>
      <c r="B2459" s="8" t="s">
        <v>3417</v>
      </c>
      <c r="C2459" s="8" t="s">
        <v>3416</v>
      </c>
      <c r="D2459">
        <v>23000</v>
      </c>
      <c r="E2459">
        <v>23530</v>
      </c>
      <c r="F2459" t="s">
        <v>51</v>
      </c>
      <c r="G2459" t="s">
        <v>55</v>
      </c>
      <c r="H2459" t="s">
        <v>82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3409</v>
      </c>
      <c r="O2459">
        <f>ROUNDUP(E2459/D2459,2)*100</f>
        <v>103</v>
      </c>
      <c r="P2459">
        <f>IF(L2459&gt;0,ROUNDUP((E2459/L2459),0))</f>
        <v>190</v>
      </c>
      <c r="Q2459" t="s">
        <v>27</v>
      </c>
      <c r="R2459" t="s">
        <v>3408</v>
      </c>
      <c r="S2459" s="10">
        <f>(J2459/86400)+25569+(-5/24)</f>
        <v>42423.394166666665</v>
      </c>
      <c r="T2459" s="9">
        <f>(I2459/86400)+25569+(-5/24)</f>
        <v>42453.352500000001</v>
      </c>
    </row>
    <row r="2460" spans="1:20" ht="58" x14ac:dyDescent="0.35">
      <c r="A2460">
        <v>2458</v>
      </c>
      <c r="B2460" s="8" t="s">
        <v>3415</v>
      </c>
      <c r="C2460" s="8" t="s">
        <v>3414</v>
      </c>
      <c r="D2460">
        <v>5000</v>
      </c>
      <c r="E2460">
        <v>5509</v>
      </c>
      <c r="F2460" t="s">
        <v>51</v>
      </c>
      <c r="G2460" t="s">
        <v>55</v>
      </c>
      <c r="H2460" t="s">
        <v>82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3409</v>
      </c>
      <c r="O2460">
        <f>ROUNDUP(E2460/D2460,2)*100</f>
        <v>111.00000000000001</v>
      </c>
      <c r="P2460">
        <f>IF(L2460&gt;0,ROUNDUP((E2460/L2460),0))</f>
        <v>69</v>
      </c>
      <c r="Q2460" t="s">
        <v>27</v>
      </c>
      <c r="R2460" t="s">
        <v>3408</v>
      </c>
      <c r="S2460" s="10">
        <f>(J2460/86400)+25569+(-5/24)</f>
        <v>42495.663402777776</v>
      </c>
      <c r="T2460" s="9">
        <f>(I2460/86400)+25569+(-5/24)</f>
        <v>42530.583333333336</v>
      </c>
    </row>
    <row r="2461" spans="1:20" ht="58" x14ac:dyDescent="0.35">
      <c r="A2461">
        <v>2459</v>
      </c>
      <c r="B2461" s="8" t="s">
        <v>3413</v>
      </c>
      <c r="C2461" s="8" t="s">
        <v>3412</v>
      </c>
      <c r="D2461">
        <v>30000</v>
      </c>
      <c r="E2461">
        <v>30675</v>
      </c>
      <c r="F2461" t="s">
        <v>51</v>
      </c>
      <c r="G2461" t="s">
        <v>55</v>
      </c>
      <c r="H2461" t="s">
        <v>82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3409</v>
      </c>
      <c r="O2461">
        <f>ROUNDUP(E2461/D2461,2)*100</f>
        <v>103</v>
      </c>
      <c r="P2461">
        <f>IF(L2461&gt;0,ROUNDUP((E2461/L2461),0))</f>
        <v>109</v>
      </c>
      <c r="Q2461" t="s">
        <v>27</v>
      </c>
      <c r="R2461" t="s">
        <v>3408</v>
      </c>
      <c r="S2461" s="10">
        <f>(J2461/86400)+25569+(-5/24)</f>
        <v>42407.429224537038</v>
      </c>
      <c r="T2461" s="9">
        <f>(I2461/86400)+25569+(-5/24)</f>
        <v>42452.387557870366</v>
      </c>
    </row>
    <row r="2462" spans="1:20" ht="43.5" x14ac:dyDescent="0.35">
      <c r="A2462">
        <v>2460</v>
      </c>
      <c r="B2462" s="8" t="s">
        <v>3411</v>
      </c>
      <c r="C2462" s="8" t="s">
        <v>3410</v>
      </c>
      <c r="D2462">
        <v>8500</v>
      </c>
      <c r="E2462">
        <v>8567</v>
      </c>
      <c r="F2462" t="s">
        <v>51</v>
      </c>
      <c r="G2462" t="s">
        <v>55</v>
      </c>
      <c r="H2462" t="s">
        <v>82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3409</v>
      </c>
      <c r="O2462">
        <f>ROUNDUP(E2462/D2462,2)*100</f>
        <v>101</v>
      </c>
      <c r="P2462">
        <f>IF(L2462&gt;0,ROUNDUP((E2462/L2462),0))</f>
        <v>126</v>
      </c>
      <c r="Q2462" t="s">
        <v>27</v>
      </c>
      <c r="R2462" t="s">
        <v>3408</v>
      </c>
      <c r="S2462" s="10">
        <f>(J2462/86400)+25569+(-5/24)</f>
        <v>42703.978784722225</v>
      </c>
      <c r="T2462" s="9">
        <f>(I2462/86400)+25569+(-5/24)</f>
        <v>42737.970138888886</v>
      </c>
    </row>
    <row r="2463" spans="1:20" ht="43.5" x14ac:dyDescent="0.35">
      <c r="A2463">
        <v>2461</v>
      </c>
      <c r="B2463" s="8" t="s">
        <v>3407</v>
      </c>
      <c r="C2463" s="8" t="s">
        <v>3406</v>
      </c>
      <c r="D2463">
        <v>7500</v>
      </c>
      <c r="E2463">
        <v>7785</v>
      </c>
      <c r="F2463" t="s">
        <v>51</v>
      </c>
      <c r="G2463" t="s">
        <v>55</v>
      </c>
      <c r="H2463" t="s">
        <v>82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3327</v>
      </c>
      <c r="O2463">
        <f>ROUNDUP(E2463/D2463,2)*100</f>
        <v>104</v>
      </c>
      <c r="P2463">
        <f>IF(L2463&gt;0,ROUNDUP((E2463/L2463),0))</f>
        <v>91</v>
      </c>
      <c r="Q2463" t="s">
        <v>33</v>
      </c>
      <c r="R2463" t="s">
        <v>3326</v>
      </c>
      <c r="S2463" s="10">
        <f>(J2463/86400)+25569+(-5/24)</f>
        <v>40783.804363425923</v>
      </c>
      <c r="T2463" s="9">
        <f>(I2463/86400)+25569+(-5/24)</f>
        <v>40816.916666666664</v>
      </c>
    </row>
    <row r="2464" spans="1:20" ht="43.5" x14ac:dyDescent="0.35">
      <c r="A2464">
        <v>2462</v>
      </c>
      <c r="B2464" s="8" t="s">
        <v>3405</v>
      </c>
      <c r="C2464" s="8" t="s">
        <v>3404</v>
      </c>
      <c r="D2464">
        <v>3000</v>
      </c>
      <c r="E2464">
        <v>3321.25</v>
      </c>
      <c r="F2464" t="s">
        <v>51</v>
      </c>
      <c r="G2464" t="s">
        <v>55</v>
      </c>
      <c r="H2464" t="s">
        <v>82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3327</v>
      </c>
      <c r="O2464">
        <f>ROUNDUP(E2464/D2464,2)*100</f>
        <v>111.00000000000001</v>
      </c>
      <c r="P2464">
        <f>IF(L2464&gt;0,ROUNDUP((E2464/L2464),0))</f>
        <v>29</v>
      </c>
      <c r="Q2464" t="s">
        <v>33</v>
      </c>
      <c r="R2464" t="s">
        <v>3326</v>
      </c>
      <c r="S2464" s="10">
        <f>(J2464/86400)+25569+(-5/24)</f>
        <v>41088.977962962963</v>
      </c>
      <c r="T2464" s="9">
        <f>(I2464/86400)+25569+(-5/24)</f>
        <v>41108.977962962963</v>
      </c>
    </row>
    <row r="2465" spans="1:20" x14ac:dyDescent="0.35">
      <c r="A2465">
        <v>2463</v>
      </c>
      <c r="B2465" s="8" t="s">
        <v>3403</v>
      </c>
      <c r="C2465" s="8" t="s">
        <v>3402</v>
      </c>
      <c r="D2465">
        <v>2000</v>
      </c>
      <c r="E2465">
        <v>2325</v>
      </c>
      <c r="F2465" t="s">
        <v>51</v>
      </c>
      <c r="G2465" t="s">
        <v>55</v>
      </c>
      <c r="H2465" t="s">
        <v>82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3327</v>
      </c>
      <c r="O2465">
        <f>ROUNDUP(E2465/D2465,2)*100</f>
        <v>117</v>
      </c>
      <c r="P2465">
        <f>IF(L2465&gt;0,ROUNDUP((E2465/L2465),0))</f>
        <v>31</v>
      </c>
      <c r="Q2465" t="s">
        <v>33</v>
      </c>
      <c r="R2465" t="s">
        <v>3326</v>
      </c>
      <c r="S2465" s="10">
        <f>(J2465/86400)+25569+(-5/24)</f>
        <v>41340.903067129628</v>
      </c>
      <c r="T2465" s="9">
        <f>(I2465/86400)+25569+(-5/24)</f>
        <v>41380.583333333328</v>
      </c>
    </row>
    <row r="2466" spans="1:20" ht="43.5" x14ac:dyDescent="0.35">
      <c r="A2466">
        <v>2464</v>
      </c>
      <c r="B2466" s="8" t="s">
        <v>3401</v>
      </c>
      <c r="C2466" s="8" t="s">
        <v>3400</v>
      </c>
      <c r="D2466">
        <v>2000</v>
      </c>
      <c r="E2466">
        <v>2222</v>
      </c>
      <c r="F2466" t="s">
        <v>51</v>
      </c>
      <c r="G2466" t="s">
        <v>57</v>
      </c>
      <c r="H2466" t="s">
        <v>193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3327</v>
      </c>
      <c r="O2466">
        <f>ROUNDUP(E2466/D2466,2)*100</f>
        <v>112.00000000000001</v>
      </c>
      <c r="P2466">
        <f>IF(L2466&gt;0,ROUNDUP((E2466/L2466),0))</f>
        <v>52</v>
      </c>
      <c r="Q2466" t="s">
        <v>33</v>
      </c>
      <c r="R2466" t="s">
        <v>3326</v>
      </c>
      <c r="S2466" s="10">
        <f>(J2466/86400)+25569+(-5/24)</f>
        <v>42248.692094907405</v>
      </c>
      <c r="T2466" s="9">
        <f>(I2466/86400)+25569+(-5/24)</f>
        <v>42277.603472222218</v>
      </c>
    </row>
    <row r="2467" spans="1:20" ht="43.5" x14ac:dyDescent="0.35">
      <c r="A2467">
        <v>2465</v>
      </c>
      <c r="B2467" s="8" t="s">
        <v>3399</v>
      </c>
      <c r="C2467" s="8" t="s">
        <v>3398</v>
      </c>
      <c r="D2467">
        <v>700</v>
      </c>
      <c r="E2467">
        <v>1261</v>
      </c>
      <c r="F2467" t="s">
        <v>51</v>
      </c>
      <c r="G2467" t="s">
        <v>55</v>
      </c>
      <c r="H2467" t="s">
        <v>82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3327</v>
      </c>
      <c r="O2467">
        <f>ROUNDUP(E2467/D2467,2)*100</f>
        <v>181</v>
      </c>
      <c r="P2467">
        <f>IF(L2467&gt;0,ROUNDUP((E2467/L2467),0))</f>
        <v>27</v>
      </c>
      <c r="Q2467" t="s">
        <v>33</v>
      </c>
      <c r="R2467" t="s">
        <v>3326</v>
      </c>
      <c r="S2467" s="10">
        <f>(J2467/86400)+25569+(-5/24)</f>
        <v>41145.510972222219</v>
      </c>
      <c r="T2467" s="9">
        <f>(I2467/86400)+25569+(-5/24)</f>
        <v>41175.510972222219</v>
      </c>
    </row>
    <row r="2468" spans="1:20" ht="43.5" x14ac:dyDescent="0.35">
      <c r="A2468">
        <v>2466</v>
      </c>
      <c r="B2468" s="8" t="s">
        <v>3397</v>
      </c>
      <c r="C2468" s="8" t="s">
        <v>3396</v>
      </c>
      <c r="D2468">
        <v>2500</v>
      </c>
      <c r="E2468">
        <v>2500</v>
      </c>
      <c r="F2468" t="s">
        <v>51</v>
      </c>
      <c r="G2468" t="s">
        <v>55</v>
      </c>
      <c r="H2468" t="s">
        <v>82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3327</v>
      </c>
      <c r="O2468">
        <f>ROUNDUP(E2468/D2468,2)*100</f>
        <v>100</v>
      </c>
      <c r="P2468">
        <f>IF(L2468&gt;0,ROUNDUP((E2468/L2468),0))</f>
        <v>49</v>
      </c>
      <c r="Q2468" t="s">
        <v>33</v>
      </c>
      <c r="R2468" t="s">
        <v>3326</v>
      </c>
      <c r="S2468" s="10">
        <f>(J2468/86400)+25569+(-5/24)</f>
        <v>41372.894131944442</v>
      </c>
      <c r="T2468" s="9">
        <f>(I2468/86400)+25569+(-5/24)</f>
        <v>41402.894131944442</v>
      </c>
    </row>
    <row r="2469" spans="1:20" ht="43.5" x14ac:dyDescent="0.35">
      <c r="A2469">
        <v>2467</v>
      </c>
      <c r="B2469" s="8" t="s">
        <v>3395</v>
      </c>
      <c r="C2469" s="8" t="s">
        <v>3394</v>
      </c>
      <c r="D2469">
        <v>1000</v>
      </c>
      <c r="E2469">
        <v>1185</v>
      </c>
      <c r="F2469" t="s">
        <v>51</v>
      </c>
      <c r="G2469" t="s">
        <v>55</v>
      </c>
      <c r="H2469" t="s">
        <v>82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3327</v>
      </c>
      <c r="O2469">
        <f>ROUNDUP(E2469/D2469,2)*100</f>
        <v>119</v>
      </c>
      <c r="P2469">
        <f>IF(L2469&gt;0,ROUNDUP((E2469/L2469),0))</f>
        <v>28</v>
      </c>
      <c r="Q2469" t="s">
        <v>33</v>
      </c>
      <c r="R2469" t="s">
        <v>3326</v>
      </c>
      <c r="S2469" s="10">
        <f>(J2469/86400)+25569+(-5/24)</f>
        <v>41025.665868055556</v>
      </c>
      <c r="T2469" s="9">
        <f>(I2469/86400)+25569+(-5/24)</f>
        <v>41039.5</v>
      </c>
    </row>
    <row r="2470" spans="1:20" ht="43.5" x14ac:dyDescent="0.35">
      <c r="A2470">
        <v>2468</v>
      </c>
      <c r="B2470" s="8" t="s">
        <v>3393</v>
      </c>
      <c r="C2470" s="8" t="s">
        <v>3392</v>
      </c>
      <c r="D2470">
        <v>2000</v>
      </c>
      <c r="E2470">
        <v>2144.34</v>
      </c>
      <c r="F2470" t="s">
        <v>51</v>
      </c>
      <c r="G2470" t="s">
        <v>55</v>
      </c>
      <c r="H2470" t="s">
        <v>82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3327</v>
      </c>
      <c r="O2470">
        <f>ROUNDUP(E2470/D2470,2)*100</f>
        <v>108</v>
      </c>
      <c r="P2470">
        <f>IF(L2470&gt;0,ROUNDUP((E2470/L2470),0))</f>
        <v>37</v>
      </c>
      <c r="Q2470" t="s">
        <v>33</v>
      </c>
      <c r="R2470" t="s">
        <v>3326</v>
      </c>
      <c r="S2470" s="10">
        <f>(J2470/86400)+25569+(-5/24)</f>
        <v>41173.945844907408</v>
      </c>
      <c r="T2470" s="9">
        <f>(I2470/86400)+25569+(-5/24)</f>
        <v>41210</v>
      </c>
    </row>
    <row r="2471" spans="1:20" ht="43.5" x14ac:dyDescent="0.35">
      <c r="A2471">
        <v>2469</v>
      </c>
      <c r="B2471" s="8" t="s">
        <v>3391</v>
      </c>
      <c r="C2471" s="8" t="s">
        <v>3390</v>
      </c>
      <c r="D2471">
        <v>1200</v>
      </c>
      <c r="E2471">
        <v>1364</v>
      </c>
      <c r="F2471" t="s">
        <v>51</v>
      </c>
      <c r="G2471" t="s">
        <v>55</v>
      </c>
      <c r="H2471" t="s">
        <v>82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3327</v>
      </c>
      <c r="O2471">
        <f>ROUNDUP(E2471/D2471,2)*100</f>
        <v>113.99999999999999</v>
      </c>
      <c r="P2471">
        <f>IF(L2471&gt;0,ROUNDUP((E2471/L2471),0))</f>
        <v>30</v>
      </c>
      <c r="Q2471" t="s">
        <v>33</v>
      </c>
      <c r="R2471" t="s">
        <v>3326</v>
      </c>
      <c r="S2471" s="10">
        <f>(J2471/86400)+25569+(-5/24)</f>
        <v>40557.221400462957</v>
      </c>
      <c r="T2471" s="9">
        <f>(I2471/86400)+25569+(-5/24)</f>
        <v>40582.221400462957</v>
      </c>
    </row>
    <row r="2472" spans="1:20" ht="43.5" x14ac:dyDescent="0.35">
      <c r="A2472">
        <v>2470</v>
      </c>
      <c r="B2472" s="8" t="s">
        <v>3389</v>
      </c>
      <c r="C2472" s="8" t="s">
        <v>3388</v>
      </c>
      <c r="D2472">
        <v>1000</v>
      </c>
      <c r="E2472">
        <v>1031.6400000000001</v>
      </c>
      <c r="F2472" t="s">
        <v>51</v>
      </c>
      <c r="G2472" t="s">
        <v>55</v>
      </c>
      <c r="H2472" t="s">
        <v>82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3327</v>
      </c>
      <c r="O2472">
        <f>ROUNDUP(E2472/D2472,2)*100</f>
        <v>104</v>
      </c>
      <c r="P2472">
        <f>IF(L2472&gt;0,ROUNDUP((E2472/L2472),0))</f>
        <v>29</v>
      </c>
      <c r="Q2472" t="s">
        <v>33</v>
      </c>
      <c r="R2472" t="s">
        <v>3326</v>
      </c>
      <c r="S2472" s="10">
        <f>(J2472/86400)+25569+(-5/24)</f>
        <v>41022.866377314815</v>
      </c>
      <c r="T2472" s="9">
        <f>(I2472/86400)+25569+(-5/24)</f>
        <v>41052.866377314815</v>
      </c>
    </row>
    <row r="2473" spans="1:20" ht="58" x14ac:dyDescent="0.35">
      <c r="A2473">
        <v>2471</v>
      </c>
      <c r="B2473" s="8" t="s">
        <v>3387</v>
      </c>
      <c r="C2473" s="8" t="s">
        <v>3386</v>
      </c>
      <c r="D2473">
        <v>500</v>
      </c>
      <c r="E2473">
        <v>640</v>
      </c>
      <c r="F2473" t="s">
        <v>51</v>
      </c>
      <c r="G2473" t="s">
        <v>55</v>
      </c>
      <c r="H2473" t="s">
        <v>82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3327</v>
      </c>
      <c r="O2473">
        <f>ROUNDUP(E2473/D2473,2)*100</f>
        <v>128</v>
      </c>
      <c r="P2473">
        <f>IF(L2473&gt;0,ROUNDUP((E2473/L2473),0))</f>
        <v>38</v>
      </c>
      <c r="Q2473" t="s">
        <v>33</v>
      </c>
      <c r="R2473" t="s">
        <v>3326</v>
      </c>
      <c r="S2473" s="10">
        <f>(J2473/86400)+25569+(-5/24)</f>
        <v>40893.784629629627</v>
      </c>
      <c r="T2473" s="9">
        <f>(I2473/86400)+25569+(-5/24)</f>
        <v>40933.784629629627</v>
      </c>
    </row>
    <row r="2474" spans="1:20" ht="58" x14ac:dyDescent="0.35">
      <c r="A2474">
        <v>2472</v>
      </c>
      <c r="B2474" s="8" t="s">
        <v>3385</v>
      </c>
      <c r="C2474" s="8" t="s">
        <v>3384</v>
      </c>
      <c r="D2474">
        <v>7500</v>
      </c>
      <c r="E2474">
        <v>10182.02</v>
      </c>
      <c r="F2474" t="s">
        <v>51</v>
      </c>
      <c r="G2474" t="s">
        <v>55</v>
      </c>
      <c r="H2474" t="s">
        <v>82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3327</v>
      </c>
      <c r="O2474">
        <f>ROUNDUP(E2474/D2474,2)*100</f>
        <v>136</v>
      </c>
      <c r="P2474">
        <f>IF(L2474&gt;0,ROUNDUP((E2474/L2474),0))</f>
        <v>98</v>
      </c>
      <c r="Q2474" t="s">
        <v>33</v>
      </c>
      <c r="R2474" t="s">
        <v>3326</v>
      </c>
      <c r="S2474" s="10">
        <f>(J2474/86400)+25569+(-5/24)</f>
        <v>40353.907175925924</v>
      </c>
      <c r="T2474" s="9">
        <f>(I2474/86400)+25569+(-5/24)</f>
        <v>40424.835416666661</v>
      </c>
    </row>
    <row r="2475" spans="1:20" ht="43.5" x14ac:dyDescent="0.35">
      <c r="A2475">
        <v>2473</v>
      </c>
      <c r="B2475" s="8" t="s">
        <v>3383</v>
      </c>
      <c r="C2475" s="8" t="s">
        <v>3382</v>
      </c>
      <c r="D2475">
        <v>2000</v>
      </c>
      <c r="E2475">
        <v>2000</v>
      </c>
      <c r="F2475" t="s">
        <v>51</v>
      </c>
      <c r="G2475" t="s">
        <v>55</v>
      </c>
      <c r="H2475" t="s">
        <v>82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3327</v>
      </c>
      <c r="O2475">
        <f>ROUNDUP(E2475/D2475,2)*100</f>
        <v>100</v>
      </c>
      <c r="P2475">
        <f>IF(L2475&gt;0,ROUNDUP((E2475/L2475),0))</f>
        <v>43</v>
      </c>
      <c r="Q2475" t="s">
        <v>33</v>
      </c>
      <c r="R2475" t="s">
        <v>3326</v>
      </c>
      <c r="S2475" s="10">
        <f>(J2475/86400)+25569+(-5/24)</f>
        <v>41193.540150462963</v>
      </c>
      <c r="T2475" s="9">
        <f>(I2475/86400)+25569+(-5/24)</f>
        <v>41223.581817129627</v>
      </c>
    </row>
    <row r="2476" spans="1:20" ht="58" x14ac:dyDescent="0.35">
      <c r="A2476">
        <v>2474</v>
      </c>
      <c r="B2476" s="8" t="s">
        <v>3381</v>
      </c>
      <c r="C2476" s="8" t="s">
        <v>3380</v>
      </c>
      <c r="D2476">
        <v>5000</v>
      </c>
      <c r="E2476">
        <v>5000.18</v>
      </c>
      <c r="F2476" t="s">
        <v>51</v>
      </c>
      <c r="G2476" t="s">
        <v>55</v>
      </c>
      <c r="H2476" t="s">
        <v>82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3327</v>
      </c>
      <c r="O2476">
        <f>ROUNDUP(E2476/D2476,2)*100</f>
        <v>101</v>
      </c>
      <c r="P2476">
        <f>IF(L2476&gt;0,ROUNDUP((E2476/L2476),0))</f>
        <v>132</v>
      </c>
      <c r="Q2476" t="s">
        <v>33</v>
      </c>
      <c r="R2476" t="s">
        <v>3326</v>
      </c>
      <c r="S2476" s="10">
        <f>(J2476/86400)+25569+(-5/24)</f>
        <v>40416.80296296296</v>
      </c>
      <c r="T2476" s="9">
        <f>(I2476/86400)+25569+(-5/24)</f>
        <v>40461.80296296296</v>
      </c>
    </row>
    <row r="2477" spans="1:20" ht="29" x14ac:dyDescent="0.35">
      <c r="A2477">
        <v>2475</v>
      </c>
      <c r="B2477" s="8" t="s">
        <v>3379</v>
      </c>
      <c r="C2477" s="8" t="s">
        <v>3378</v>
      </c>
      <c r="D2477">
        <v>2500</v>
      </c>
      <c r="E2477">
        <v>2618</v>
      </c>
      <c r="F2477" t="s">
        <v>51</v>
      </c>
      <c r="G2477" t="s">
        <v>55</v>
      </c>
      <c r="H2477" t="s">
        <v>82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3327</v>
      </c>
      <c r="O2477">
        <f>ROUNDUP(E2477/D2477,2)*100</f>
        <v>105</v>
      </c>
      <c r="P2477">
        <f>IF(L2477&gt;0,ROUNDUP((E2477/L2477),0))</f>
        <v>33</v>
      </c>
      <c r="Q2477" t="s">
        <v>33</v>
      </c>
      <c r="R2477" t="s">
        <v>3326</v>
      </c>
      <c r="S2477" s="10">
        <f>(J2477/86400)+25569+(-5/24)</f>
        <v>40310.079340277771</v>
      </c>
      <c r="T2477" s="9">
        <f>(I2477/86400)+25569+(-5/24)</f>
        <v>40369.708333333328</v>
      </c>
    </row>
    <row r="2478" spans="1:20" ht="43.5" x14ac:dyDescent="0.35">
      <c r="A2478">
        <v>2476</v>
      </c>
      <c r="B2478" s="8" t="s">
        <v>3377</v>
      </c>
      <c r="C2478" s="8" t="s">
        <v>3376</v>
      </c>
      <c r="D2478">
        <v>3200</v>
      </c>
      <c r="E2478">
        <v>3360.72</v>
      </c>
      <c r="F2478" t="s">
        <v>51</v>
      </c>
      <c r="G2478" t="s">
        <v>55</v>
      </c>
      <c r="H2478" t="s">
        <v>82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3327</v>
      </c>
      <c r="O2478">
        <f>ROUNDUP(E2478/D2478,2)*100</f>
        <v>106</v>
      </c>
      <c r="P2478">
        <f>IF(L2478&gt;0,ROUNDUP((E2478/L2478),0))</f>
        <v>62</v>
      </c>
      <c r="Q2478" t="s">
        <v>33</v>
      </c>
      <c r="R2478" t="s">
        <v>3326</v>
      </c>
      <c r="S2478" s="10">
        <f>(J2478/86400)+25569+(-5/24)</f>
        <v>41913.120023148142</v>
      </c>
      <c r="T2478" s="9">
        <f>(I2478/86400)+25569+(-5/24)</f>
        <v>41946.161689814813</v>
      </c>
    </row>
    <row r="2479" spans="1:20" ht="29" x14ac:dyDescent="0.35">
      <c r="A2479">
        <v>2477</v>
      </c>
      <c r="B2479" s="8" t="s">
        <v>3375</v>
      </c>
      <c r="C2479" s="8" t="s">
        <v>3374</v>
      </c>
      <c r="D2479">
        <v>750</v>
      </c>
      <c r="E2479">
        <v>1285</v>
      </c>
      <c r="F2479" t="s">
        <v>51</v>
      </c>
      <c r="G2479" t="s">
        <v>55</v>
      </c>
      <c r="H2479" t="s">
        <v>82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3327</v>
      </c>
      <c r="O2479">
        <f>ROUNDUP(E2479/D2479,2)*100</f>
        <v>172</v>
      </c>
      <c r="P2479">
        <f>IF(L2479&gt;0,ROUNDUP((E2479/L2479),0))</f>
        <v>32</v>
      </c>
      <c r="Q2479" t="s">
        <v>33</v>
      </c>
      <c r="R2479" t="s">
        <v>3326</v>
      </c>
      <c r="S2479" s="10">
        <f>(J2479/86400)+25569+(-5/24)</f>
        <v>41088.483159722222</v>
      </c>
      <c r="T2479" s="9">
        <f>(I2479/86400)+25569+(-5/24)</f>
        <v>41133.483159722222</v>
      </c>
    </row>
    <row r="2480" spans="1:20" ht="43.5" x14ac:dyDescent="0.35">
      <c r="A2480">
        <v>2478</v>
      </c>
      <c r="B2480" s="8" t="s">
        <v>3373</v>
      </c>
      <c r="C2480" s="8" t="s">
        <v>3372</v>
      </c>
      <c r="D2480">
        <v>8000</v>
      </c>
      <c r="E2480">
        <v>10200</v>
      </c>
      <c r="F2480" t="s">
        <v>51</v>
      </c>
      <c r="G2480" t="s">
        <v>55</v>
      </c>
      <c r="H2480" t="s">
        <v>82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3327</v>
      </c>
      <c r="O2480">
        <f>ROUNDUP(E2480/D2480,2)*100</f>
        <v>128</v>
      </c>
      <c r="P2480">
        <f>IF(L2480&gt;0,ROUNDUP((E2480/L2480),0))</f>
        <v>130</v>
      </c>
      <c r="Q2480" t="s">
        <v>33</v>
      </c>
      <c r="R2480" t="s">
        <v>3326</v>
      </c>
      <c r="S2480" s="10">
        <f>(J2480/86400)+25569+(-5/24)</f>
        <v>41257.742048611108</v>
      </c>
      <c r="T2480" s="9">
        <f>(I2480/86400)+25569+(-5/24)</f>
        <v>41287.742048611108</v>
      </c>
    </row>
    <row r="2481" spans="1:20" ht="29" x14ac:dyDescent="0.35">
      <c r="A2481">
        <v>2479</v>
      </c>
      <c r="B2481" s="8" t="s">
        <v>3371</v>
      </c>
      <c r="C2481" s="8" t="s">
        <v>3370</v>
      </c>
      <c r="D2481">
        <v>300</v>
      </c>
      <c r="E2481">
        <v>400.33</v>
      </c>
      <c r="F2481" t="s">
        <v>51</v>
      </c>
      <c r="G2481" t="s">
        <v>55</v>
      </c>
      <c r="H2481" t="s">
        <v>82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3327</v>
      </c>
      <c r="O2481">
        <f>ROUNDUP(E2481/D2481,2)*100</f>
        <v>134</v>
      </c>
      <c r="P2481">
        <f>IF(L2481&gt;0,ROUNDUP((E2481/L2481),0))</f>
        <v>26</v>
      </c>
      <c r="Q2481" t="s">
        <v>33</v>
      </c>
      <c r="R2481" t="s">
        <v>3326</v>
      </c>
      <c r="S2481" s="10">
        <f>(J2481/86400)+25569+(-5/24)</f>
        <v>41107.518449074072</v>
      </c>
      <c r="T2481" s="9">
        <f>(I2481/86400)+25569+(-5/24)</f>
        <v>41117.875</v>
      </c>
    </row>
    <row r="2482" spans="1:20" ht="43.5" x14ac:dyDescent="0.35">
      <c r="A2482">
        <v>2480</v>
      </c>
      <c r="B2482" s="8" t="s">
        <v>3369</v>
      </c>
      <c r="C2482" s="8" t="s">
        <v>3368</v>
      </c>
      <c r="D2482">
        <v>2000</v>
      </c>
      <c r="E2482">
        <v>2000</v>
      </c>
      <c r="F2482" t="s">
        <v>51</v>
      </c>
      <c r="G2482" t="s">
        <v>55</v>
      </c>
      <c r="H2482" t="s">
        <v>82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3327</v>
      </c>
      <c r="O2482">
        <f>ROUNDUP(E2482/D2482,2)*100</f>
        <v>100</v>
      </c>
      <c r="P2482">
        <f>IF(L2482&gt;0,ROUNDUP((E2482/L2482),0))</f>
        <v>250</v>
      </c>
      <c r="Q2482" t="s">
        <v>33</v>
      </c>
      <c r="R2482" t="s">
        <v>3326</v>
      </c>
      <c r="S2482" s="10">
        <f>(J2482/86400)+25569+(-5/24)</f>
        <v>42227.727824074071</v>
      </c>
      <c r="T2482" s="9">
        <f>(I2482/86400)+25569+(-5/24)</f>
        <v>42287.727824074071</v>
      </c>
    </row>
    <row r="2483" spans="1:20" ht="43.5" x14ac:dyDescent="0.35">
      <c r="A2483">
        <v>2481</v>
      </c>
      <c r="B2483" s="8" t="s">
        <v>3367</v>
      </c>
      <c r="C2483" s="8" t="s">
        <v>3366</v>
      </c>
      <c r="D2483">
        <v>4000</v>
      </c>
      <c r="E2483">
        <v>4516.4399999999996</v>
      </c>
      <c r="F2483" t="s">
        <v>51</v>
      </c>
      <c r="G2483" t="s">
        <v>55</v>
      </c>
      <c r="H2483" t="s">
        <v>82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3327</v>
      </c>
      <c r="O2483">
        <f>ROUNDUP(E2483/D2483,2)*100</f>
        <v>113.00000000000001</v>
      </c>
      <c r="P2483">
        <f>IF(L2483&gt;0,ROUNDUP((E2483/L2483),0))</f>
        <v>48</v>
      </c>
      <c r="Q2483" t="s">
        <v>33</v>
      </c>
      <c r="R2483" t="s">
        <v>3326</v>
      </c>
      <c r="S2483" s="10">
        <f>(J2483/86400)+25569+(-5/24)</f>
        <v>40999.437592592592</v>
      </c>
      <c r="T2483" s="9">
        <f>(I2483/86400)+25569+(-5/24)</f>
        <v>41029.437592592592</v>
      </c>
    </row>
    <row r="2484" spans="1:20" ht="58" x14ac:dyDescent="0.35">
      <c r="A2484">
        <v>2482</v>
      </c>
      <c r="B2484" s="8" t="s">
        <v>3365</v>
      </c>
      <c r="C2484" s="8" t="s">
        <v>3364</v>
      </c>
      <c r="D2484">
        <v>1000</v>
      </c>
      <c r="E2484">
        <v>1001</v>
      </c>
      <c r="F2484" t="s">
        <v>51</v>
      </c>
      <c r="G2484" t="s">
        <v>55</v>
      </c>
      <c r="H2484" t="s">
        <v>82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3327</v>
      </c>
      <c r="O2484">
        <f>ROUNDUP(E2484/D2484,2)*100</f>
        <v>101</v>
      </c>
      <c r="P2484">
        <f>IF(L2484&gt;0,ROUNDUP((E2484/L2484),0))</f>
        <v>41</v>
      </c>
      <c r="Q2484" t="s">
        <v>33</v>
      </c>
      <c r="R2484" t="s">
        <v>3326</v>
      </c>
      <c r="S2484" s="10">
        <f>(J2484/86400)+25569+(-5/24)</f>
        <v>40711.573877314811</v>
      </c>
      <c r="T2484" s="9">
        <f>(I2484/86400)+25569+(-5/24)</f>
        <v>40756.573877314811</v>
      </c>
    </row>
    <row r="2485" spans="1:20" ht="43.5" x14ac:dyDescent="0.35">
      <c r="A2485">
        <v>2483</v>
      </c>
      <c r="B2485" s="8" t="s">
        <v>3363</v>
      </c>
      <c r="C2485" s="8" t="s">
        <v>3362</v>
      </c>
      <c r="D2485">
        <v>1100</v>
      </c>
      <c r="E2485">
        <v>1251</v>
      </c>
      <c r="F2485" t="s">
        <v>51</v>
      </c>
      <c r="G2485" t="s">
        <v>55</v>
      </c>
      <c r="H2485" t="s">
        <v>82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3327</v>
      </c>
      <c r="O2485">
        <f>ROUNDUP(E2485/D2485,2)*100</f>
        <v>113.99999999999999</v>
      </c>
      <c r="P2485">
        <f>IF(L2485&gt;0,ROUNDUP((E2485/L2485),0))</f>
        <v>66</v>
      </c>
      <c r="Q2485" t="s">
        <v>33</v>
      </c>
      <c r="R2485" t="s">
        <v>3326</v>
      </c>
      <c r="S2485" s="10">
        <f>(J2485/86400)+25569+(-5/24)</f>
        <v>40970.541701388887</v>
      </c>
      <c r="T2485" s="9">
        <f>(I2485/86400)+25569+(-5/24)</f>
        <v>41030.500034722216</v>
      </c>
    </row>
    <row r="2486" spans="1:20" ht="58" x14ac:dyDescent="0.35">
      <c r="A2486">
        <v>2484</v>
      </c>
      <c r="B2486" s="8" t="s">
        <v>3361</v>
      </c>
      <c r="C2486" s="8" t="s">
        <v>3360</v>
      </c>
      <c r="D2486">
        <v>3500</v>
      </c>
      <c r="E2486">
        <v>4176.1099999999997</v>
      </c>
      <c r="F2486" t="s">
        <v>51</v>
      </c>
      <c r="G2486" t="s">
        <v>55</v>
      </c>
      <c r="H2486" t="s">
        <v>82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3327</v>
      </c>
      <c r="O2486">
        <f>ROUNDUP(E2486/D2486,2)*100</f>
        <v>120</v>
      </c>
      <c r="P2486">
        <f>IF(L2486&gt;0,ROUNDUP((E2486/L2486),0))</f>
        <v>47</v>
      </c>
      <c r="Q2486" t="s">
        <v>33</v>
      </c>
      <c r="R2486" t="s">
        <v>3326</v>
      </c>
      <c r="S2486" s="10">
        <f>(J2486/86400)+25569+(-5/24)</f>
        <v>40771.708368055552</v>
      </c>
      <c r="T2486" s="9">
        <f>(I2486/86400)+25569+(-5/24)</f>
        <v>40801.708368055552</v>
      </c>
    </row>
    <row r="2487" spans="1:20" ht="58" x14ac:dyDescent="0.35">
      <c r="A2487">
        <v>2485</v>
      </c>
      <c r="B2487" s="8" t="s">
        <v>3359</v>
      </c>
      <c r="C2487" s="8" t="s">
        <v>3358</v>
      </c>
      <c r="D2487">
        <v>2000</v>
      </c>
      <c r="E2487">
        <v>2065</v>
      </c>
      <c r="F2487" t="s">
        <v>51</v>
      </c>
      <c r="G2487" t="s">
        <v>55</v>
      </c>
      <c r="H2487" t="s">
        <v>82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3327</v>
      </c>
      <c r="O2487">
        <f>ROUNDUP(E2487/D2487,2)*100</f>
        <v>104</v>
      </c>
      <c r="P2487">
        <f>IF(L2487&gt;0,ROUNDUP((E2487/L2487),0))</f>
        <v>51</v>
      </c>
      <c r="Q2487" t="s">
        <v>33</v>
      </c>
      <c r="R2487" t="s">
        <v>3326</v>
      </c>
      <c r="S2487" s="10">
        <f>(J2487/86400)+25569+(-5/24)</f>
        <v>40793.790266203701</v>
      </c>
      <c r="T2487" s="9">
        <f>(I2487/86400)+25569+(-5/24)</f>
        <v>40828.790266203701</v>
      </c>
    </row>
    <row r="2488" spans="1:20" ht="43.5" x14ac:dyDescent="0.35">
      <c r="A2488">
        <v>2486</v>
      </c>
      <c r="B2488" s="8" t="s">
        <v>3357</v>
      </c>
      <c r="C2488" s="8" t="s">
        <v>3356</v>
      </c>
      <c r="D2488">
        <v>300</v>
      </c>
      <c r="E2488">
        <v>797</v>
      </c>
      <c r="F2488" t="s">
        <v>51</v>
      </c>
      <c r="G2488" t="s">
        <v>55</v>
      </c>
      <c r="H2488" t="s">
        <v>82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3327</v>
      </c>
      <c r="O2488">
        <f>ROUNDUP(E2488/D2488,2)*100</f>
        <v>265.99999999999994</v>
      </c>
      <c r="P2488">
        <f>IF(L2488&gt;0,ROUNDUP((E2488/L2488),0))</f>
        <v>27</v>
      </c>
      <c r="Q2488" t="s">
        <v>33</v>
      </c>
      <c r="R2488" t="s">
        <v>3326</v>
      </c>
      <c r="S2488" s="10">
        <f>(J2488/86400)+25569+(-5/24)</f>
        <v>40991.499722222223</v>
      </c>
      <c r="T2488" s="9">
        <f>(I2488/86400)+25569+(-5/24)</f>
        <v>41021.499722222223</v>
      </c>
    </row>
    <row r="2489" spans="1:20" ht="43.5" x14ac:dyDescent="0.35">
      <c r="A2489">
        <v>2487</v>
      </c>
      <c r="B2489" s="8" t="s">
        <v>3355</v>
      </c>
      <c r="C2489" s="8" t="s">
        <v>3354</v>
      </c>
      <c r="D2489">
        <v>1500</v>
      </c>
      <c r="E2489">
        <v>1500.76</v>
      </c>
      <c r="F2489" t="s">
        <v>51</v>
      </c>
      <c r="G2489" t="s">
        <v>55</v>
      </c>
      <c r="H2489" t="s">
        <v>82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3327</v>
      </c>
      <c r="O2489">
        <f>ROUNDUP(E2489/D2489,2)*100</f>
        <v>101</v>
      </c>
      <c r="P2489">
        <f>IF(L2489&gt;0,ROUNDUP((E2489/L2489),0))</f>
        <v>40</v>
      </c>
      <c r="Q2489" t="s">
        <v>33</v>
      </c>
      <c r="R2489" t="s">
        <v>3326</v>
      </c>
      <c r="S2489" s="10">
        <f>(J2489/86400)+25569+(-5/24)</f>
        <v>41025.874965277777</v>
      </c>
      <c r="T2489" s="9">
        <f>(I2489/86400)+25569+(-5/24)</f>
        <v>41055.874965277777</v>
      </c>
    </row>
    <row r="2490" spans="1:20" ht="58" x14ac:dyDescent="0.35">
      <c r="A2490">
        <v>2488</v>
      </c>
      <c r="B2490" s="8" t="s">
        <v>3353</v>
      </c>
      <c r="C2490" s="8" t="s">
        <v>3352</v>
      </c>
      <c r="D2490">
        <v>3000</v>
      </c>
      <c r="E2490">
        <v>3201</v>
      </c>
      <c r="F2490" t="s">
        <v>51</v>
      </c>
      <c r="G2490" t="s">
        <v>55</v>
      </c>
      <c r="H2490" t="s">
        <v>82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3327</v>
      </c>
      <c r="O2490">
        <f>ROUNDUP(E2490/D2490,2)*100</f>
        <v>107</v>
      </c>
      <c r="P2490">
        <f>IF(L2490&gt;0,ROUNDUP((E2490/L2490),0))</f>
        <v>50</v>
      </c>
      <c r="Q2490" t="s">
        <v>33</v>
      </c>
      <c r="R2490" t="s">
        <v>3326</v>
      </c>
      <c r="S2490" s="10">
        <f>(J2490/86400)+25569+(-5/24)</f>
        <v>40833.424861111111</v>
      </c>
      <c r="T2490" s="9">
        <f>(I2490/86400)+25569+(-5/24)</f>
        <v>40863.466527777775</v>
      </c>
    </row>
    <row r="2491" spans="1:20" ht="43.5" x14ac:dyDescent="0.35">
      <c r="A2491">
        <v>2489</v>
      </c>
      <c r="B2491" s="8" t="s">
        <v>3351</v>
      </c>
      <c r="C2491" s="8" t="s">
        <v>3350</v>
      </c>
      <c r="D2491">
        <v>3500</v>
      </c>
      <c r="E2491">
        <v>4678.5</v>
      </c>
      <c r="F2491" t="s">
        <v>51</v>
      </c>
      <c r="G2491" t="s">
        <v>55</v>
      </c>
      <c r="H2491" t="s">
        <v>82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3327</v>
      </c>
      <c r="O2491">
        <f>ROUNDUP(E2491/D2491,2)*100</f>
        <v>134</v>
      </c>
      <c r="P2491">
        <f>IF(L2491&gt;0,ROUNDUP((E2491/L2491),0))</f>
        <v>63</v>
      </c>
      <c r="Q2491" t="s">
        <v>33</v>
      </c>
      <c r="R2491" t="s">
        <v>3326</v>
      </c>
      <c r="S2491" s="10">
        <f>(J2491/86400)+25569+(-5/24)</f>
        <v>41373.481932870367</v>
      </c>
      <c r="T2491" s="9">
        <f>(I2491/86400)+25569+(-5/24)</f>
        <v>41403.481932870367</v>
      </c>
    </row>
    <row r="2492" spans="1:20" ht="43.5" x14ac:dyDescent="0.35">
      <c r="A2492">
        <v>2490</v>
      </c>
      <c r="B2492" s="8" t="s">
        <v>3349</v>
      </c>
      <c r="C2492" s="8" t="s">
        <v>3348</v>
      </c>
      <c r="D2492">
        <v>500</v>
      </c>
      <c r="E2492">
        <v>607</v>
      </c>
      <c r="F2492" t="s">
        <v>51</v>
      </c>
      <c r="G2492" t="s">
        <v>55</v>
      </c>
      <c r="H2492" t="s">
        <v>82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3327</v>
      </c>
      <c r="O2492">
        <f>ROUNDUP(E2492/D2492,2)*100</f>
        <v>122</v>
      </c>
      <c r="P2492">
        <f>IF(L2492&gt;0,ROUNDUP((E2492/L2492),0))</f>
        <v>38</v>
      </c>
      <c r="Q2492" t="s">
        <v>33</v>
      </c>
      <c r="R2492" t="s">
        <v>3326</v>
      </c>
      <c r="S2492" s="10">
        <f>(J2492/86400)+25569+(-5/24)</f>
        <v>41023.01939814815</v>
      </c>
      <c r="T2492" s="9">
        <f>(I2492/86400)+25569+(-5/24)</f>
        <v>41083.01939814815</v>
      </c>
    </row>
    <row r="2493" spans="1:20" ht="43.5" x14ac:dyDescent="0.35">
      <c r="A2493">
        <v>2491</v>
      </c>
      <c r="B2493" s="8" t="s">
        <v>3347</v>
      </c>
      <c r="C2493" s="8" t="s">
        <v>3346</v>
      </c>
      <c r="D2493">
        <v>500</v>
      </c>
      <c r="E2493">
        <v>516</v>
      </c>
      <c r="F2493" t="s">
        <v>51</v>
      </c>
      <c r="G2493" t="s">
        <v>55</v>
      </c>
      <c r="H2493" t="s">
        <v>82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3327</v>
      </c>
      <c r="O2493">
        <f>ROUNDUP(E2493/D2493,2)*100</f>
        <v>104</v>
      </c>
      <c r="P2493">
        <f>IF(L2493&gt;0,ROUNDUP((E2493/L2493),0))</f>
        <v>52</v>
      </c>
      <c r="Q2493" t="s">
        <v>33</v>
      </c>
      <c r="R2493" t="s">
        <v>3326</v>
      </c>
      <c r="S2493" s="10">
        <f>(J2493/86400)+25569+(-5/24)</f>
        <v>40542.630949074075</v>
      </c>
      <c r="T2493" s="9">
        <f>(I2493/86400)+25569+(-5/24)</f>
        <v>40558.868750000001</v>
      </c>
    </row>
    <row r="2494" spans="1:20" ht="29" x14ac:dyDescent="0.35">
      <c r="A2494">
        <v>2492</v>
      </c>
      <c r="B2494" s="8" t="s">
        <v>3345</v>
      </c>
      <c r="C2494" s="8" t="s">
        <v>3344</v>
      </c>
      <c r="D2494">
        <v>600</v>
      </c>
      <c r="E2494">
        <v>750</v>
      </c>
      <c r="F2494" t="s">
        <v>51</v>
      </c>
      <c r="G2494" t="s">
        <v>55</v>
      </c>
      <c r="H2494" t="s">
        <v>82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3327</v>
      </c>
      <c r="O2494">
        <f>ROUNDUP(E2494/D2494,2)*100</f>
        <v>125</v>
      </c>
      <c r="P2494">
        <f>IF(L2494&gt;0,ROUNDUP((E2494/L2494),0))</f>
        <v>28</v>
      </c>
      <c r="Q2494" t="s">
        <v>33</v>
      </c>
      <c r="R2494" t="s">
        <v>3326</v>
      </c>
      <c r="S2494" s="10">
        <f>(J2494/86400)+25569+(-5/24)</f>
        <v>41024.777638888889</v>
      </c>
      <c r="T2494" s="9">
        <f>(I2494/86400)+25569+(-5/24)</f>
        <v>41076.207638888889</v>
      </c>
    </row>
    <row r="2495" spans="1:20" ht="43.5" x14ac:dyDescent="0.35">
      <c r="A2495">
        <v>2493</v>
      </c>
      <c r="B2495" s="8" t="s">
        <v>3343</v>
      </c>
      <c r="C2495" s="8" t="s">
        <v>3342</v>
      </c>
      <c r="D2495">
        <v>20000</v>
      </c>
      <c r="E2495">
        <v>25740</v>
      </c>
      <c r="F2495" t="s">
        <v>51</v>
      </c>
      <c r="G2495" t="s">
        <v>55</v>
      </c>
      <c r="H2495" t="s">
        <v>82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3327</v>
      </c>
      <c r="O2495">
        <f>ROUNDUP(E2495/D2495,2)*100</f>
        <v>129</v>
      </c>
      <c r="P2495">
        <f>IF(L2495&gt;0,ROUNDUP((E2495/L2495),0))</f>
        <v>100</v>
      </c>
      <c r="Q2495" t="s">
        <v>33</v>
      </c>
      <c r="R2495" t="s">
        <v>3326</v>
      </c>
      <c r="S2495" s="10">
        <f>(J2495/86400)+25569+(-5/24)</f>
        <v>41347.959953703699</v>
      </c>
      <c r="T2495" s="9">
        <f>(I2495/86400)+25569+(-5/24)</f>
        <v>41392.959953703699</v>
      </c>
    </row>
    <row r="2496" spans="1:20" ht="43.5" x14ac:dyDescent="0.35">
      <c r="A2496">
        <v>2494</v>
      </c>
      <c r="B2496" s="8" t="s">
        <v>3341</v>
      </c>
      <c r="C2496" s="8" t="s">
        <v>3340</v>
      </c>
      <c r="D2496">
        <v>1500</v>
      </c>
      <c r="E2496">
        <v>1515.08</v>
      </c>
      <c r="F2496" t="s">
        <v>51</v>
      </c>
      <c r="G2496" t="s">
        <v>55</v>
      </c>
      <c r="H2496" t="s">
        <v>82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3327</v>
      </c>
      <c r="O2496">
        <f>ROUNDUP(E2496/D2496,2)*100</f>
        <v>102</v>
      </c>
      <c r="P2496">
        <f>IF(L2496&gt;0,ROUNDUP((E2496/L2496),0))</f>
        <v>39</v>
      </c>
      <c r="Q2496" t="s">
        <v>33</v>
      </c>
      <c r="R2496" t="s">
        <v>3326</v>
      </c>
      <c r="S2496" s="10">
        <f>(J2496/86400)+25569+(-5/24)</f>
        <v>41022.436851851853</v>
      </c>
      <c r="T2496" s="9">
        <f>(I2496/86400)+25569+(-5/24)</f>
        <v>41052.436851851853</v>
      </c>
    </row>
    <row r="2497" spans="1:20" ht="43.5" x14ac:dyDescent="0.35">
      <c r="A2497">
        <v>2495</v>
      </c>
      <c r="B2497" s="8" t="s">
        <v>3339</v>
      </c>
      <c r="C2497" s="8" t="s">
        <v>3338</v>
      </c>
      <c r="D2497">
        <v>1500</v>
      </c>
      <c r="E2497">
        <v>1913.05</v>
      </c>
      <c r="F2497" t="s">
        <v>51</v>
      </c>
      <c r="G2497" t="s">
        <v>55</v>
      </c>
      <c r="H2497" t="s">
        <v>82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3327</v>
      </c>
      <c r="O2497">
        <f>ROUNDUP(E2497/D2497,2)*100</f>
        <v>128</v>
      </c>
      <c r="P2497">
        <f>IF(L2497&gt;0,ROUNDUP((E2497/L2497),0))</f>
        <v>46</v>
      </c>
      <c r="Q2497" t="s">
        <v>33</v>
      </c>
      <c r="R2497" t="s">
        <v>3326</v>
      </c>
      <c r="S2497" s="10">
        <f>(J2497/86400)+25569+(-5/24)</f>
        <v>41036.738136574073</v>
      </c>
      <c r="T2497" s="9">
        <f>(I2497/86400)+25569+(-5/24)</f>
        <v>41066.738136574073</v>
      </c>
    </row>
    <row r="2498" spans="1:20" ht="29" x14ac:dyDescent="0.35">
      <c r="A2498">
        <v>2496</v>
      </c>
      <c r="B2498" s="8" t="s">
        <v>3337</v>
      </c>
      <c r="C2498" s="8" t="s">
        <v>3336</v>
      </c>
      <c r="D2498">
        <v>6000</v>
      </c>
      <c r="E2498">
        <v>6000</v>
      </c>
      <c r="F2498" t="s">
        <v>51</v>
      </c>
      <c r="G2498" t="s">
        <v>55</v>
      </c>
      <c r="H2498" t="s">
        <v>82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3327</v>
      </c>
      <c r="O2498">
        <f>ROUNDUP(E2498/D2498,2)*100</f>
        <v>100</v>
      </c>
      <c r="P2498">
        <f>IF(L2498&gt;0,ROUNDUP((E2498/L2498),0))</f>
        <v>600</v>
      </c>
      <c r="Q2498" t="s">
        <v>33</v>
      </c>
      <c r="R2498" t="s">
        <v>3326</v>
      </c>
      <c r="S2498" s="10">
        <f>(J2498/86400)+25569+(-5/24)</f>
        <v>41327.788101851846</v>
      </c>
      <c r="T2498" s="9">
        <f>(I2498/86400)+25569+(-5/24)</f>
        <v>41362.746435185181</v>
      </c>
    </row>
    <row r="2499" spans="1:20" ht="43.5" x14ac:dyDescent="0.35">
      <c r="A2499">
        <v>2497</v>
      </c>
      <c r="B2499" s="8" t="s">
        <v>3335</v>
      </c>
      <c r="C2499" s="8" t="s">
        <v>3334</v>
      </c>
      <c r="D2499">
        <v>4000</v>
      </c>
      <c r="E2499">
        <v>4510.8599999999997</v>
      </c>
      <c r="F2499" t="s">
        <v>51</v>
      </c>
      <c r="G2499" t="s">
        <v>55</v>
      </c>
      <c r="H2499" t="s">
        <v>82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3327</v>
      </c>
      <c r="O2499">
        <f>ROUNDUP(E2499/D2499,2)*100</f>
        <v>113.00000000000001</v>
      </c>
      <c r="P2499">
        <f>IF(L2499&gt;0,ROUNDUP((E2499/L2499),0))</f>
        <v>81</v>
      </c>
      <c r="Q2499" t="s">
        <v>33</v>
      </c>
      <c r="R2499" t="s">
        <v>3326</v>
      </c>
      <c r="S2499" s="10">
        <f>(J2499/86400)+25569+(-5/24)</f>
        <v>40730.670578703699</v>
      </c>
      <c r="T2499" s="9">
        <f>(I2499/86400)+25569+(-5/24)</f>
        <v>40760.670578703699</v>
      </c>
    </row>
    <row r="2500" spans="1:20" ht="43.5" x14ac:dyDescent="0.35">
      <c r="A2500">
        <v>2498</v>
      </c>
      <c r="B2500" s="8" t="s">
        <v>3333</v>
      </c>
      <c r="C2500" s="8" t="s">
        <v>3332</v>
      </c>
      <c r="D2500">
        <v>1000</v>
      </c>
      <c r="E2500">
        <v>1056</v>
      </c>
      <c r="F2500" t="s">
        <v>51</v>
      </c>
      <c r="G2500" t="s">
        <v>55</v>
      </c>
      <c r="H2500" t="s">
        <v>82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3327</v>
      </c>
      <c r="O2500">
        <f>ROUNDUP(E2500/D2500,2)*100</f>
        <v>106</v>
      </c>
      <c r="P2500">
        <f>IF(L2500&gt;0,ROUNDUP((E2500/L2500),0))</f>
        <v>53</v>
      </c>
      <c r="Q2500" t="s">
        <v>33</v>
      </c>
      <c r="R2500" t="s">
        <v>3326</v>
      </c>
      <c r="S2500" s="10">
        <f>(J2500/86400)+25569+(-5/24)</f>
        <v>42017.759108796294</v>
      </c>
      <c r="T2500" s="9">
        <f>(I2500/86400)+25569+(-5/24)</f>
        <v>42031.759108796294</v>
      </c>
    </row>
    <row r="2501" spans="1:20" ht="43.5" x14ac:dyDescent="0.35">
      <c r="A2501">
        <v>2499</v>
      </c>
      <c r="B2501" s="8" t="s">
        <v>3331</v>
      </c>
      <c r="C2501" s="8" t="s">
        <v>3330</v>
      </c>
      <c r="D2501">
        <v>4000</v>
      </c>
      <c r="E2501">
        <v>8105</v>
      </c>
      <c r="F2501" t="s">
        <v>51</v>
      </c>
      <c r="G2501" t="s">
        <v>55</v>
      </c>
      <c r="H2501" t="s">
        <v>82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3327</v>
      </c>
      <c r="O2501">
        <f>ROUNDUP(E2501/D2501,2)*100</f>
        <v>202.99999999999997</v>
      </c>
      <c r="P2501">
        <f>IF(L2501&gt;0,ROUNDUP((E2501/L2501),0))</f>
        <v>48</v>
      </c>
      <c r="Q2501" t="s">
        <v>33</v>
      </c>
      <c r="R2501" t="s">
        <v>3326</v>
      </c>
      <c r="S2501" s="10">
        <f>(J2501/86400)+25569+(-5/24)</f>
        <v>41226.440243055556</v>
      </c>
      <c r="T2501" s="9">
        <f>(I2501/86400)+25569+(-5/24)</f>
        <v>41274.541666666664</v>
      </c>
    </row>
    <row r="2502" spans="1:20" ht="43.5" x14ac:dyDescent="0.35">
      <c r="A2502">
        <v>2500</v>
      </c>
      <c r="B2502" s="8" t="s">
        <v>3329</v>
      </c>
      <c r="C2502" s="8" t="s">
        <v>3328</v>
      </c>
      <c r="D2502">
        <v>600</v>
      </c>
      <c r="E2502">
        <v>680</v>
      </c>
      <c r="F2502" t="s">
        <v>51</v>
      </c>
      <c r="G2502" t="s">
        <v>55</v>
      </c>
      <c r="H2502" t="s">
        <v>82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3327</v>
      </c>
      <c r="O2502">
        <f>ROUNDUP(E2502/D2502,2)*100</f>
        <v>113.99999999999999</v>
      </c>
      <c r="P2502">
        <f>IF(L2502&gt;0,ROUNDUP((E2502/L2502),0))</f>
        <v>24</v>
      </c>
      <c r="Q2502" t="s">
        <v>33</v>
      </c>
      <c r="R2502" t="s">
        <v>3326</v>
      </c>
      <c r="S2502" s="10">
        <f>(J2502/86400)+25569+(-5/24)</f>
        <v>41053.564525462956</v>
      </c>
      <c r="T2502" s="9">
        <f>(I2502/86400)+25569+(-5/24)</f>
        <v>41083.564525462956</v>
      </c>
    </row>
    <row r="2503" spans="1:20" ht="43.5" x14ac:dyDescent="0.35">
      <c r="A2503">
        <v>2501</v>
      </c>
      <c r="B2503" s="8" t="s">
        <v>3325</v>
      </c>
      <c r="C2503" s="8" t="s">
        <v>3324</v>
      </c>
      <c r="D2503">
        <v>11000</v>
      </c>
      <c r="E2503">
        <v>281</v>
      </c>
      <c r="F2503" t="s">
        <v>49</v>
      </c>
      <c r="G2503" t="s">
        <v>57</v>
      </c>
      <c r="H2503" t="s">
        <v>193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3285</v>
      </c>
      <c r="O2503">
        <f>ROUNDUP(E2503/D2503,2)*100</f>
        <v>3</v>
      </c>
      <c r="P2503">
        <f>IF(L2503&gt;0,ROUNDUP((E2503/L2503),0))</f>
        <v>41</v>
      </c>
      <c r="Q2503" t="s">
        <v>27</v>
      </c>
      <c r="R2503" t="s">
        <v>3284</v>
      </c>
      <c r="S2503" s="10">
        <f>(J2503/86400)+25569+(-5/24)</f>
        <v>42244.568333333336</v>
      </c>
      <c r="T2503" s="9">
        <f>(I2503/86400)+25569+(-5/24)</f>
        <v>42274.568333333336</v>
      </c>
    </row>
    <row r="2504" spans="1:20" ht="58" x14ac:dyDescent="0.35">
      <c r="A2504">
        <v>2502</v>
      </c>
      <c r="B2504" s="8" t="s">
        <v>3323</v>
      </c>
      <c r="C2504" s="8" t="s">
        <v>3322</v>
      </c>
      <c r="D2504">
        <v>110000</v>
      </c>
      <c r="E2504">
        <v>86</v>
      </c>
      <c r="F2504" t="s">
        <v>49</v>
      </c>
      <c r="G2504" t="s">
        <v>55</v>
      </c>
      <c r="H2504" t="s">
        <v>82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3285</v>
      </c>
      <c r="O2504">
        <f>ROUNDUP(E2504/D2504,2)*100</f>
        <v>1</v>
      </c>
      <c r="P2504">
        <f>IF(L2504&gt;0,ROUNDUP((E2504/L2504),0))</f>
        <v>18</v>
      </c>
      <c r="Q2504" t="s">
        <v>27</v>
      </c>
      <c r="R2504" t="s">
        <v>3284</v>
      </c>
      <c r="S2504" s="10">
        <f>(J2504/86400)+25569+(-5/24)</f>
        <v>41858.617106481477</v>
      </c>
      <c r="T2504" s="9">
        <f>(I2504/86400)+25569+(-5/24)</f>
        <v>41903.617106481477</v>
      </c>
    </row>
    <row r="2505" spans="1:20" ht="58" x14ac:dyDescent="0.35">
      <c r="A2505">
        <v>2503</v>
      </c>
      <c r="B2505" s="8" t="s">
        <v>3321</v>
      </c>
      <c r="C2505" s="8" t="s">
        <v>3320</v>
      </c>
      <c r="D2505">
        <v>10000</v>
      </c>
      <c r="E2505">
        <v>0</v>
      </c>
      <c r="F2505" t="s">
        <v>49</v>
      </c>
      <c r="G2505" t="s">
        <v>55</v>
      </c>
      <c r="H2505" t="s">
        <v>82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3285</v>
      </c>
      <c r="O2505">
        <f>ROUNDUP(E2505/D2505,2)*100</f>
        <v>0</v>
      </c>
      <c r="P2505" t="b">
        <f>IF(L2505&gt;0,ROUNDUP((E2505/L2505),0))</f>
        <v>0</v>
      </c>
      <c r="Q2505" t="s">
        <v>27</v>
      </c>
      <c r="R2505" t="s">
        <v>3284</v>
      </c>
      <c r="S2505" s="10">
        <f>(J2505/86400)+25569+(-5/24)</f>
        <v>42498.691064814811</v>
      </c>
      <c r="T2505" s="9">
        <f>(I2505/86400)+25569+(-5/24)</f>
        <v>42528.67083333333</v>
      </c>
    </row>
    <row r="2506" spans="1:20" ht="29" x14ac:dyDescent="0.35">
      <c r="A2506">
        <v>2504</v>
      </c>
      <c r="B2506" s="8" t="s">
        <v>3319</v>
      </c>
      <c r="C2506" s="8" t="s">
        <v>3318</v>
      </c>
      <c r="D2506">
        <v>35000</v>
      </c>
      <c r="E2506">
        <v>0</v>
      </c>
      <c r="F2506" t="s">
        <v>49</v>
      </c>
      <c r="G2506" t="s">
        <v>55</v>
      </c>
      <c r="H2506" t="s">
        <v>82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3285</v>
      </c>
      <c r="O2506">
        <f>ROUNDUP(E2506/D2506,2)*100</f>
        <v>0</v>
      </c>
      <c r="P2506" t="b">
        <f>IF(L2506&gt;0,ROUNDUP((E2506/L2506),0))</f>
        <v>0</v>
      </c>
      <c r="Q2506" t="s">
        <v>27</v>
      </c>
      <c r="R2506" t="s">
        <v>3284</v>
      </c>
      <c r="S2506" s="10">
        <f>(J2506/86400)+25569+(-5/24)</f>
        <v>41927.807106481479</v>
      </c>
      <c r="T2506" s="9">
        <f>(I2506/86400)+25569+(-5/24)</f>
        <v>41957.848773148151</v>
      </c>
    </row>
    <row r="2507" spans="1:20" ht="58" x14ac:dyDescent="0.35">
      <c r="A2507">
        <v>2505</v>
      </c>
      <c r="B2507" s="8" t="s">
        <v>3317</v>
      </c>
      <c r="C2507" s="8" t="s">
        <v>3316</v>
      </c>
      <c r="D2507">
        <v>7000</v>
      </c>
      <c r="E2507">
        <v>0</v>
      </c>
      <c r="F2507" t="s">
        <v>49</v>
      </c>
      <c r="G2507" t="s">
        <v>55</v>
      </c>
      <c r="H2507" t="s">
        <v>82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3285</v>
      </c>
      <c r="O2507">
        <f>ROUNDUP(E2507/D2507,2)*100</f>
        <v>0</v>
      </c>
      <c r="P2507" t="b">
        <f>IF(L2507&gt;0,ROUNDUP((E2507/L2507),0))</f>
        <v>0</v>
      </c>
      <c r="Q2507" t="s">
        <v>27</v>
      </c>
      <c r="R2507" t="s">
        <v>3284</v>
      </c>
      <c r="S2507" s="10">
        <f>(J2507/86400)+25569+(-5/24)</f>
        <v>42046.847407407404</v>
      </c>
      <c r="T2507" s="9">
        <f>(I2507/86400)+25569+(-5/24)</f>
        <v>42076.80574074074</v>
      </c>
    </row>
    <row r="2508" spans="1:20" ht="43.5" x14ac:dyDescent="0.35">
      <c r="A2508">
        <v>2506</v>
      </c>
      <c r="B2508" s="8" t="s">
        <v>3315</v>
      </c>
      <c r="C2508" s="8" t="s">
        <v>3314</v>
      </c>
      <c r="D2508">
        <v>5000</v>
      </c>
      <c r="E2508">
        <v>30</v>
      </c>
      <c r="F2508" t="s">
        <v>49</v>
      </c>
      <c r="G2508" t="s">
        <v>56</v>
      </c>
      <c r="H2508" t="s">
        <v>90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3285</v>
      </c>
      <c r="O2508">
        <f>ROUNDUP(E2508/D2508,2)*100</f>
        <v>1</v>
      </c>
      <c r="P2508">
        <f>IF(L2508&gt;0,ROUNDUP((E2508/L2508),0))</f>
        <v>15</v>
      </c>
      <c r="Q2508" t="s">
        <v>27</v>
      </c>
      <c r="R2508" t="s">
        <v>3284</v>
      </c>
      <c r="S2508" s="10">
        <f>(J2508/86400)+25569+(-5/24)</f>
        <v>42258.088761574072</v>
      </c>
      <c r="T2508" s="9">
        <f>(I2508/86400)+25569+(-5/24)</f>
        <v>42280.666666666664</v>
      </c>
    </row>
    <row r="2509" spans="1:20" x14ac:dyDescent="0.35">
      <c r="A2509">
        <v>2507</v>
      </c>
      <c r="B2509" s="8" t="s">
        <v>3313</v>
      </c>
      <c r="C2509" s="8" t="s">
        <v>3312</v>
      </c>
      <c r="D2509">
        <v>42850</v>
      </c>
      <c r="E2509">
        <v>0</v>
      </c>
      <c r="F2509" t="s">
        <v>49</v>
      </c>
      <c r="G2509" t="s">
        <v>55</v>
      </c>
      <c r="H2509" t="s">
        <v>82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3285</v>
      </c>
      <c r="O2509">
        <f>ROUNDUP(E2509/D2509,2)*100</f>
        <v>0</v>
      </c>
      <c r="P2509" t="b">
        <f>IF(L2509&gt;0,ROUNDUP((E2509/L2509),0))</f>
        <v>0</v>
      </c>
      <c r="Q2509" t="s">
        <v>27</v>
      </c>
      <c r="R2509" t="s">
        <v>3284</v>
      </c>
      <c r="S2509" s="10">
        <f>(J2509/86400)+25569+(-5/24)</f>
        <v>42104.864629629628</v>
      </c>
      <c r="T2509" s="9">
        <f>(I2509/86400)+25569+(-5/24)</f>
        <v>42134.864629629628</v>
      </c>
    </row>
    <row r="2510" spans="1:20" ht="43.5" x14ac:dyDescent="0.35">
      <c r="A2510">
        <v>2508</v>
      </c>
      <c r="B2510" s="8" t="s">
        <v>3311</v>
      </c>
      <c r="C2510" s="8" t="s">
        <v>3310</v>
      </c>
      <c r="D2510">
        <v>20000</v>
      </c>
      <c r="E2510">
        <v>0</v>
      </c>
      <c r="F2510" t="s">
        <v>49</v>
      </c>
      <c r="G2510" t="s">
        <v>55</v>
      </c>
      <c r="H2510" t="s">
        <v>82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3285</v>
      </c>
      <c r="O2510">
        <f>ROUNDUP(E2510/D2510,2)*100</f>
        <v>0</v>
      </c>
      <c r="P2510" t="b">
        <f>IF(L2510&gt;0,ROUNDUP((E2510/L2510),0))</f>
        <v>0</v>
      </c>
      <c r="Q2510" t="s">
        <v>27</v>
      </c>
      <c r="R2510" t="s">
        <v>3284</v>
      </c>
      <c r="S2510" s="10">
        <f>(J2510/86400)+25569+(-5/24)</f>
        <v>41835.743449074071</v>
      </c>
      <c r="T2510" s="9">
        <f>(I2510/86400)+25569+(-5/24)</f>
        <v>41865.743449074071</v>
      </c>
    </row>
    <row r="2511" spans="1:20" ht="43.5" x14ac:dyDescent="0.35">
      <c r="A2511">
        <v>2509</v>
      </c>
      <c r="B2511" s="8" t="s">
        <v>3309</v>
      </c>
      <c r="C2511" s="8" t="s">
        <v>3308</v>
      </c>
      <c r="D2511">
        <v>95000</v>
      </c>
      <c r="E2511">
        <v>1000</v>
      </c>
      <c r="F2511" t="s">
        <v>49</v>
      </c>
      <c r="G2511" t="s">
        <v>56</v>
      </c>
      <c r="H2511" t="s">
        <v>90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3285</v>
      </c>
      <c r="O2511">
        <f>ROUNDUP(E2511/D2511,2)*100</f>
        <v>2</v>
      </c>
      <c r="P2511">
        <f>IF(L2511&gt;0,ROUNDUP((E2511/L2511),0))</f>
        <v>36</v>
      </c>
      <c r="Q2511" t="s">
        <v>27</v>
      </c>
      <c r="R2511" t="s">
        <v>3284</v>
      </c>
      <c r="S2511" s="10">
        <f>(J2511/86400)+25569+(-5/24)</f>
        <v>42058.601261574069</v>
      </c>
      <c r="T2511" s="9">
        <f>(I2511/86400)+25569+(-5/24)</f>
        <v>42114.559594907405</v>
      </c>
    </row>
    <row r="2512" spans="1:20" ht="43.5" x14ac:dyDescent="0.35">
      <c r="A2512">
        <v>2510</v>
      </c>
      <c r="B2512" s="8" t="s">
        <v>3307</v>
      </c>
      <c r="C2512" s="8" t="s">
        <v>3306</v>
      </c>
      <c r="D2512">
        <v>50000</v>
      </c>
      <c r="E2512">
        <v>75</v>
      </c>
      <c r="F2512" t="s">
        <v>49</v>
      </c>
      <c r="G2512" t="s">
        <v>55</v>
      </c>
      <c r="H2512" t="s">
        <v>82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3285</v>
      </c>
      <c r="O2512">
        <f>ROUNDUP(E2512/D2512,2)*100</f>
        <v>1</v>
      </c>
      <c r="P2512">
        <f>IF(L2512&gt;0,ROUNDUP((E2512/L2512),0))</f>
        <v>38</v>
      </c>
      <c r="Q2512" t="s">
        <v>27</v>
      </c>
      <c r="R2512" t="s">
        <v>3284</v>
      </c>
      <c r="S2512" s="10">
        <f>(J2512/86400)+25569+(-5/24)</f>
        <v>42078.789027777777</v>
      </c>
      <c r="T2512" s="9">
        <f>(I2512/86400)+25569+(-5/24)</f>
        <v>42138.789027777777</v>
      </c>
    </row>
    <row r="2513" spans="1:20" ht="43.5" x14ac:dyDescent="0.35">
      <c r="A2513">
        <v>2511</v>
      </c>
      <c r="B2513" s="8" t="s">
        <v>3305</v>
      </c>
      <c r="C2513" s="8" t="s">
        <v>3304</v>
      </c>
      <c r="D2513">
        <v>100000</v>
      </c>
      <c r="E2513">
        <v>0</v>
      </c>
      <c r="F2513" t="s">
        <v>49</v>
      </c>
      <c r="G2513" t="s">
        <v>56</v>
      </c>
      <c r="H2513" t="s">
        <v>90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3285</v>
      </c>
      <c r="O2513">
        <f>ROUNDUP(E2513/D2513,2)*100</f>
        <v>0</v>
      </c>
      <c r="P2513" t="b">
        <f>IF(L2513&gt;0,ROUNDUP((E2513/L2513),0))</f>
        <v>0</v>
      </c>
      <c r="Q2513" t="s">
        <v>27</v>
      </c>
      <c r="R2513" t="s">
        <v>3284</v>
      </c>
      <c r="S2513" s="10">
        <f>(J2513/86400)+25569+(-5/24)</f>
        <v>42371.238576388881</v>
      </c>
      <c r="T2513" s="9">
        <f>(I2513/86400)+25569+(-5/24)</f>
        <v>42401.238576388881</v>
      </c>
    </row>
    <row r="2514" spans="1:20" ht="43.5" x14ac:dyDescent="0.35">
      <c r="A2514">
        <v>2512</v>
      </c>
      <c r="B2514" s="8" t="s">
        <v>3303</v>
      </c>
      <c r="C2514" s="8" t="s">
        <v>3302</v>
      </c>
      <c r="D2514">
        <v>1150</v>
      </c>
      <c r="E2514">
        <v>0</v>
      </c>
      <c r="F2514" t="s">
        <v>49</v>
      </c>
      <c r="G2514" t="s">
        <v>55</v>
      </c>
      <c r="H2514" t="s">
        <v>82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3285</v>
      </c>
      <c r="O2514">
        <f>ROUNDUP(E2514/D2514,2)*100</f>
        <v>0</v>
      </c>
      <c r="P2514" t="b">
        <f>IF(L2514&gt;0,ROUNDUP((E2514/L2514),0))</f>
        <v>0</v>
      </c>
      <c r="Q2514" t="s">
        <v>27</v>
      </c>
      <c r="R2514" t="s">
        <v>3284</v>
      </c>
      <c r="S2514" s="10">
        <f>(J2514/86400)+25569+(-5/24)</f>
        <v>41971.668530092589</v>
      </c>
      <c r="T2514" s="9">
        <f>(I2514/86400)+25569+(-5/24)</f>
        <v>41986.668530092589</v>
      </c>
    </row>
    <row r="2515" spans="1:20" ht="58" x14ac:dyDescent="0.35">
      <c r="A2515">
        <v>2513</v>
      </c>
      <c r="B2515" s="8" t="s">
        <v>3301</v>
      </c>
      <c r="C2515" s="8" t="s">
        <v>3300</v>
      </c>
      <c r="D2515">
        <v>180000</v>
      </c>
      <c r="E2515">
        <v>0</v>
      </c>
      <c r="F2515" t="s">
        <v>49</v>
      </c>
      <c r="G2515" t="s">
        <v>59</v>
      </c>
      <c r="H2515" t="s">
        <v>85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3285</v>
      </c>
      <c r="O2515">
        <f>ROUNDUP(E2515/D2515,2)*100</f>
        <v>0</v>
      </c>
      <c r="P2515" t="b">
        <f>IF(L2515&gt;0,ROUNDUP((E2515/L2515),0))</f>
        <v>0</v>
      </c>
      <c r="Q2515" t="s">
        <v>27</v>
      </c>
      <c r="R2515" t="s">
        <v>3284</v>
      </c>
      <c r="S2515" s="10">
        <f>(J2515/86400)+25569+(-5/24)</f>
        <v>42731.798483796294</v>
      </c>
      <c r="T2515" s="9">
        <f>(I2515/86400)+25569+(-5/24)</f>
        <v>42791.798483796294</v>
      </c>
    </row>
    <row r="2516" spans="1:20" ht="43.5" x14ac:dyDescent="0.35">
      <c r="A2516">
        <v>2514</v>
      </c>
      <c r="B2516" s="8" t="s">
        <v>3299</v>
      </c>
      <c r="C2516" s="8" t="s">
        <v>3298</v>
      </c>
      <c r="D2516">
        <v>12000</v>
      </c>
      <c r="E2516">
        <v>210</v>
      </c>
      <c r="F2516" t="s">
        <v>49</v>
      </c>
      <c r="G2516" t="s">
        <v>55</v>
      </c>
      <c r="H2516" t="s">
        <v>82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3285</v>
      </c>
      <c r="O2516">
        <f>ROUNDUP(E2516/D2516,2)*100</f>
        <v>2</v>
      </c>
      <c r="P2516">
        <f>IF(L2516&gt;0,ROUNDUP((E2516/L2516),0))</f>
        <v>53</v>
      </c>
      <c r="Q2516" t="s">
        <v>27</v>
      </c>
      <c r="R2516" t="s">
        <v>3284</v>
      </c>
      <c r="S2516" s="10">
        <f>(J2516/86400)+25569+(-5/24)</f>
        <v>41854.181446759256</v>
      </c>
      <c r="T2516" s="9">
        <f>(I2516/86400)+25569+(-5/24)</f>
        <v>41871.181446759256</v>
      </c>
    </row>
    <row r="2517" spans="1:20" ht="58" x14ac:dyDescent="0.35">
      <c r="A2517">
        <v>2515</v>
      </c>
      <c r="B2517" s="8" t="s">
        <v>3297</v>
      </c>
      <c r="C2517" s="8" t="s">
        <v>3296</v>
      </c>
      <c r="D2517">
        <v>5000</v>
      </c>
      <c r="E2517">
        <v>930</v>
      </c>
      <c r="F2517" t="s">
        <v>49</v>
      </c>
      <c r="G2517" t="s">
        <v>55</v>
      </c>
      <c r="H2517" t="s">
        <v>82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3285</v>
      </c>
      <c r="O2517">
        <f>ROUNDUP(E2517/D2517,2)*100</f>
        <v>19</v>
      </c>
      <c r="P2517">
        <f>IF(L2517&gt;0,ROUNDUP((E2517/L2517),0))</f>
        <v>78</v>
      </c>
      <c r="Q2517" t="s">
        <v>27</v>
      </c>
      <c r="R2517" t="s">
        <v>3284</v>
      </c>
      <c r="S2517" s="10">
        <f>(J2517/86400)+25569+(-5/24)</f>
        <v>42027.63140046296</v>
      </c>
      <c r="T2517" s="9">
        <f>(I2517/86400)+25569+(-5/24)</f>
        <v>42057.63140046296</v>
      </c>
    </row>
    <row r="2518" spans="1:20" ht="43.5" x14ac:dyDescent="0.35">
      <c r="A2518">
        <v>2516</v>
      </c>
      <c r="B2518" s="8" t="s">
        <v>3295</v>
      </c>
      <c r="C2518" s="8" t="s">
        <v>3294</v>
      </c>
      <c r="D2518">
        <v>22000</v>
      </c>
      <c r="E2518">
        <v>0</v>
      </c>
      <c r="F2518" t="s">
        <v>49</v>
      </c>
      <c r="G2518" t="s">
        <v>55</v>
      </c>
      <c r="H2518" t="s">
        <v>82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3285</v>
      </c>
      <c r="O2518">
        <f>ROUNDUP(E2518/D2518,2)*100</f>
        <v>0</v>
      </c>
      <c r="P2518" t="b">
        <f>IF(L2518&gt;0,ROUNDUP((E2518/L2518),0))</f>
        <v>0</v>
      </c>
      <c r="Q2518" t="s">
        <v>27</v>
      </c>
      <c r="R2518" t="s">
        <v>3284</v>
      </c>
      <c r="S2518" s="10">
        <f>(J2518/86400)+25569+(-5/24)</f>
        <v>41942.445046296292</v>
      </c>
      <c r="T2518" s="9">
        <f>(I2518/86400)+25569+(-5/24)</f>
        <v>41972.486712962964</v>
      </c>
    </row>
    <row r="2519" spans="1:20" ht="43.5" x14ac:dyDescent="0.35">
      <c r="A2519">
        <v>2517</v>
      </c>
      <c r="B2519" s="8" t="s">
        <v>3293</v>
      </c>
      <c r="C2519" s="8" t="s">
        <v>3292</v>
      </c>
      <c r="D2519">
        <v>18000</v>
      </c>
      <c r="E2519">
        <v>1767</v>
      </c>
      <c r="F2519" t="s">
        <v>49</v>
      </c>
      <c r="G2519" t="s">
        <v>57</v>
      </c>
      <c r="H2519" t="s">
        <v>193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3285</v>
      </c>
      <c r="O2519">
        <f>ROUNDUP(E2519/D2519,2)*100</f>
        <v>10</v>
      </c>
      <c r="P2519">
        <f>IF(L2519&gt;0,ROUNDUP((E2519/L2519),0))</f>
        <v>54</v>
      </c>
      <c r="Q2519" t="s">
        <v>27</v>
      </c>
      <c r="R2519" t="s">
        <v>3284</v>
      </c>
      <c r="S2519" s="10">
        <f>(J2519/86400)+25569+(-5/24)</f>
        <v>42052.594097222223</v>
      </c>
      <c r="T2519" s="9">
        <f>(I2519/86400)+25569+(-5/24)</f>
        <v>42082.552430555552</v>
      </c>
    </row>
    <row r="2520" spans="1:20" ht="43.5" x14ac:dyDescent="0.35">
      <c r="A2520">
        <v>2518</v>
      </c>
      <c r="B2520" s="8" t="s">
        <v>3291</v>
      </c>
      <c r="C2520" s="8" t="s">
        <v>3290</v>
      </c>
      <c r="D2520">
        <v>5000</v>
      </c>
      <c r="E2520">
        <v>0</v>
      </c>
      <c r="F2520" t="s">
        <v>49</v>
      </c>
      <c r="G2520" t="s">
        <v>55</v>
      </c>
      <c r="H2520" t="s">
        <v>82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3285</v>
      </c>
      <c r="O2520">
        <f>ROUNDUP(E2520/D2520,2)*100</f>
        <v>0</v>
      </c>
      <c r="P2520" t="b">
        <f>IF(L2520&gt;0,ROUNDUP((E2520/L2520),0))</f>
        <v>0</v>
      </c>
      <c r="Q2520" t="s">
        <v>27</v>
      </c>
      <c r="R2520" t="s">
        <v>3284</v>
      </c>
      <c r="S2520" s="10">
        <f>(J2520/86400)+25569+(-5/24)</f>
        <v>41926.472546296296</v>
      </c>
      <c r="T2520" s="9">
        <f>(I2520/86400)+25569+(-5/24)</f>
        <v>41956.51421296296</v>
      </c>
    </row>
    <row r="2521" spans="1:20" ht="29" x14ac:dyDescent="0.35">
      <c r="A2521">
        <v>2519</v>
      </c>
      <c r="B2521" s="8" t="s">
        <v>3289</v>
      </c>
      <c r="C2521" s="8" t="s">
        <v>3288</v>
      </c>
      <c r="D2521">
        <v>150000</v>
      </c>
      <c r="E2521">
        <v>65</v>
      </c>
      <c r="F2521" t="s">
        <v>49</v>
      </c>
      <c r="G2521" t="s">
        <v>55</v>
      </c>
      <c r="H2521" t="s">
        <v>82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3285</v>
      </c>
      <c r="O2521">
        <f>ROUNDUP(E2521/D2521,2)*100</f>
        <v>1</v>
      </c>
      <c r="P2521">
        <f>IF(L2521&gt;0,ROUNDUP((E2521/L2521),0))</f>
        <v>17</v>
      </c>
      <c r="Q2521" t="s">
        <v>27</v>
      </c>
      <c r="R2521" t="s">
        <v>3284</v>
      </c>
      <c r="S2521" s="10">
        <f>(J2521/86400)+25569+(-5/24)</f>
        <v>41808.946805555555</v>
      </c>
      <c r="T2521" s="9">
        <f>(I2521/86400)+25569+(-5/24)</f>
        <v>41838.946805555555</v>
      </c>
    </row>
    <row r="2522" spans="1:20" ht="43.5" x14ac:dyDescent="0.35">
      <c r="A2522">
        <v>2520</v>
      </c>
      <c r="B2522" s="8" t="s">
        <v>3287</v>
      </c>
      <c r="C2522" s="8" t="s">
        <v>3286</v>
      </c>
      <c r="D2522">
        <v>100000</v>
      </c>
      <c r="E2522">
        <v>0</v>
      </c>
      <c r="F2522" t="s">
        <v>49</v>
      </c>
      <c r="G2522" t="s">
        <v>55</v>
      </c>
      <c r="H2522" t="s">
        <v>82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3285</v>
      </c>
      <c r="O2522">
        <f>ROUNDUP(E2522/D2522,2)*100</f>
        <v>0</v>
      </c>
      <c r="P2522" t="b">
        <f>IF(L2522&gt;0,ROUNDUP((E2522/L2522),0))</f>
        <v>0</v>
      </c>
      <c r="Q2522" t="s">
        <v>27</v>
      </c>
      <c r="R2522" t="s">
        <v>3284</v>
      </c>
      <c r="S2522" s="10">
        <f>(J2522/86400)+25569+(-5/24)</f>
        <v>42612.392187500001</v>
      </c>
      <c r="T2522" s="9">
        <f>(I2522/86400)+25569+(-5/24)</f>
        <v>42658.597916666666</v>
      </c>
    </row>
    <row r="2523" spans="1:20" ht="58" x14ac:dyDescent="0.35">
      <c r="A2523">
        <v>2521</v>
      </c>
      <c r="B2523" s="8" t="s">
        <v>3283</v>
      </c>
      <c r="C2523" s="8" t="s">
        <v>3282</v>
      </c>
      <c r="D2523">
        <v>12500</v>
      </c>
      <c r="E2523">
        <v>13685.99</v>
      </c>
      <c r="F2523" t="s">
        <v>51</v>
      </c>
      <c r="G2523" t="s">
        <v>55</v>
      </c>
      <c r="H2523" t="s">
        <v>82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3203</v>
      </c>
      <c r="O2523">
        <f>ROUNDUP(E2523/D2523,2)*100</f>
        <v>110.00000000000001</v>
      </c>
      <c r="P2523">
        <f>IF(L2523&gt;0,ROUNDUP((E2523/L2523),0))</f>
        <v>104</v>
      </c>
      <c r="Q2523" t="s">
        <v>33</v>
      </c>
      <c r="R2523" t="s">
        <v>3202</v>
      </c>
      <c r="S2523" s="10">
        <f>(J2523/86400)+25569+(-5/24)</f>
        <v>42269.75950231481</v>
      </c>
      <c r="T2523" s="9">
        <f>(I2523/86400)+25569+(-5/24)</f>
        <v>42290.75950231481</v>
      </c>
    </row>
    <row r="2524" spans="1:20" ht="43.5" x14ac:dyDescent="0.35">
      <c r="A2524">
        <v>2522</v>
      </c>
      <c r="B2524" s="8" t="s">
        <v>3281</v>
      </c>
      <c r="C2524" s="8" t="s">
        <v>3280</v>
      </c>
      <c r="D2524">
        <v>5000</v>
      </c>
      <c r="E2524">
        <v>5000</v>
      </c>
      <c r="F2524" t="s">
        <v>51</v>
      </c>
      <c r="G2524" t="s">
        <v>55</v>
      </c>
      <c r="H2524" t="s">
        <v>82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3203</v>
      </c>
      <c r="O2524">
        <f>ROUNDUP(E2524/D2524,2)*100</f>
        <v>100</v>
      </c>
      <c r="P2524">
        <f>IF(L2524&gt;0,ROUNDUP((E2524/L2524),0))</f>
        <v>186</v>
      </c>
      <c r="Q2524" t="s">
        <v>33</v>
      </c>
      <c r="R2524" t="s">
        <v>3202</v>
      </c>
      <c r="S2524" s="10">
        <f>(J2524/86400)+25569+(-5/24)</f>
        <v>42460.365277777775</v>
      </c>
      <c r="T2524" s="9">
        <f>(I2524/86400)+25569+(-5/24)</f>
        <v>42482.411111111105</v>
      </c>
    </row>
    <row r="2525" spans="1:20" ht="43.5" x14ac:dyDescent="0.35">
      <c r="A2525">
        <v>2523</v>
      </c>
      <c r="B2525" s="8" t="s">
        <v>3279</v>
      </c>
      <c r="C2525" s="8" t="s">
        <v>3278</v>
      </c>
      <c r="D2525">
        <v>900</v>
      </c>
      <c r="E2525">
        <v>1408</v>
      </c>
      <c r="F2525" t="s">
        <v>51</v>
      </c>
      <c r="G2525" t="s">
        <v>55</v>
      </c>
      <c r="H2525" t="s">
        <v>82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3203</v>
      </c>
      <c r="O2525">
        <f>ROUNDUP(E2525/D2525,2)*100</f>
        <v>157</v>
      </c>
      <c r="P2525">
        <f>IF(L2525&gt;0,ROUNDUP((E2525/L2525),0))</f>
        <v>55</v>
      </c>
      <c r="Q2525" t="s">
        <v>33</v>
      </c>
      <c r="R2525" t="s">
        <v>3202</v>
      </c>
      <c r="S2525" s="10">
        <f>(J2525/86400)+25569+(-5/24)</f>
        <v>41930.767268518517</v>
      </c>
      <c r="T2525" s="9">
        <f>(I2525/86400)+25569+(-5/24)</f>
        <v>41960.808935185181</v>
      </c>
    </row>
    <row r="2526" spans="1:20" ht="43.5" x14ac:dyDescent="0.35">
      <c r="A2526">
        <v>2524</v>
      </c>
      <c r="B2526" s="8" t="s">
        <v>3277</v>
      </c>
      <c r="C2526" s="8" t="s">
        <v>3276</v>
      </c>
      <c r="D2526">
        <v>7500</v>
      </c>
      <c r="E2526">
        <v>7620</v>
      </c>
      <c r="F2526" t="s">
        <v>51</v>
      </c>
      <c r="G2526" t="s">
        <v>55</v>
      </c>
      <c r="H2526" t="s">
        <v>82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3203</v>
      </c>
      <c r="O2526">
        <f>ROUNDUP(E2526/D2526,2)*100</f>
        <v>102</v>
      </c>
      <c r="P2526">
        <f>IF(L2526&gt;0,ROUNDUP((E2526/L2526),0))</f>
        <v>178</v>
      </c>
      <c r="Q2526" t="s">
        <v>33</v>
      </c>
      <c r="R2526" t="s">
        <v>3202</v>
      </c>
      <c r="S2526" s="10">
        <f>(J2526/86400)+25569+(-5/24)</f>
        <v>41961.599039351851</v>
      </c>
      <c r="T2526" s="9">
        <f>(I2526/86400)+25569+(-5/24)</f>
        <v>41993.979166666664</v>
      </c>
    </row>
    <row r="2527" spans="1:20" ht="43.5" x14ac:dyDescent="0.35">
      <c r="A2527">
        <v>2525</v>
      </c>
      <c r="B2527" s="8" t="s">
        <v>3275</v>
      </c>
      <c r="C2527" s="8" t="s">
        <v>3274</v>
      </c>
      <c r="D2527">
        <v>8000</v>
      </c>
      <c r="E2527">
        <v>8026</v>
      </c>
      <c r="F2527" t="s">
        <v>51</v>
      </c>
      <c r="G2527" t="s">
        <v>55</v>
      </c>
      <c r="H2527" t="s">
        <v>82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3203</v>
      </c>
      <c r="O2527">
        <f>ROUNDUP(E2527/D2527,2)*100</f>
        <v>101</v>
      </c>
      <c r="P2527">
        <f>IF(L2527&gt;0,ROUNDUP((E2527/L2527),0))</f>
        <v>101</v>
      </c>
      <c r="Q2527" t="s">
        <v>33</v>
      </c>
      <c r="R2527" t="s">
        <v>3202</v>
      </c>
      <c r="S2527" s="10">
        <f>(J2527/86400)+25569+(-5/24)</f>
        <v>41058.636238425919</v>
      </c>
      <c r="T2527" s="9">
        <f>(I2527/86400)+25569+(-5/24)</f>
        <v>41088.636238425919</v>
      </c>
    </row>
    <row r="2528" spans="1:20" ht="43.5" x14ac:dyDescent="0.35">
      <c r="A2528">
        <v>2526</v>
      </c>
      <c r="B2528" s="8" t="s">
        <v>3273</v>
      </c>
      <c r="C2528" s="8" t="s">
        <v>3272</v>
      </c>
      <c r="D2528">
        <v>4000</v>
      </c>
      <c r="E2528">
        <v>4518</v>
      </c>
      <c r="F2528" t="s">
        <v>51</v>
      </c>
      <c r="G2528" t="s">
        <v>55</v>
      </c>
      <c r="H2528" t="s">
        <v>82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3203</v>
      </c>
      <c r="O2528">
        <f>ROUNDUP(E2528/D2528,2)*100</f>
        <v>113.00000000000001</v>
      </c>
      <c r="P2528">
        <f>IF(L2528&gt;0,ROUNDUP((E2528/L2528),0))</f>
        <v>137</v>
      </c>
      <c r="Q2528" t="s">
        <v>33</v>
      </c>
      <c r="R2528" t="s">
        <v>3202</v>
      </c>
      <c r="S2528" s="10">
        <f>(J2528/86400)+25569+(-5/24)</f>
        <v>41952.882800925923</v>
      </c>
      <c r="T2528" s="9">
        <f>(I2528/86400)+25569+(-5/24)</f>
        <v>41980.999305555553</v>
      </c>
    </row>
    <row r="2529" spans="1:20" ht="43.5" x14ac:dyDescent="0.35">
      <c r="A2529">
        <v>2527</v>
      </c>
      <c r="B2529" s="8" t="s">
        <v>3271</v>
      </c>
      <c r="C2529" s="8" t="s">
        <v>3270</v>
      </c>
      <c r="D2529">
        <v>4000</v>
      </c>
      <c r="E2529">
        <v>4085</v>
      </c>
      <c r="F2529" t="s">
        <v>51</v>
      </c>
      <c r="G2529" t="s">
        <v>55</v>
      </c>
      <c r="H2529" t="s">
        <v>82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3203</v>
      </c>
      <c r="O2529">
        <f>ROUNDUP(E2529/D2529,2)*100</f>
        <v>103</v>
      </c>
      <c r="P2529">
        <f>IF(L2529&gt;0,ROUNDUP((E2529/L2529),0))</f>
        <v>58</v>
      </c>
      <c r="Q2529" t="s">
        <v>33</v>
      </c>
      <c r="R2529" t="s">
        <v>3202</v>
      </c>
      <c r="S2529" s="10">
        <f>(J2529/86400)+25569+(-5/24)</f>
        <v>41546.542719907404</v>
      </c>
      <c r="T2529" s="9">
        <f>(I2529/86400)+25569+(-5/24)</f>
        <v>41564.957638888889</v>
      </c>
    </row>
    <row r="2530" spans="1:20" ht="43.5" x14ac:dyDescent="0.35">
      <c r="A2530">
        <v>2528</v>
      </c>
      <c r="B2530" s="8" t="s">
        <v>3269</v>
      </c>
      <c r="C2530" s="8" t="s">
        <v>3268</v>
      </c>
      <c r="D2530">
        <v>4000</v>
      </c>
      <c r="E2530">
        <v>4289.99</v>
      </c>
      <c r="F2530" t="s">
        <v>51</v>
      </c>
      <c r="G2530" t="s">
        <v>56</v>
      </c>
      <c r="H2530" t="s">
        <v>90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3203</v>
      </c>
      <c r="O2530">
        <f>ROUNDUP(E2530/D2530,2)*100</f>
        <v>108</v>
      </c>
      <c r="P2530">
        <f>IF(L2530&gt;0,ROUNDUP((E2530/L2530),0))</f>
        <v>53</v>
      </c>
      <c r="Q2530" t="s">
        <v>33</v>
      </c>
      <c r="R2530" t="s">
        <v>3202</v>
      </c>
      <c r="S2530" s="10">
        <f>(J2530/86400)+25569+(-5/24)</f>
        <v>42217.626192129632</v>
      </c>
      <c r="T2530" s="9">
        <f>(I2530/86400)+25569+(-5/24)</f>
        <v>42236.249999999993</v>
      </c>
    </row>
    <row r="2531" spans="1:20" ht="29" x14ac:dyDescent="0.35">
      <c r="A2531">
        <v>2529</v>
      </c>
      <c r="B2531" s="8" t="s">
        <v>3267</v>
      </c>
      <c r="C2531" s="8" t="s">
        <v>3266</v>
      </c>
      <c r="D2531">
        <v>6000</v>
      </c>
      <c r="E2531">
        <v>6257</v>
      </c>
      <c r="F2531" t="s">
        <v>51</v>
      </c>
      <c r="G2531" t="s">
        <v>55</v>
      </c>
      <c r="H2531" t="s">
        <v>82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3203</v>
      </c>
      <c r="O2531">
        <f>ROUNDUP(E2531/D2531,2)*100</f>
        <v>105</v>
      </c>
      <c r="P2531">
        <f>IF(L2531&gt;0,ROUNDUP((E2531/L2531),0))</f>
        <v>83</v>
      </c>
      <c r="Q2531" t="s">
        <v>33</v>
      </c>
      <c r="R2531" t="s">
        <v>3202</v>
      </c>
      <c r="S2531" s="10">
        <f>(J2531/86400)+25569+(-5/24)</f>
        <v>40947.872395833328</v>
      </c>
      <c r="T2531" s="9">
        <f>(I2531/86400)+25569+(-5/24)</f>
        <v>40992.830729166664</v>
      </c>
    </row>
    <row r="2532" spans="1:20" ht="43.5" x14ac:dyDescent="0.35">
      <c r="A2532">
        <v>2530</v>
      </c>
      <c r="B2532" s="8" t="s">
        <v>3265</v>
      </c>
      <c r="C2532" s="8" t="s">
        <v>3264</v>
      </c>
      <c r="D2532">
        <v>6500</v>
      </c>
      <c r="E2532">
        <v>6500</v>
      </c>
      <c r="F2532" t="s">
        <v>51</v>
      </c>
      <c r="G2532" t="s">
        <v>55</v>
      </c>
      <c r="H2532" t="s">
        <v>82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3203</v>
      </c>
      <c r="O2532">
        <f>ROUNDUP(E2532/D2532,2)*100</f>
        <v>100</v>
      </c>
      <c r="P2532">
        <f>IF(L2532&gt;0,ROUNDUP((E2532/L2532),0))</f>
        <v>136</v>
      </c>
      <c r="Q2532" t="s">
        <v>33</v>
      </c>
      <c r="R2532" t="s">
        <v>3202</v>
      </c>
      <c r="S2532" s="10">
        <f>(J2532/86400)+25569+(-5/24)</f>
        <v>42081.656307870369</v>
      </c>
      <c r="T2532" s="9">
        <f>(I2532/86400)+25569+(-5/24)</f>
        <v>42113.993055555555</v>
      </c>
    </row>
    <row r="2533" spans="1:20" ht="58" x14ac:dyDescent="0.35">
      <c r="A2533">
        <v>2531</v>
      </c>
      <c r="B2533" s="8" t="s">
        <v>3263</v>
      </c>
      <c r="C2533" s="8" t="s">
        <v>3262</v>
      </c>
      <c r="D2533">
        <v>4500</v>
      </c>
      <c r="E2533">
        <v>4518</v>
      </c>
      <c r="F2533" t="s">
        <v>51</v>
      </c>
      <c r="G2533" t="s">
        <v>55</v>
      </c>
      <c r="H2533" t="s">
        <v>82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3203</v>
      </c>
      <c r="O2533">
        <f>ROUNDUP(E2533/D2533,2)*100</f>
        <v>101</v>
      </c>
      <c r="P2533">
        <f>IF(L2533&gt;0,ROUNDUP((E2533/L2533),0))</f>
        <v>75</v>
      </c>
      <c r="Q2533" t="s">
        <v>33</v>
      </c>
      <c r="R2533" t="s">
        <v>3202</v>
      </c>
      <c r="S2533" s="10">
        <f>(J2533/86400)+25569+(-5/24)</f>
        <v>42208.471689814811</v>
      </c>
      <c r="T2533" s="9">
        <f>(I2533/86400)+25569+(-5/24)</f>
        <v>42230.957638888889</v>
      </c>
    </row>
    <row r="2534" spans="1:20" ht="43.5" x14ac:dyDescent="0.35">
      <c r="A2534">
        <v>2532</v>
      </c>
      <c r="B2534" s="8" t="s">
        <v>3261</v>
      </c>
      <c r="C2534" s="8" t="s">
        <v>3260</v>
      </c>
      <c r="D2534">
        <v>4000</v>
      </c>
      <c r="E2534">
        <v>5045</v>
      </c>
      <c r="F2534" t="s">
        <v>51</v>
      </c>
      <c r="G2534" t="s">
        <v>55</v>
      </c>
      <c r="H2534" t="s">
        <v>82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3203</v>
      </c>
      <c r="O2534">
        <f>ROUNDUP(E2534/D2534,2)*100</f>
        <v>127</v>
      </c>
      <c r="P2534">
        <f>IF(L2534&gt;0,ROUNDUP((E2534/L2534),0))</f>
        <v>85</v>
      </c>
      <c r="Q2534" t="s">
        <v>33</v>
      </c>
      <c r="R2534" t="s">
        <v>3202</v>
      </c>
      <c r="S2534" s="10">
        <f>(J2534/86400)+25569+(-5/24)</f>
        <v>41107.640810185185</v>
      </c>
      <c r="T2534" s="9">
        <f>(I2534/86400)+25569+(-5/24)</f>
        <v>41137.640810185185</v>
      </c>
    </row>
    <row r="2535" spans="1:20" ht="43.5" x14ac:dyDescent="0.35">
      <c r="A2535">
        <v>2533</v>
      </c>
      <c r="B2535" s="8" t="s">
        <v>3259</v>
      </c>
      <c r="C2535" s="8" t="s">
        <v>3258</v>
      </c>
      <c r="D2535">
        <v>7500</v>
      </c>
      <c r="E2535">
        <v>8300</v>
      </c>
      <c r="F2535" t="s">
        <v>51</v>
      </c>
      <c r="G2535" t="s">
        <v>55</v>
      </c>
      <c r="H2535" t="s">
        <v>82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3203</v>
      </c>
      <c r="O2535">
        <f>ROUNDUP(E2535/D2535,2)*100</f>
        <v>111.00000000000001</v>
      </c>
      <c r="P2535">
        <f>IF(L2535&gt;0,ROUNDUP((E2535/L2535),0))</f>
        <v>62</v>
      </c>
      <c r="Q2535" t="s">
        <v>33</v>
      </c>
      <c r="R2535" t="s">
        <v>3202</v>
      </c>
      <c r="S2535" s="10">
        <f>(J2535/86400)+25569+(-5/24)</f>
        <v>41304.542951388888</v>
      </c>
      <c r="T2535" s="9">
        <f>(I2535/86400)+25569+(-5/24)</f>
        <v>41334.542453703703</v>
      </c>
    </row>
    <row r="2536" spans="1:20" ht="58" x14ac:dyDescent="0.35">
      <c r="A2536">
        <v>2534</v>
      </c>
      <c r="B2536" s="8" t="s">
        <v>3257</v>
      </c>
      <c r="C2536" s="8" t="s">
        <v>3256</v>
      </c>
      <c r="D2536">
        <v>2000</v>
      </c>
      <c r="E2536">
        <v>2100</v>
      </c>
      <c r="F2536" t="s">
        <v>51</v>
      </c>
      <c r="G2536" t="s">
        <v>55</v>
      </c>
      <c r="H2536" t="s">
        <v>82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3203</v>
      </c>
      <c r="O2536">
        <f>ROUNDUP(E2536/D2536,2)*100</f>
        <v>105</v>
      </c>
      <c r="P2536">
        <f>IF(L2536&gt;0,ROUNDUP((E2536/L2536),0))</f>
        <v>150</v>
      </c>
      <c r="Q2536" t="s">
        <v>33</v>
      </c>
      <c r="R2536" t="s">
        <v>3202</v>
      </c>
      <c r="S2536" s="10">
        <f>(J2536/86400)+25569+(-5/24)</f>
        <v>40127.492037037031</v>
      </c>
      <c r="T2536" s="9">
        <f>(I2536/86400)+25569+(-5/24)</f>
        <v>40179.041666666664</v>
      </c>
    </row>
    <row r="2537" spans="1:20" x14ac:dyDescent="0.35">
      <c r="A2537">
        <v>2535</v>
      </c>
      <c r="B2537" s="8" t="s">
        <v>3255</v>
      </c>
      <c r="C2537" s="8" t="s">
        <v>3254</v>
      </c>
      <c r="D2537">
        <v>20000</v>
      </c>
      <c r="E2537">
        <v>20755</v>
      </c>
      <c r="F2537" t="s">
        <v>51</v>
      </c>
      <c r="G2537" t="s">
        <v>55</v>
      </c>
      <c r="H2537" t="s">
        <v>82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3203</v>
      </c>
      <c r="O2537">
        <f>ROUNDUP(E2537/D2537,2)*100</f>
        <v>104</v>
      </c>
      <c r="P2537">
        <f>IF(L2537&gt;0,ROUNDUP((E2537/L2537),0))</f>
        <v>267</v>
      </c>
      <c r="Q2537" t="s">
        <v>33</v>
      </c>
      <c r="R2537" t="s">
        <v>3202</v>
      </c>
      <c r="S2537" s="10">
        <f>(J2537/86400)+25569+(-5/24)</f>
        <v>41943.582696759258</v>
      </c>
      <c r="T2537" s="9">
        <f>(I2537/86400)+25569+(-5/24)</f>
        <v>41974.624363425923</v>
      </c>
    </row>
    <row r="2538" spans="1:20" ht="43.5" x14ac:dyDescent="0.35">
      <c r="A2538">
        <v>2536</v>
      </c>
      <c r="B2538" s="8" t="s">
        <v>3253</v>
      </c>
      <c r="C2538" s="8" t="s">
        <v>3252</v>
      </c>
      <c r="D2538">
        <v>25</v>
      </c>
      <c r="E2538">
        <v>29</v>
      </c>
      <c r="F2538" t="s">
        <v>51</v>
      </c>
      <c r="G2538" t="s">
        <v>55</v>
      </c>
      <c r="H2538" t="s">
        <v>82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3203</v>
      </c>
      <c r="O2538">
        <f>ROUNDUP(E2538/D2538,2)*100</f>
        <v>115.99999999999999</v>
      </c>
      <c r="P2538">
        <f>IF(L2538&gt;0,ROUNDUP((E2538/L2538),0))</f>
        <v>8</v>
      </c>
      <c r="Q2538" t="s">
        <v>33</v>
      </c>
      <c r="R2538" t="s">
        <v>3202</v>
      </c>
      <c r="S2538" s="10">
        <f>(J2538/86400)+25569+(-5/24)</f>
        <v>41463.89775462963</v>
      </c>
      <c r="T2538" s="9">
        <f>(I2538/86400)+25569+(-5/24)</f>
        <v>41484.89775462963</v>
      </c>
    </row>
    <row r="2539" spans="1:20" ht="43.5" x14ac:dyDescent="0.35">
      <c r="A2539">
        <v>2537</v>
      </c>
      <c r="B2539" s="8" t="s">
        <v>3251</v>
      </c>
      <c r="C2539" s="8" t="s">
        <v>3250</v>
      </c>
      <c r="D2539">
        <v>1000</v>
      </c>
      <c r="E2539">
        <v>1100</v>
      </c>
      <c r="F2539" t="s">
        <v>51</v>
      </c>
      <c r="G2539" t="s">
        <v>55</v>
      </c>
      <c r="H2539" t="s">
        <v>82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3203</v>
      </c>
      <c r="O2539">
        <f>ROUNDUP(E2539/D2539,2)*100</f>
        <v>110.00000000000001</v>
      </c>
      <c r="P2539">
        <f>IF(L2539&gt;0,ROUNDUP((E2539/L2539),0))</f>
        <v>100</v>
      </c>
      <c r="Q2539" t="s">
        <v>33</v>
      </c>
      <c r="R2539" t="s">
        <v>3202</v>
      </c>
      <c r="S2539" s="10">
        <f>(J2539/86400)+25569+(-5/24)</f>
        <v>40696.440451388888</v>
      </c>
      <c r="T2539" s="9">
        <f>(I2539/86400)+25569+(-5/24)</f>
        <v>40756.440451388888</v>
      </c>
    </row>
    <row r="2540" spans="1:20" ht="29" x14ac:dyDescent="0.35">
      <c r="A2540">
        <v>2538</v>
      </c>
      <c r="B2540" s="8" t="s">
        <v>3249</v>
      </c>
      <c r="C2540" s="8" t="s">
        <v>3248</v>
      </c>
      <c r="D2540">
        <v>18000</v>
      </c>
      <c r="E2540">
        <v>20343.169999999998</v>
      </c>
      <c r="F2540" t="s">
        <v>51</v>
      </c>
      <c r="G2540" t="s">
        <v>55</v>
      </c>
      <c r="H2540" t="s">
        <v>82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3203</v>
      </c>
      <c r="O2540">
        <f>ROUNDUP(E2540/D2540,2)*100</f>
        <v>113.99999999999999</v>
      </c>
      <c r="P2540">
        <f>IF(L2540&gt;0,ROUNDUP((E2540/L2540),0))</f>
        <v>110</v>
      </c>
      <c r="Q2540" t="s">
        <v>33</v>
      </c>
      <c r="R2540" t="s">
        <v>3202</v>
      </c>
      <c r="S2540" s="10">
        <f>(J2540/86400)+25569+(-5/24)</f>
        <v>41298.301631944443</v>
      </c>
      <c r="T2540" s="9">
        <f>(I2540/86400)+25569+(-5/24)</f>
        <v>41328.999305555553</v>
      </c>
    </row>
    <row r="2541" spans="1:20" ht="43.5" x14ac:dyDescent="0.35">
      <c r="A2541">
        <v>2539</v>
      </c>
      <c r="B2541" s="8" t="s">
        <v>3247</v>
      </c>
      <c r="C2541" s="8" t="s">
        <v>3246</v>
      </c>
      <c r="D2541">
        <v>10000</v>
      </c>
      <c r="E2541">
        <v>10025</v>
      </c>
      <c r="F2541" t="s">
        <v>51</v>
      </c>
      <c r="G2541" t="s">
        <v>55</v>
      </c>
      <c r="H2541" t="s">
        <v>82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3203</v>
      </c>
      <c r="O2541">
        <f>ROUNDUP(E2541/D2541,2)*100</f>
        <v>101</v>
      </c>
      <c r="P2541">
        <f>IF(L2541&gt;0,ROUNDUP((E2541/L2541),0))</f>
        <v>170</v>
      </c>
      <c r="Q2541" t="s">
        <v>33</v>
      </c>
      <c r="R2541" t="s">
        <v>3202</v>
      </c>
      <c r="S2541" s="10">
        <f>(J2541/86400)+25569+(-5/24)</f>
        <v>41977.693888888891</v>
      </c>
      <c r="T2541" s="9">
        <f>(I2541/86400)+25569+(-5/24)</f>
        <v>42037.693888888891</v>
      </c>
    </row>
    <row r="2542" spans="1:20" ht="58" x14ac:dyDescent="0.35">
      <c r="A2542">
        <v>2540</v>
      </c>
      <c r="B2542" s="8" t="s">
        <v>3245</v>
      </c>
      <c r="C2542" s="8" t="s">
        <v>3244</v>
      </c>
      <c r="D2542">
        <v>2500</v>
      </c>
      <c r="E2542">
        <v>2585</v>
      </c>
      <c r="F2542" t="s">
        <v>51</v>
      </c>
      <c r="G2542" t="s">
        <v>55</v>
      </c>
      <c r="H2542" t="s">
        <v>82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3203</v>
      </c>
      <c r="O2542">
        <f>ROUNDUP(E2542/D2542,2)*100</f>
        <v>104</v>
      </c>
      <c r="P2542">
        <f>IF(L2542&gt;0,ROUNDUP((E2542/L2542),0))</f>
        <v>96</v>
      </c>
      <c r="Q2542" t="s">
        <v>33</v>
      </c>
      <c r="R2542" t="s">
        <v>3202</v>
      </c>
      <c r="S2542" s="10">
        <f>(J2542/86400)+25569+(-5/24)</f>
        <v>40785.466678240737</v>
      </c>
      <c r="T2542" s="9">
        <f>(I2542/86400)+25569+(-5/24)</f>
        <v>40845.466678240737</v>
      </c>
    </row>
    <row r="2543" spans="1:20" ht="58" x14ac:dyDescent="0.35">
      <c r="A2543">
        <v>2541</v>
      </c>
      <c r="B2543" s="8" t="s">
        <v>3243</v>
      </c>
      <c r="C2543" s="8" t="s">
        <v>3242</v>
      </c>
      <c r="D2543">
        <v>3500</v>
      </c>
      <c r="E2543">
        <v>3746</v>
      </c>
      <c r="F2543" t="s">
        <v>51</v>
      </c>
      <c r="G2543" t="s">
        <v>56</v>
      </c>
      <c r="H2543" t="s">
        <v>90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3203</v>
      </c>
      <c r="O2543">
        <f>ROUNDUP(E2543/D2543,2)*100</f>
        <v>108</v>
      </c>
      <c r="P2543">
        <f>IF(L2543&gt;0,ROUNDUP((E2543/L2543),0))</f>
        <v>60</v>
      </c>
      <c r="Q2543" t="s">
        <v>33</v>
      </c>
      <c r="R2543" t="s">
        <v>3202</v>
      </c>
      <c r="S2543" s="10">
        <f>(J2543/86400)+25569+(-5/24)</f>
        <v>41483.240949074076</v>
      </c>
      <c r="T2543" s="9">
        <f>(I2543/86400)+25569+(-5/24)</f>
        <v>41543.240949074076</v>
      </c>
    </row>
    <row r="2544" spans="1:20" ht="43.5" x14ac:dyDescent="0.35">
      <c r="A2544">
        <v>2542</v>
      </c>
      <c r="B2544" s="8" t="s">
        <v>3241</v>
      </c>
      <c r="C2544" s="8" t="s">
        <v>3240</v>
      </c>
      <c r="D2544">
        <v>700</v>
      </c>
      <c r="E2544">
        <v>725</v>
      </c>
      <c r="F2544" t="s">
        <v>51</v>
      </c>
      <c r="G2544" t="s">
        <v>55</v>
      </c>
      <c r="H2544" t="s">
        <v>82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3203</v>
      </c>
      <c r="O2544">
        <f>ROUNDUP(E2544/D2544,2)*100</f>
        <v>104</v>
      </c>
      <c r="P2544">
        <f>IF(L2544&gt;0,ROUNDUP((E2544/L2544),0))</f>
        <v>56</v>
      </c>
      <c r="Q2544" t="s">
        <v>33</v>
      </c>
      <c r="R2544" t="s">
        <v>3202</v>
      </c>
      <c r="S2544" s="10">
        <f>(J2544/86400)+25569+(-5/24)</f>
        <v>41509.218252314815</v>
      </c>
      <c r="T2544" s="9">
        <f>(I2544/86400)+25569+(-5/24)</f>
        <v>41547.957638888889</v>
      </c>
    </row>
    <row r="2545" spans="1:20" ht="43.5" x14ac:dyDescent="0.35">
      <c r="A2545">
        <v>2543</v>
      </c>
      <c r="B2545" s="8" t="s">
        <v>3239</v>
      </c>
      <c r="C2545" s="8" t="s">
        <v>3238</v>
      </c>
      <c r="D2545">
        <v>250</v>
      </c>
      <c r="E2545">
        <v>391</v>
      </c>
      <c r="F2545" t="s">
        <v>51</v>
      </c>
      <c r="G2545" t="s">
        <v>55</v>
      </c>
      <c r="H2545" t="s">
        <v>82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3203</v>
      </c>
      <c r="O2545">
        <f>ROUNDUP(E2545/D2545,2)*100</f>
        <v>157</v>
      </c>
      <c r="P2545">
        <f>IF(L2545&gt;0,ROUNDUP((E2545/L2545),0))</f>
        <v>31</v>
      </c>
      <c r="Q2545" t="s">
        <v>33</v>
      </c>
      <c r="R2545" t="s">
        <v>3202</v>
      </c>
      <c r="S2545" s="10">
        <f>(J2545/86400)+25569+(-5/24)</f>
        <v>40513.899282407401</v>
      </c>
      <c r="T2545" s="9">
        <f>(I2545/86400)+25569+(-5/24)</f>
        <v>40544.916666666664</v>
      </c>
    </row>
    <row r="2546" spans="1:20" ht="43.5" x14ac:dyDescent="0.35">
      <c r="A2546">
        <v>2544</v>
      </c>
      <c r="B2546" s="8" t="s">
        <v>3237</v>
      </c>
      <c r="C2546" s="8" t="s">
        <v>3236</v>
      </c>
      <c r="D2546">
        <v>5000</v>
      </c>
      <c r="E2546">
        <v>5041</v>
      </c>
      <c r="F2546" t="s">
        <v>51</v>
      </c>
      <c r="G2546" t="s">
        <v>55</v>
      </c>
      <c r="H2546" t="s">
        <v>82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3203</v>
      </c>
      <c r="O2546">
        <f>ROUNDUP(E2546/D2546,2)*100</f>
        <v>101</v>
      </c>
      <c r="P2546">
        <f>IF(L2546&gt;0,ROUNDUP((E2546/L2546),0))</f>
        <v>89</v>
      </c>
      <c r="Q2546" t="s">
        <v>33</v>
      </c>
      <c r="R2546" t="s">
        <v>3202</v>
      </c>
      <c r="S2546" s="10">
        <f>(J2546/86400)+25569+(-5/24)</f>
        <v>41068.3121412037</v>
      </c>
      <c r="T2546" s="9">
        <f>(I2546/86400)+25569+(-5/24)</f>
        <v>41098.3121412037</v>
      </c>
    </row>
    <row r="2547" spans="1:20" ht="43.5" x14ac:dyDescent="0.35">
      <c r="A2547">
        <v>2545</v>
      </c>
      <c r="B2547" s="8" t="s">
        <v>3235</v>
      </c>
      <c r="C2547" s="8" t="s">
        <v>3234</v>
      </c>
      <c r="D2547">
        <v>2000</v>
      </c>
      <c r="E2547">
        <v>3906</v>
      </c>
      <c r="F2547" t="s">
        <v>51</v>
      </c>
      <c r="G2547" t="s">
        <v>55</v>
      </c>
      <c r="H2547" t="s">
        <v>82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3203</v>
      </c>
      <c r="O2547">
        <f>ROUNDUP(E2547/D2547,2)*100</f>
        <v>196</v>
      </c>
      <c r="P2547">
        <f>IF(L2547&gt;0,ROUNDUP((E2547/L2547),0))</f>
        <v>65</v>
      </c>
      <c r="Q2547" t="s">
        <v>33</v>
      </c>
      <c r="R2547" t="s">
        <v>3202</v>
      </c>
      <c r="S2547" s="10">
        <f>(J2547/86400)+25569+(-5/24)</f>
        <v>42026.929837962962</v>
      </c>
      <c r="T2547" s="9">
        <f>(I2547/86400)+25569+(-5/24)</f>
        <v>42061.812499999993</v>
      </c>
    </row>
    <row r="2548" spans="1:20" ht="43.5" x14ac:dyDescent="0.35">
      <c r="A2548">
        <v>2546</v>
      </c>
      <c r="B2548" s="8" t="s">
        <v>3233</v>
      </c>
      <c r="C2548" s="8" t="s">
        <v>3232</v>
      </c>
      <c r="D2548">
        <v>3500</v>
      </c>
      <c r="E2548">
        <v>3910</v>
      </c>
      <c r="F2548" t="s">
        <v>51</v>
      </c>
      <c r="G2548" t="s">
        <v>55</v>
      </c>
      <c r="H2548" t="s">
        <v>82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3203</v>
      </c>
      <c r="O2548">
        <f>ROUNDUP(E2548/D2548,2)*100</f>
        <v>112.00000000000001</v>
      </c>
      <c r="P2548">
        <f>IF(L2548&gt;0,ROUNDUP((E2548/L2548),0))</f>
        <v>61</v>
      </c>
      <c r="Q2548" t="s">
        <v>33</v>
      </c>
      <c r="R2548" t="s">
        <v>3202</v>
      </c>
      <c r="S2548" s="10">
        <f>(J2548/86400)+25569+(-5/24)</f>
        <v>41524.650219907409</v>
      </c>
      <c r="T2548" s="9">
        <f>(I2548/86400)+25569+(-5/24)</f>
        <v>41552</v>
      </c>
    </row>
    <row r="2549" spans="1:20" ht="43.5" x14ac:dyDescent="0.35">
      <c r="A2549">
        <v>2547</v>
      </c>
      <c r="B2549" s="8" t="s">
        <v>3231</v>
      </c>
      <c r="C2549" s="8" t="s">
        <v>3230</v>
      </c>
      <c r="D2549">
        <v>5500</v>
      </c>
      <c r="E2549">
        <v>6592</v>
      </c>
      <c r="F2549" t="s">
        <v>51</v>
      </c>
      <c r="G2549" t="s">
        <v>55</v>
      </c>
      <c r="H2549" t="s">
        <v>82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3203</v>
      </c>
      <c r="O2549">
        <f>ROUNDUP(E2549/D2549,2)*100</f>
        <v>120</v>
      </c>
      <c r="P2549">
        <f>IF(L2549&gt;0,ROUNDUP((E2549/L2549),0))</f>
        <v>50</v>
      </c>
      <c r="Q2549" t="s">
        <v>33</v>
      </c>
      <c r="R2549" t="s">
        <v>3202</v>
      </c>
      <c r="S2549" s="10">
        <f>(J2549/86400)+25569+(-5/24)</f>
        <v>40973.564849537033</v>
      </c>
      <c r="T2549" s="9">
        <f>(I2549/86400)+25569+(-5/24)</f>
        <v>41003.523182870369</v>
      </c>
    </row>
    <row r="2550" spans="1:20" ht="43.5" x14ac:dyDescent="0.35">
      <c r="A2550">
        <v>2548</v>
      </c>
      <c r="B2550" s="8" t="s">
        <v>3229</v>
      </c>
      <c r="C2550" s="8" t="s">
        <v>3228</v>
      </c>
      <c r="D2550">
        <v>6000</v>
      </c>
      <c r="E2550">
        <v>6111</v>
      </c>
      <c r="F2550" t="s">
        <v>51</v>
      </c>
      <c r="G2550" t="s">
        <v>61</v>
      </c>
      <c r="H2550" t="s">
        <v>85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3203</v>
      </c>
      <c r="O2550">
        <f>ROUNDUP(E2550/D2550,2)*100</f>
        <v>102</v>
      </c>
      <c r="P2550">
        <f>IF(L2550&gt;0,ROUNDUP((E2550/L2550),0))</f>
        <v>166</v>
      </c>
      <c r="Q2550" t="s">
        <v>33</v>
      </c>
      <c r="R2550" t="s">
        <v>3202</v>
      </c>
      <c r="S2550" s="10">
        <f>(J2550/86400)+25569+(-5/24)</f>
        <v>42618.417094907403</v>
      </c>
      <c r="T2550" s="9">
        <f>(I2550/86400)+25569+(-5/24)</f>
        <v>42642.977083333331</v>
      </c>
    </row>
    <row r="2551" spans="1:20" ht="43.5" x14ac:dyDescent="0.35">
      <c r="A2551">
        <v>2549</v>
      </c>
      <c r="B2551" s="8" t="s">
        <v>3227</v>
      </c>
      <c r="C2551" s="8" t="s">
        <v>3226</v>
      </c>
      <c r="D2551">
        <v>1570</v>
      </c>
      <c r="E2551">
        <v>1614</v>
      </c>
      <c r="F2551" t="s">
        <v>51</v>
      </c>
      <c r="G2551" t="s">
        <v>56</v>
      </c>
      <c r="H2551" t="s">
        <v>90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3203</v>
      </c>
      <c r="O2551">
        <f>ROUNDUP(E2551/D2551,2)*100</f>
        <v>103</v>
      </c>
      <c r="P2551">
        <f>IF(L2551&gt;0,ROUNDUP((E2551/L2551),0))</f>
        <v>44</v>
      </c>
      <c r="Q2551" t="s">
        <v>33</v>
      </c>
      <c r="R2551" t="s">
        <v>3202</v>
      </c>
      <c r="S2551" s="10">
        <f>(J2551/86400)+25569+(-5/24)</f>
        <v>41390.549421296295</v>
      </c>
      <c r="T2551" s="9">
        <f>(I2551/86400)+25569+(-5/24)</f>
        <v>41425.5</v>
      </c>
    </row>
    <row r="2552" spans="1:20" ht="58" x14ac:dyDescent="0.35">
      <c r="A2552">
        <v>2550</v>
      </c>
      <c r="B2552" s="8" t="s">
        <v>3225</v>
      </c>
      <c r="C2552" s="8" t="s">
        <v>3224</v>
      </c>
      <c r="D2552">
        <v>6500</v>
      </c>
      <c r="E2552">
        <v>6555</v>
      </c>
      <c r="F2552" t="s">
        <v>51</v>
      </c>
      <c r="G2552" t="s">
        <v>55</v>
      </c>
      <c r="H2552" t="s">
        <v>82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3203</v>
      </c>
      <c r="O2552">
        <f>ROUNDUP(E2552/D2552,2)*100</f>
        <v>101</v>
      </c>
      <c r="P2552">
        <f>IF(L2552&gt;0,ROUNDUP((E2552/L2552),0))</f>
        <v>44</v>
      </c>
      <c r="Q2552" t="s">
        <v>33</v>
      </c>
      <c r="R2552" t="s">
        <v>3202</v>
      </c>
      <c r="S2552" s="10">
        <f>(J2552/86400)+25569+(-5/24)</f>
        <v>42228.425995370366</v>
      </c>
      <c r="T2552" s="9">
        <f>(I2552/86400)+25569+(-5/24)</f>
        <v>42284.957638888889</v>
      </c>
    </row>
    <row r="2553" spans="1:20" ht="43.5" x14ac:dyDescent="0.35">
      <c r="A2553">
        <v>2551</v>
      </c>
      <c r="B2553" s="8" t="s">
        <v>3223</v>
      </c>
      <c r="C2553" s="8" t="s">
        <v>3222</v>
      </c>
      <c r="D2553">
        <v>3675</v>
      </c>
      <c r="E2553">
        <v>3775.5</v>
      </c>
      <c r="F2553" t="s">
        <v>51</v>
      </c>
      <c r="G2553" t="s">
        <v>55</v>
      </c>
      <c r="H2553" t="s">
        <v>82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3203</v>
      </c>
      <c r="O2553">
        <f>ROUNDUP(E2553/D2553,2)*100</f>
        <v>103</v>
      </c>
      <c r="P2553">
        <f>IF(L2553&gt;0,ROUNDUP((E2553/L2553),0))</f>
        <v>68</v>
      </c>
      <c r="Q2553" t="s">
        <v>33</v>
      </c>
      <c r="R2553" t="s">
        <v>3202</v>
      </c>
      <c r="S2553" s="10">
        <f>(J2553/86400)+25569+(-5/24)</f>
        <v>40961.043807870366</v>
      </c>
      <c r="T2553" s="9">
        <f>(I2553/86400)+25569+(-5/24)</f>
        <v>40989.658333333333</v>
      </c>
    </row>
    <row r="2554" spans="1:20" ht="43.5" x14ac:dyDescent="0.35">
      <c r="A2554">
        <v>2552</v>
      </c>
      <c r="B2554" s="8" t="s">
        <v>3221</v>
      </c>
      <c r="C2554" s="8" t="s">
        <v>3220</v>
      </c>
      <c r="D2554">
        <v>3000</v>
      </c>
      <c r="E2554">
        <v>3195</v>
      </c>
      <c r="F2554" t="s">
        <v>51</v>
      </c>
      <c r="G2554" t="s">
        <v>55</v>
      </c>
      <c r="H2554" t="s">
        <v>82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3203</v>
      </c>
      <c r="O2554">
        <f>ROUNDUP(E2554/D2554,2)*100</f>
        <v>107</v>
      </c>
      <c r="P2554">
        <f>IF(L2554&gt;0,ROUNDUP((E2554/L2554),0))</f>
        <v>178</v>
      </c>
      <c r="Q2554" t="s">
        <v>33</v>
      </c>
      <c r="R2554" t="s">
        <v>3202</v>
      </c>
      <c r="S2554" s="10">
        <f>(J2554/86400)+25569+(-5/24)</f>
        <v>42769.601631944439</v>
      </c>
      <c r="T2554" s="9">
        <f>(I2554/86400)+25569+(-5/24)</f>
        <v>42799.601631944439</v>
      </c>
    </row>
    <row r="2555" spans="1:20" ht="43.5" x14ac:dyDescent="0.35">
      <c r="A2555">
        <v>2553</v>
      </c>
      <c r="B2555" s="8" t="s">
        <v>3219</v>
      </c>
      <c r="C2555" s="8" t="s">
        <v>3218</v>
      </c>
      <c r="D2555">
        <v>1500</v>
      </c>
      <c r="E2555">
        <v>2333</v>
      </c>
      <c r="F2555" t="s">
        <v>51</v>
      </c>
      <c r="G2555" t="s">
        <v>55</v>
      </c>
      <c r="H2555" t="s">
        <v>82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3203</v>
      </c>
      <c r="O2555">
        <f>ROUNDUP(E2555/D2555,2)*100</f>
        <v>156</v>
      </c>
      <c r="P2555">
        <f>IF(L2555&gt;0,ROUNDUP((E2555/L2555),0))</f>
        <v>39</v>
      </c>
      <c r="Q2555" t="s">
        <v>33</v>
      </c>
      <c r="R2555" t="s">
        <v>3202</v>
      </c>
      <c r="S2555" s="10">
        <f>(J2555/86400)+25569+(-5/24)</f>
        <v>41112.990821759253</v>
      </c>
      <c r="T2555" s="9">
        <f>(I2555/86400)+25569+(-5/24)</f>
        <v>41172.990821759253</v>
      </c>
    </row>
    <row r="2556" spans="1:20" ht="58" x14ac:dyDescent="0.35">
      <c r="A2556">
        <v>2554</v>
      </c>
      <c r="B2556" s="8" t="s">
        <v>3217</v>
      </c>
      <c r="C2556" s="8" t="s">
        <v>3216</v>
      </c>
      <c r="D2556">
        <v>3000</v>
      </c>
      <c r="E2556">
        <v>3684</v>
      </c>
      <c r="F2556" t="s">
        <v>51</v>
      </c>
      <c r="G2556" t="s">
        <v>55</v>
      </c>
      <c r="H2556" t="s">
        <v>82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3203</v>
      </c>
      <c r="O2556">
        <f>ROUNDUP(E2556/D2556,2)*100</f>
        <v>123</v>
      </c>
      <c r="P2556">
        <f>IF(L2556&gt;0,ROUNDUP((E2556/L2556),0))</f>
        <v>55</v>
      </c>
      <c r="Q2556" t="s">
        <v>33</v>
      </c>
      <c r="R2556" t="s">
        <v>3202</v>
      </c>
      <c r="S2556" s="10">
        <f>(J2556/86400)+25569+(-5/24)</f>
        <v>42124.869942129626</v>
      </c>
      <c r="T2556" s="9">
        <f>(I2556/86400)+25569+(-5/24)</f>
        <v>42155.957638888889</v>
      </c>
    </row>
    <row r="2557" spans="1:20" ht="58" x14ac:dyDescent="0.35">
      <c r="A2557">
        <v>2555</v>
      </c>
      <c r="B2557" s="8" t="s">
        <v>3215</v>
      </c>
      <c r="C2557" s="8" t="s">
        <v>3214</v>
      </c>
      <c r="D2557">
        <v>2000</v>
      </c>
      <c r="E2557">
        <v>2147</v>
      </c>
      <c r="F2557" t="s">
        <v>51</v>
      </c>
      <c r="G2557" t="s">
        <v>55</v>
      </c>
      <c r="H2557" t="s">
        <v>82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3203</v>
      </c>
      <c r="O2557">
        <f>ROUNDUP(E2557/D2557,2)*100</f>
        <v>108</v>
      </c>
      <c r="P2557">
        <f>IF(L2557&gt;0,ROUNDUP((E2557/L2557),0))</f>
        <v>62</v>
      </c>
      <c r="Q2557" t="s">
        <v>33</v>
      </c>
      <c r="R2557" t="s">
        <v>3202</v>
      </c>
      <c r="S2557" s="10">
        <f>(J2557/86400)+25569+(-5/24)</f>
        <v>41026.44667824074</v>
      </c>
      <c r="T2557" s="9">
        <f>(I2557/86400)+25569+(-5/24)</f>
        <v>41057.44667824074</v>
      </c>
    </row>
    <row r="2558" spans="1:20" ht="43.5" x14ac:dyDescent="0.35">
      <c r="A2558">
        <v>2556</v>
      </c>
      <c r="B2558" s="8" t="s">
        <v>3213</v>
      </c>
      <c r="C2558" s="8" t="s">
        <v>3212</v>
      </c>
      <c r="D2558">
        <v>745</v>
      </c>
      <c r="E2558">
        <v>786</v>
      </c>
      <c r="F2558" t="s">
        <v>51</v>
      </c>
      <c r="G2558" t="s">
        <v>55</v>
      </c>
      <c r="H2558" t="s">
        <v>82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3203</v>
      </c>
      <c r="O2558">
        <f>ROUNDUP(E2558/D2558,2)*100</f>
        <v>106</v>
      </c>
      <c r="P2558">
        <f>IF(L2558&gt;0,ROUNDUP((E2558/L2558),0))</f>
        <v>24</v>
      </c>
      <c r="Q2558" t="s">
        <v>33</v>
      </c>
      <c r="R2558" t="s">
        <v>3202</v>
      </c>
      <c r="S2558" s="10">
        <f>(J2558/86400)+25569+(-5/24)</f>
        <v>41222.783067129625</v>
      </c>
      <c r="T2558" s="9">
        <f>(I2558/86400)+25569+(-5/24)</f>
        <v>41267.783067129625</v>
      </c>
    </row>
    <row r="2559" spans="1:20" ht="29" x14ac:dyDescent="0.35">
      <c r="A2559">
        <v>2557</v>
      </c>
      <c r="B2559" s="8" t="s">
        <v>3211</v>
      </c>
      <c r="C2559" s="8" t="s">
        <v>3210</v>
      </c>
      <c r="D2559">
        <v>900</v>
      </c>
      <c r="E2559">
        <v>1066</v>
      </c>
      <c r="F2559" t="s">
        <v>51</v>
      </c>
      <c r="G2559" t="s">
        <v>56</v>
      </c>
      <c r="H2559" t="s">
        <v>90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3203</v>
      </c>
      <c r="O2559">
        <f>ROUNDUP(E2559/D2559,2)*100</f>
        <v>119</v>
      </c>
      <c r="P2559">
        <f>IF(L2559&gt;0,ROUNDUP((E2559/L2559),0))</f>
        <v>30</v>
      </c>
      <c r="Q2559" t="s">
        <v>33</v>
      </c>
      <c r="R2559" t="s">
        <v>3202</v>
      </c>
      <c r="S2559" s="10">
        <f>(J2559/86400)+25569+(-5/24)</f>
        <v>41744.536874999998</v>
      </c>
      <c r="T2559" s="9">
        <f>(I2559/86400)+25569+(-5/24)</f>
        <v>41774.536874999998</v>
      </c>
    </row>
    <row r="2560" spans="1:20" ht="43.5" x14ac:dyDescent="0.35">
      <c r="A2560">
        <v>2558</v>
      </c>
      <c r="B2560" s="8" t="s">
        <v>3209</v>
      </c>
      <c r="C2560" s="8" t="s">
        <v>3208</v>
      </c>
      <c r="D2560">
        <v>1250</v>
      </c>
      <c r="E2560">
        <v>1361</v>
      </c>
      <c r="F2560" t="s">
        <v>51</v>
      </c>
      <c r="G2560" t="s">
        <v>58</v>
      </c>
      <c r="H2560" t="s">
        <v>104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3203</v>
      </c>
      <c r="O2560">
        <f>ROUNDUP(E2560/D2560,2)*100</f>
        <v>109.00000000000001</v>
      </c>
      <c r="P2560">
        <f>IF(L2560&gt;0,ROUNDUP((E2560/L2560),0))</f>
        <v>76</v>
      </c>
      <c r="Q2560" t="s">
        <v>33</v>
      </c>
      <c r="R2560" t="s">
        <v>3202</v>
      </c>
      <c r="S2560" s="10">
        <f>(J2560/86400)+25569+(-5/24)</f>
        <v>42093.651689814811</v>
      </c>
      <c r="T2560" s="9">
        <f>(I2560/86400)+25569+(-5/24)</f>
        <v>42125.374305555553</v>
      </c>
    </row>
    <row r="2561" spans="1:20" ht="43.5" x14ac:dyDescent="0.35">
      <c r="A2561">
        <v>2559</v>
      </c>
      <c r="B2561" s="8" t="s">
        <v>3207</v>
      </c>
      <c r="C2561" s="8" t="s">
        <v>3206</v>
      </c>
      <c r="D2561">
        <v>800</v>
      </c>
      <c r="E2561">
        <v>890</v>
      </c>
      <c r="F2561" t="s">
        <v>51</v>
      </c>
      <c r="G2561" t="s">
        <v>55</v>
      </c>
      <c r="H2561" t="s">
        <v>82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3203</v>
      </c>
      <c r="O2561">
        <f>ROUNDUP(E2561/D2561,2)*100</f>
        <v>112.00000000000001</v>
      </c>
      <c r="P2561">
        <f>IF(L2561&gt;0,ROUNDUP((E2561/L2561),0))</f>
        <v>36</v>
      </c>
      <c r="Q2561" t="s">
        <v>33</v>
      </c>
      <c r="R2561" t="s">
        <v>3202</v>
      </c>
      <c r="S2561" s="10">
        <f>(J2561/86400)+25569+(-5/24)</f>
        <v>40829.665324074071</v>
      </c>
      <c r="T2561" s="9">
        <f>(I2561/86400)+25569+(-5/24)</f>
        <v>40862.609027777777</v>
      </c>
    </row>
    <row r="2562" spans="1:20" ht="43.5" x14ac:dyDescent="0.35">
      <c r="A2562">
        <v>2560</v>
      </c>
      <c r="B2562" s="8" t="s">
        <v>3205</v>
      </c>
      <c r="C2562" s="8" t="s">
        <v>3204</v>
      </c>
      <c r="D2562">
        <v>3000</v>
      </c>
      <c r="E2562">
        <v>3003</v>
      </c>
      <c r="F2562" t="s">
        <v>51</v>
      </c>
      <c r="G2562" t="s">
        <v>56</v>
      </c>
      <c r="H2562" t="s">
        <v>90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3203</v>
      </c>
      <c r="O2562">
        <f>ROUNDUP(E2562/D2562,2)*100</f>
        <v>101</v>
      </c>
      <c r="P2562">
        <f>IF(L2562&gt;0,ROUNDUP((E2562/L2562),0))</f>
        <v>143</v>
      </c>
      <c r="Q2562" t="s">
        <v>33</v>
      </c>
      <c r="R2562" t="s">
        <v>3202</v>
      </c>
      <c r="S2562" s="10">
        <f>(J2562/86400)+25569+(-5/24)</f>
        <v>42039.742754629631</v>
      </c>
      <c r="T2562" s="9">
        <f>(I2562/86400)+25569+(-5/24)</f>
        <v>42069.742754629631</v>
      </c>
    </row>
    <row r="2563" spans="1:20" ht="43.5" x14ac:dyDescent="0.35">
      <c r="A2563">
        <v>2561</v>
      </c>
      <c r="B2563" s="8" t="s">
        <v>3201</v>
      </c>
      <c r="C2563" s="8" t="s">
        <v>3200</v>
      </c>
      <c r="D2563">
        <v>100000</v>
      </c>
      <c r="E2563">
        <v>0</v>
      </c>
      <c r="F2563" t="s">
        <v>48</v>
      </c>
      <c r="G2563" t="s">
        <v>57</v>
      </c>
      <c r="H2563" t="s">
        <v>193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2917</v>
      </c>
      <c r="O2563">
        <f>ROUNDUP(E2563/D2563,2)*100</f>
        <v>0</v>
      </c>
      <c r="P2563" t="b">
        <f>IF(L2563&gt;0,ROUNDUP((E2563/L2563),0))</f>
        <v>0</v>
      </c>
      <c r="Q2563" t="s">
        <v>27</v>
      </c>
      <c r="R2563" t="s">
        <v>2916</v>
      </c>
      <c r="S2563" s="10">
        <f>(J2563/86400)+25569+(-5/24)</f>
        <v>42260.320474537039</v>
      </c>
      <c r="T2563" s="9">
        <f>(I2563/86400)+25569+(-5/24)</f>
        <v>42290.320474537039</v>
      </c>
    </row>
    <row r="2564" spans="1:20" ht="58" x14ac:dyDescent="0.35">
      <c r="A2564">
        <v>2562</v>
      </c>
      <c r="B2564" s="8" t="s">
        <v>3199</v>
      </c>
      <c r="C2564" s="8" t="s">
        <v>3198</v>
      </c>
      <c r="D2564">
        <v>10000</v>
      </c>
      <c r="E2564">
        <v>75</v>
      </c>
      <c r="F2564" t="s">
        <v>48</v>
      </c>
      <c r="G2564" t="s">
        <v>59</v>
      </c>
      <c r="H2564" t="s">
        <v>85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2917</v>
      </c>
      <c r="O2564">
        <f>ROUNDUP(E2564/D2564,2)*100</f>
        <v>1</v>
      </c>
      <c r="P2564">
        <f>IF(L2564&gt;0,ROUNDUP((E2564/L2564),0))</f>
        <v>25</v>
      </c>
      <c r="Q2564" t="s">
        <v>27</v>
      </c>
      <c r="R2564" t="s">
        <v>2916</v>
      </c>
      <c r="S2564" s="10">
        <f>(J2564/86400)+25569+(-5/24)</f>
        <v>42594.316423611112</v>
      </c>
      <c r="T2564" s="9">
        <f>(I2564/86400)+25569+(-5/24)</f>
        <v>42654.316423611112</v>
      </c>
    </row>
    <row r="2565" spans="1:20" ht="29" x14ac:dyDescent="0.35">
      <c r="A2565">
        <v>2563</v>
      </c>
      <c r="B2565" s="8" t="s">
        <v>3197</v>
      </c>
      <c r="C2565" s="8" t="s">
        <v>3196</v>
      </c>
      <c r="D2565">
        <v>20000</v>
      </c>
      <c r="E2565">
        <v>0</v>
      </c>
      <c r="F2565" t="s">
        <v>48</v>
      </c>
      <c r="G2565" t="s">
        <v>55</v>
      </c>
      <c r="H2565" t="s">
        <v>82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2917</v>
      </c>
      <c r="O2565">
        <f>ROUNDUP(E2565/D2565,2)*100</f>
        <v>0</v>
      </c>
      <c r="P2565" t="b">
        <f>IF(L2565&gt;0,ROUNDUP((E2565/L2565),0))</f>
        <v>0</v>
      </c>
      <c r="Q2565" t="s">
        <v>27</v>
      </c>
      <c r="R2565" t="s">
        <v>2916</v>
      </c>
      <c r="S2565" s="10">
        <f>(J2565/86400)+25569+(-5/24)</f>
        <v>42154.931145833332</v>
      </c>
      <c r="T2565" s="9">
        <f>(I2565/86400)+25569+(-5/24)</f>
        <v>42214.931145833332</v>
      </c>
    </row>
    <row r="2566" spans="1:20" ht="43.5" x14ac:dyDescent="0.35">
      <c r="A2566">
        <v>2564</v>
      </c>
      <c r="B2566" s="8" t="s">
        <v>3195</v>
      </c>
      <c r="C2566" s="8" t="s">
        <v>3194</v>
      </c>
      <c r="D2566">
        <v>40000</v>
      </c>
      <c r="E2566">
        <v>0</v>
      </c>
      <c r="F2566" t="s">
        <v>48</v>
      </c>
      <c r="G2566" t="s">
        <v>57</v>
      </c>
      <c r="H2566" t="s">
        <v>193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2917</v>
      </c>
      <c r="O2566">
        <f>ROUNDUP(E2566/D2566,2)*100</f>
        <v>0</v>
      </c>
      <c r="P2566" t="b">
        <f>IF(L2566&gt;0,ROUNDUP((E2566/L2566),0))</f>
        <v>0</v>
      </c>
      <c r="Q2566" t="s">
        <v>27</v>
      </c>
      <c r="R2566" t="s">
        <v>2916</v>
      </c>
      <c r="S2566" s="10">
        <f>(J2566/86400)+25569+(-5/24)</f>
        <v>41821.83216435185</v>
      </c>
      <c r="T2566" s="9">
        <f>(I2566/86400)+25569+(-5/24)</f>
        <v>41851.83216435185</v>
      </c>
    </row>
    <row r="2567" spans="1:20" ht="43.5" x14ac:dyDescent="0.35">
      <c r="A2567">
        <v>2565</v>
      </c>
      <c r="B2567" s="8" t="s">
        <v>3193</v>
      </c>
      <c r="C2567" s="8" t="s">
        <v>3192</v>
      </c>
      <c r="D2567">
        <v>10000</v>
      </c>
      <c r="E2567">
        <v>100</v>
      </c>
      <c r="F2567" t="s">
        <v>48</v>
      </c>
      <c r="G2567" t="s">
        <v>55</v>
      </c>
      <c r="H2567" t="s">
        <v>82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2917</v>
      </c>
      <c r="O2567">
        <f>ROUNDUP(E2567/D2567,2)*100</f>
        <v>1</v>
      </c>
      <c r="P2567">
        <f>IF(L2567&gt;0,ROUNDUP((E2567/L2567),0))</f>
        <v>100</v>
      </c>
      <c r="Q2567" t="s">
        <v>27</v>
      </c>
      <c r="R2567" t="s">
        <v>2916</v>
      </c>
      <c r="S2567" s="10">
        <f>(J2567/86400)+25569+(-5/24)</f>
        <v>42440.442002314812</v>
      </c>
      <c r="T2567" s="9">
        <f>(I2567/86400)+25569+(-5/24)</f>
        <v>42499.659722222219</v>
      </c>
    </row>
    <row r="2568" spans="1:20" ht="43.5" x14ac:dyDescent="0.35">
      <c r="A2568">
        <v>2566</v>
      </c>
      <c r="B2568" s="8" t="s">
        <v>3191</v>
      </c>
      <c r="C2568" s="8" t="s">
        <v>3190</v>
      </c>
      <c r="D2568">
        <v>35000</v>
      </c>
      <c r="E2568">
        <v>0</v>
      </c>
      <c r="F2568" t="s">
        <v>48</v>
      </c>
      <c r="G2568" t="s">
        <v>55</v>
      </c>
      <c r="H2568" t="s">
        <v>82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2917</v>
      </c>
      <c r="O2568">
        <f>ROUNDUP(E2568/D2568,2)*100</f>
        <v>0</v>
      </c>
      <c r="P2568" t="b">
        <f>IF(L2568&gt;0,ROUNDUP((E2568/L2568),0))</f>
        <v>0</v>
      </c>
      <c r="Q2568" t="s">
        <v>27</v>
      </c>
      <c r="R2568" t="s">
        <v>2916</v>
      </c>
      <c r="S2568" s="10">
        <f>(J2568/86400)+25569+(-5/24)</f>
        <v>41842.772546296292</v>
      </c>
      <c r="T2568" s="9">
        <f>(I2568/86400)+25569+(-5/24)</f>
        <v>41872.772546296292</v>
      </c>
    </row>
    <row r="2569" spans="1:20" ht="43.5" x14ac:dyDescent="0.35">
      <c r="A2569">
        <v>2567</v>
      </c>
      <c r="B2569" s="8" t="s">
        <v>3189</v>
      </c>
      <c r="C2569" s="8" t="s">
        <v>3188</v>
      </c>
      <c r="D2569">
        <v>45000</v>
      </c>
      <c r="E2569">
        <v>120</v>
      </c>
      <c r="F2569" t="s">
        <v>48</v>
      </c>
      <c r="G2569" t="s">
        <v>55</v>
      </c>
      <c r="H2569" t="s">
        <v>82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2917</v>
      </c>
      <c r="O2569">
        <f>ROUNDUP(E2569/D2569,2)*100</f>
        <v>1</v>
      </c>
      <c r="P2569">
        <f>IF(L2569&gt;0,ROUNDUP((E2569/L2569),0))</f>
        <v>60</v>
      </c>
      <c r="Q2569" t="s">
        <v>27</v>
      </c>
      <c r="R2569" t="s">
        <v>2916</v>
      </c>
      <c r="S2569" s="10">
        <f>(J2569/86400)+25569+(-5/24)</f>
        <v>42087.670578703699</v>
      </c>
      <c r="T2569" s="9">
        <f>(I2569/86400)+25569+(-5/24)</f>
        <v>42117.670578703699</v>
      </c>
    </row>
    <row r="2570" spans="1:20" ht="43.5" x14ac:dyDescent="0.35">
      <c r="A2570">
        <v>2568</v>
      </c>
      <c r="B2570" s="8" t="s">
        <v>3187</v>
      </c>
      <c r="C2570" s="8" t="s">
        <v>3186</v>
      </c>
      <c r="D2570">
        <v>10000</v>
      </c>
      <c r="E2570">
        <v>50</v>
      </c>
      <c r="F2570" t="s">
        <v>48</v>
      </c>
      <c r="G2570" t="s">
        <v>56</v>
      </c>
      <c r="H2570" t="s">
        <v>90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2917</v>
      </c>
      <c r="O2570">
        <f>ROUNDUP(E2570/D2570,2)*100</f>
        <v>1</v>
      </c>
      <c r="P2570">
        <f>IF(L2570&gt;0,ROUNDUP((E2570/L2570),0))</f>
        <v>50</v>
      </c>
      <c r="Q2570" t="s">
        <v>27</v>
      </c>
      <c r="R2570" t="s">
        <v>2916</v>
      </c>
      <c r="S2570" s="10">
        <f>(J2570/86400)+25569+(-5/24)</f>
        <v>42584.45826388889</v>
      </c>
      <c r="T2570" s="9">
        <f>(I2570/86400)+25569+(-5/24)</f>
        <v>42614.45826388889</v>
      </c>
    </row>
    <row r="2571" spans="1:20" ht="43.5" x14ac:dyDescent="0.35">
      <c r="A2571">
        <v>2569</v>
      </c>
      <c r="B2571" s="8" t="s">
        <v>3185</v>
      </c>
      <c r="C2571" s="8" t="s">
        <v>3184</v>
      </c>
      <c r="D2571">
        <v>6500</v>
      </c>
      <c r="E2571">
        <v>145</v>
      </c>
      <c r="F2571" t="s">
        <v>48</v>
      </c>
      <c r="G2571" t="s">
        <v>55</v>
      </c>
      <c r="H2571" t="s">
        <v>82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2917</v>
      </c>
      <c r="O2571">
        <f>ROUNDUP(E2571/D2571,2)*100</f>
        <v>3</v>
      </c>
      <c r="P2571">
        <f>IF(L2571&gt;0,ROUNDUP((E2571/L2571),0))</f>
        <v>73</v>
      </c>
      <c r="Q2571" t="s">
        <v>27</v>
      </c>
      <c r="R2571" t="s">
        <v>2916</v>
      </c>
      <c r="S2571" s="10">
        <f>(J2571/86400)+25569+(-5/24)</f>
        <v>42233.897129629629</v>
      </c>
      <c r="T2571" s="9">
        <f>(I2571/86400)+25569+(-5/24)</f>
        <v>42263.897129629629</v>
      </c>
    </row>
    <row r="2572" spans="1:20" ht="43.5" x14ac:dyDescent="0.35">
      <c r="A2572">
        <v>2570</v>
      </c>
      <c r="B2572" s="8" t="s">
        <v>3183</v>
      </c>
      <c r="C2572" s="8" t="s">
        <v>3182</v>
      </c>
      <c r="D2572">
        <v>7000</v>
      </c>
      <c r="E2572">
        <v>59</v>
      </c>
      <c r="F2572" t="s">
        <v>48</v>
      </c>
      <c r="G2572" t="s">
        <v>55</v>
      </c>
      <c r="H2572" t="s">
        <v>82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2917</v>
      </c>
      <c r="O2572">
        <f>ROUNDUP(E2572/D2572,2)*100</f>
        <v>1</v>
      </c>
      <c r="P2572">
        <f>IF(L2572&gt;0,ROUNDUP((E2572/L2572),0))</f>
        <v>30</v>
      </c>
      <c r="Q2572" t="s">
        <v>27</v>
      </c>
      <c r="R2572" t="s">
        <v>2916</v>
      </c>
      <c r="S2572" s="10">
        <f>(J2572/86400)+25569+(-5/24)</f>
        <v>42744.694849537038</v>
      </c>
      <c r="T2572" s="9">
        <f>(I2572/86400)+25569+(-5/24)</f>
        <v>42774.694849537038</v>
      </c>
    </row>
    <row r="2573" spans="1:20" ht="43.5" x14ac:dyDescent="0.35">
      <c r="A2573">
        <v>2571</v>
      </c>
      <c r="B2573" s="8" t="s">
        <v>3181</v>
      </c>
      <c r="C2573" s="8" t="s">
        <v>3180</v>
      </c>
      <c r="D2573">
        <v>100000</v>
      </c>
      <c r="E2573">
        <v>250</v>
      </c>
      <c r="F2573" t="s">
        <v>48</v>
      </c>
      <c r="G2573" t="s">
        <v>58</v>
      </c>
      <c r="H2573" t="s">
        <v>104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2917</v>
      </c>
      <c r="O2573">
        <f>ROUNDUP(E2573/D2573,2)*100</f>
        <v>1</v>
      </c>
      <c r="P2573">
        <f>IF(L2573&gt;0,ROUNDUP((E2573/L2573),0))</f>
        <v>63</v>
      </c>
      <c r="Q2573" t="s">
        <v>27</v>
      </c>
      <c r="R2573" t="s">
        <v>2916</v>
      </c>
      <c r="S2573" s="10">
        <f>(J2573/86400)+25569+(-5/24)</f>
        <v>42449.133344907408</v>
      </c>
      <c r="T2573" s="9">
        <f>(I2573/86400)+25569+(-5/24)</f>
        <v>42509.133344907408</v>
      </c>
    </row>
    <row r="2574" spans="1:20" ht="43.5" x14ac:dyDescent="0.35">
      <c r="A2574">
        <v>2572</v>
      </c>
      <c r="B2574" s="8" t="s">
        <v>3179</v>
      </c>
      <c r="C2574" s="8" t="s">
        <v>3178</v>
      </c>
      <c r="D2574">
        <v>30000</v>
      </c>
      <c r="E2574">
        <v>0</v>
      </c>
      <c r="F2574" t="s">
        <v>48</v>
      </c>
      <c r="G2574" t="s">
        <v>55</v>
      </c>
      <c r="H2574" t="s">
        <v>82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2917</v>
      </c>
      <c r="O2574">
        <f>ROUNDUP(E2574/D2574,2)*100</f>
        <v>0</v>
      </c>
      <c r="P2574" t="b">
        <f>IF(L2574&gt;0,ROUNDUP((E2574/L2574),0))</f>
        <v>0</v>
      </c>
      <c r="Q2574" t="s">
        <v>27</v>
      </c>
      <c r="R2574" t="s">
        <v>2916</v>
      </c>
      <c r="S2574" s="10">
        <f>(J2574/86400)+25569+(-5/24)</f>
        <v>42076.911076388882</v>
      </c>
      <c r="T2574" s="9">
        <f>(I2574/86400)+25569+(-5/24)</f>
        <v>42106.911076388882</v>
      </c>
    </row>
    <row r="2575" spans="1:20" ht="58" x14ac:dyDescent="0.35">
      <c r="A2575">
        <v>2573</v>
      </c>
      <c r="B2575" s="8" t="s">
        <v>3177</v>
      </c>
      <c r="C2575" s="8" t="s">
        <v>3176</v>
      </c>
      <c r="D2575">
        <v>8000</v>
      </c>
      <c r="E2575">
        <v>0</v>
      </c>
      <c r="F2575" t="s">
        <v>48</v>
      </c>
      <c r="G2575" t="s">
        <v>55</v>
      </c>
      <c r="H2575" t="s">
        <v>82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2917</v>
      </c>
      <c r="O2575">
        <f>ROUNDUP(E2575/D2575,2)*100</f>
        <v>0</v>
      </c>
      <c r="P2575" t="b">
        <f>IF(L2575&gt;0,ROUNDUP((E2575/L2575),0))</f>
        <v>0</v>
      </c>
      <c r="Q2575" t="s">
        <v>27</v>
      </c>
      <c r="R2575" t="s">
        <v>2916</v>
      </c>
      <c r="S2575" s="10">
        <f>(J2575/86400)+25569+(-5/24)</f>
        <v>41829.383668981478</v>
      </c>
      <c r="T2575" s="9">
        <f>(I2575/86400)+25569+(-5/24)</f>
        <v>41874.383668981478</v>
      </c>
    </row>
    <row r="2576" spans="1:20" ht="58" x14ac:dyDescent="0.35">
      <c r="A2576">
        <v>2574</v>
      </c>
      <c r="B2576" s="8" t="s">
        <v>3175</v>
      </c>
      <c r="C2576" s="8" t="s">
        <v>3174</v>
      </c>
      <c r="D2576">
        <v>10000</v>
      </c>
      <c r="E2576">
        <v>0</v>
      </c>
      <c r="F2576" t="s">
        <v>48</v>
      </c>
      <c r="G2576" t="s">
        <v>55</v>
      </c>
      <c r="H2576" t="s">
        <v>82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2917</v>
      </c>
      <c r="O2576">
        <f>ROUNDUP(E2576/D2576,2)*100</f>
        <v>0</v>
      </c>
      <c r="P2576" t="b">
        <f>IF(L2576&gt;0,ROUNDUP((E2576/L2576),0))</f>
        <v>0</v>
      </c>
      <c r="Q2576" t="s">
        <v>27</v>
      </c>
      <c r="R2576" t="s">
        <v>2916</v>
      </c>
      <c r="S2576" s="10">
        <f>(J2576/86400)+25569+(-5/24)</f>
        <v>42487.617418981477</v>
      </c>
      <c r="T2576" s="9">
        <f>(I2576/86400)+25569+(-5/24)</f>
        <v>42508.617418981477</v>
      </c>
    </row>
    <row r="2577" spans="1:20" ht="43.5" x14ac:dyDescent="0.35">
      <c r="A2577">
        <v>2575</v>
      </c>
      <c r="B2577" s="8" t="s">
        <v>3173</v>
      </c>
      <c r="C2577" s="8" t="s">
        <v>3172</v>
      </c>
      <c r="D2577">
        <v>85000</v>
      </c>
      <c r="E2577">
        <v>0</v>
      </c>
      <c r="F2577" t="s">
        <v>48</v>
      </c>
      <c r="G2577" t="s">
        <v>55</v>
      </c>
      <c r="H2577" t="s">
        <v>82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2917</v>
      </c>
      <c r="O2577">
        <f>ROUNDUP(E2577/D2577,2)*100</f>
        <v>0</v>
      </c>
      <c r="P2577" t="b">
        <f>IF(L2577&gt;0,ROUNDUP((E2577/L2577),0))</f>
        <v>0</v>
      </c>
      <c r="Q2577" t="s">
        <v>27</v>
      </c>
      <c r="R2577" t="s">
        <v>2916</v>
      </c>
      <c r="S2577" s="10">
        <f>(J2577/86400)+25569+(-5/24)</f>
        <v>41985.900393518517</v>
      </c>
      <c r="T2577" s="9">
        <f>(I2577/86400)+25569+(-5/24)</f>
        <v>42015.900393518517</v>
      </c>
    </row>
    <row r="2578" spans="1:20" ht="29" x14ac:dyDescent="0.35">
      <c r="A2578">
        <v>2576</v>
      </c>
      <c r="B2578" s="8" t="s">
        <v>3171</v>
      </c>
      <c r="C2578" s="8" t="s">
        <v>3170</v>
      </c>
      <c r="D2578">
        <v>10000</v>
      </c>
      <c r="E2578">
        <v>0</v>
      </c>
      <c r="F2578" t="s">
        <v>48</v>
      </c>
      <c r="G2578" t="s">
        <v>55</v>
      </c>
      <c r="H2578" t="s">
        <v>82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2917</v>
      </c>
      <c r="O2578">
        <f>ROUNDUP(E2578/D2578,2)*100</f>
        <v>0</v>
      </c>
      <c r="P2578" t="b">
        <f>IF(L2578&gt;0,ROUNDUP((E2578/L2578),0))</f>
        <v>0</v>
      </c>
      <c r="Q2578" t="s">
        <v>27</v>
      </c>
      <c r="R2578" t="s">
        <v>2916</v>
      </c>
      <c r="S2578" s="10">
        <f>(J2578/86400)+25569+(-5/24)</f>
        <v>42059.801469907405</v>
      </c>
      <c r="T2578" s="9">
        <f>(I2578/86400)+25569+(-5/24)</f>
        <v>42104.759803240733</v>
      </c>
    </row>
    <row r="2579" spans="1:20" ht="43.5" x14ac:dyDescent="0.35">
      <c r="A2579">
        <v>2577</v>
      </c>
      <c r="B2579" s="8" t="s">
        <v>3169</v>
      </c>
      <c r="C2579" s="8" t="s">
        <v>3168</v>
      </c>
      <c r="D2579">
        <v>15000</v>
      </c>
      <c r="E2579">
        <v>0</v>
      </c>
      <c r="F2579" t="s">
        <v>48</v>
      </c>
      <c r="G2579" t="s">
        <v>55</v>
      </c>
      <c r="H2579" t="s">
        <v>82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2917</v>
      </c>
      <c r="O2579">
        <f>ROUNDUP(E2579/D2579,2)*100</f>
        <v>0</v>
      </c>
      <c r="P2579" t="b">
        <f>IF(L2579&gt;0,ROUNDUP((E2579/L2579),0))</f>
        <v>0</v>
      </c>
      <c r="Q2579" t="s">
        <v>27</v>
      </c>
      <c r="R2579" t="s">
        <v>2916</v>
      </c>
      <c r="S2579" s="10">
        <f>(J2579/86400)+25569+(-5/24)</f>
        <v>41830.612233796295</v>
      </c>
      <c r="T2579" s="9">
        <f>(I2579/86400)+25569+(-5/24)</f>
        <v>41855.612233796295</v>
      </c>
    </row>
    <row r="2580" spans="1:20" ht="58" x14ac:dyDescent="0.35">
      <c r="A2580">
        <v>2578</v>
      </c>
      <c r="B2580" s="8" t="s">
        <v>3167</v>
      </c>
      <c r="C2580" s="8" t="s">
        <v>3166</v>
      </c>
      <c r="D2580">
        <v>6000</v>
      </c>
      <c r="E2580">
        <v>0</v>
      </c>
      <c r="F2580" t="s">
        <v>48</v>
      </c>
      <c r="G2580" t="s">
        <v>55</v>
      </c>
      <c r="H2580" t="s">
        <v>82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2917</v>
      </c>
      <c r="O2580">
        <f>ROUNDUP(E2580/D2580,2)*100</f>
        <v>0</v>
      </c>
      <c r="P2580" t="b">
        <f>IF(L2580&gt;0,ROUNDUP((E2580/L2580),0))</f>
        <v>0</v>
      </c>
      <c r="Q2580" t="s">
        <v>27</v>
      </c>
      <c r="R2580" t="s">
        <v>2916</v>
      </c>
      <c r="S2580" s="10">
        <f>(J2580/86400)+25569+(-5/24)</f>
        <v>42237.814571759256</v>
      </c>
      <c r="T2580" s="9">
        <f>(I2580/86400)+25569+(-5/24)</f>
        <v>42286.499999999993</v>
      </c>
    </row>
    <row r="2581" spans="1:20" ht="43.5" x14ac:dyDescent="0.35">
      <c r="A2581">
        <v>2579</v>
      </c>
      <c r="B2581" s="8" t="s">
        <v>3165</v>
      </c>
      <c r="C2581" s="8" t="s">
        <v>3164</v>
      </c>
      <c r="D2581">
        <v>200000</v>
      </c>
      <c r="E2581">
        <v>277</v>
      </c>
      <c r="F2581" t="s">
        <v>48</v>
      </c>
      <c r="G2581" t="s">
        <v>55</v>
      </c>
      <c r="H2581" t="s">
        <v>82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2917</v>
      </c>
      <c r="O2581">
        <f>ROUNDUP(E2581/D2581,2)*100</f>
        <v>1</v>
      </c>
      <c r="P2581">
        <f>IF(L2581&gt;0,ROUNDUP((E2581/L2581),0))</f>
        <v>24</v>
      </c>
      <c r="Q2581" t="s">
        <v>27</v>
      </c>
      <c r="R2581" t="s">
        <v>2916</v>
      </c>
      <c r="S2581" s="10">
        <f>(J2581/86400)+25569+(-5/24)</f>
        <v>41837.621562499997</v>
      </c>
      <c r="T2581" s="9">
        <f>(I2581/86400)+25569+(-5/24)</f>
        <v>41897.621562499997</v>
      </c>
    </row>
    <row r="2582" spans="1:20" ht="43.5" x14ac:dyDescent="0.35">
      <c r="A2582">
        <v>2580</v>
      </c>
      <c r="B2582" s="8" t="s">
        <v>3163</v>
      </c>
      <c r="C2582" s="8" t="s">
        <v>3162</v>
      </c>
      <c r="D2582">
        <v>8500</v>
      </c>
      <c r="E2582">
        <v>51</v>
      </c>
      <c r="F2582" t="s">
        <v>48</v>
      </c>
      <c r="G2582" t="s">
        <v>55</v>
      </c>
      <c r="H2582" t="s">
        <v>82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2917</v>
      </c>
      <c r="O2582">
        <f>ROUNDUP(E2582/D2582,2)*100</f>
        <v>1</v>
      </c>
      <c r="P2582">
        <f>IF(L2582&gt;0,ROUNDUP((E2582/L2582),0))</f>
        <v>26</v>
      </c>
      <c r="Q2582" t="s">
        <v>27</v>
      </c>
      <c r="R2582" t="s">
        <v>2916</v>
      </c>
      <c r="S2582" s="10">
        <f>(J2582/86400)+25569+(-5/24)</f>
        <v>42110.118090277778</v>
      </c>
      <c r="T2582" s="9">
        <f>(I2582/86400)+25569+(-5/24)</f>
        <v>42139.916666666664</v>
      </c>
    </row>
    <row r="2583" spans="1:20" ht="43.5" x14ac:dyDescent="0.35">
      <c r="A2583">
        <v>2581</v>
      </c>
      <c r="B2583" s="8" t="s">
        <v>3161</v>
      </c>
      <c r="C2583" s="8" t="s">
        <v>3160</v>
      </c>
      <c r="D2583">
        <v>5000</v>
      </c>
      <c r="E2583">
        <v>530</v>
      </c>
      <c r="F2583" t="s">
        <v>49</v>
      </c>
      <c r="G2583" t="s">
        <v>55</v>
      </c>
      <c r="H2583" t="s">
        <v>82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2917</v>
      </c>
      <c r="O2583">
        <f>ROUNDUP(E2583/D2583,2)*100</f>
        <v>11</v>
      </c>
      <c r="P2583">
        <f>IF(L2583&gt;0,ROUNDUP((E2583/L2583),0))</f>
        <v>49</v>
      </c>
      <c r="Q2583" t="s">
        <v>27</v>
      </c>
      <c r="R2583" t="s">
        <v>2916</v>
      </c>
      <c r="S2583" s="10">
        <f>(J2583/86400)+25569+(-5/24)</f>
        <v>42294.420115740737</v>
      </c>
      <c r="T2583" s="9">
        <f>(I2583/86400)+25569+(-5/24)</f>
        <v>42324.461782407401</v>
      </c>
    </row>
    <row r="2584" spans="1:20" ht="29" x14ac:dyDescent="0.35">
      <c r="A2584">
        <v>2582</v>
      </c>
      <c r="B2584" s="8" t="s">
        <v>3159</v>
      </c>
      <c r="C2584" s="8" t="s">
        <v>3158</v>
      </c>
      <c r="D2584">
        <v>90000</v>
      </c>
      <c r="E2584">
        <v>1</v>
      </c>
      <c r="F2584" t="s">
        <v>49</v>
      </c>
      <c r="G2584" t="s">
        <v>55</v>
      </c>
      <c r="H2584" t="s">
        <v>82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2917</v>
      </c>
      <c r="O2584">
        <f>ROUNDUP(E2584/D2584,2)*100</f>
        <v>1</v>
      </c>
      <c r="P2584">
        <f>IF(L2584&gt;0,ROUNDUP((E2584/L2584),0))</f>
        <v>1</v>
      </c>
      <c r="Q2584" t="s">
        <v>27</v>
      </c>
      <c r="R2584" t="s">
        <v>2916</v>
      </c>
      <c r="S2584" s="10">
        <f>(J2584/86400)+25569+(-5/24)</f>
        <v>42642.780486111107</v>
      </c>
      <c r="T2584" s="9">
        <f>(I2584/86400)+25569+(-5/24)</f>
        <v>42672.780486111107</v>
      </c>
    </row>
    <row r="2585" spans="1:20" ht="43.5" x14ac:dyDescent="0.35">
      <c r="A2585">
        <v>2583</v>
      </c>
      <c r="B2585" s="8" t="s">
        <v>3157</v>
      </c>
      <c r="C2585" s="8" t="s">
        <v>3156</v>
      </c>
      <c r="D2585">
        <v>1000</v>
      </c>
      <c r="E2585">
        <v>5</v>
      </c>
      <c r="F2585" t="s">
        <v>49</v>
      </c>
      <c r="G2585" t="s">
        <v>55</v>
      </c>
      <c r="H2585" t="s">
        <v>82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2917</v>
      </c>
      <c r="O2585">
        <f>ROUNDUP(E2585/D2585,2)*100</f>
        <v>1</v>
      </c>
      <c r="P2585">
        <f>IF(L2585&gt;0,ROUNDUP((E2585/L2585),0))</f>
        <v>1</v>
      </c>
      <c r="Q2585" t="s">
        <v>27</v>
      </c>
      <c r="R2585" t="s">
        <v>2916</v>
      </c>
      <c r="S2585" s="10">
        <f>(J2585/86400)+25569+(-5/24)</f>
        <v>42019.561111111114</v>
      </c>
      <c r="T2585" s="9">
        <f>(I2585/86400)+25569+(-5/24)</f>
        <v>42079.519444444442</v>
      </c>
    </row>
    <row r="2586" spans="1:20" ht="29" x14ac:dyDescent="0.35">
      <c r="A2586">
        <v>2584</v>
      </c>
      <c r="B2586" s="8" t="s">
        <v>3155</v>
      </c>
      <c r="C2586" s="8" t="s">
        <v>3154</v>
      </c>
      <c r="D2586">
        <v>10000</v>
      </c>
      <c r="E2586">
        <v>0</v>
      </c>
      <c r="F2586" t="s">
        <v>49</v>
      </c>
      <c r="G2586" t="s">
        <v>55</v>
      </c>
      <c r="H2586" t="s">
        <v>82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2917</v>
      </c>
      <c r="O2586">
        <f>ROUNDUP(E2586/D2586,2)*100</f>
        <v>0</v>
      </c>
      <c r="P2586" t="b">
        <f>IF(L2586&gt;0,ROUNDUP((E2586/L2586),0))</f>
        <v>0</v>
      </c>
      <c r="Q2586" t="s">
        <v>27</v>
      </c>
      <c r="R2586" t="s">
        <v>2916</v>
      </c>
      <c r="S2586" s="10">
        <f>(J2586/86400)+25569+(-5/24)</f>
        <v>42139.964918981474</v>
      </c>
      <c r="T2586" s="9">
        <f>(I2586/86400)+25569+(-5/24)</f>
        <v>42169.964918981474</v>
      </c>
    </row>
    <row r="2587" spans="1:20" ht="43.5" x14ac:dyDescent="0.35">
      <c r="A2587">
        <v>2585</v>
      </c>
      <c r="B2587" s="8" t="s">
        <v>3153</v>
      </c>
      <c r="C2587" s="8" t="s">
        <v>3152</v>
      </c>
      <c r="D2587">
        <v>30000</v>
      </c>
      <c r="E2587">
        <v>50</v>
      </c>
      <c r="F2587" t="s">
        <v>49</v>
      </c>
      <c r="G2587" t="s">
        <v>55</v>
      </c>
      <c r="H2587" t="s">
        <v>82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2917</v>
      </c>
      <c r="O2587">
        <f>ROUNDUP(E2587/D2587,2)*100</f>
        <v>1</v>
      </c>
      <c r="P2587">
        <f>IF(L2587&gt;0,ROUNDUP((E2587/L2587),0))</f>
        <v>50</v>
      </c>
      <c r="Q2587" t="s">
        <v>27</v>
      </c>
      <c r="R2587" t="s">
        <v>2916</v>
      </c>
      <c r="S2587" s="10">
        <f>(J2587/86400)+25569+(-5/24)</f>
        <v>41795.754999999997</v>
      </c>
      <c r="T2587" s="9">
        <f>(I2587/86400)+25569+(-5/24)</f>
        <v>41825.754999999997</v>
      </c>
    </row>
    <row r="2588" spans="1:20" ht="29" x14ac:dyDescent="0.35">
      <c r="A2588">
        <v>2586</v>
      </c>
      <c r="B2588" s="8" t="s">
        <v>3151</v>
      </c>
      <c r="C2588" s="8" t="s">
        <v>3150</v>
      </c>
      <c r="D2588">
        <v>3000</v>
      </c>
      <c r="E2588">
        <v>5</v>
      </c>
      <c r="F2588" t="s">
        <v>49</v>
      </c>
      <c r="G2588" t="s">
        <v>56</v>
      </c>
      <c r="H2588" t="s">
        <v>90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2917</v>
      </c>
      <c r="O2588">
        <f>ROUNDUP(E2588/D2588,2)*100</f>
        <v>1</v>
      </c>
      <c r="P2588">
        <f>IF(L2588&gt;0,ROUNDUP((E2588/L2588),0))</f>
        <v>5</v>
      </c>
      <c r="Q2588" t="s">
        <v>27</v>
      </c>
      <c r="R2588" t="s">
        <v>2916</v>
      </c>
      <c r="S2588" s="10">
        <f>(J2588/86400)+25569+(-5/24)</f>
        <v>42333.121944444443</v>
      </c>
      <c r="T2588" s="9">
        <f>(I2588/86400)+25569+(-5/24)</f>
        <v>42363.121944444443</v>
      </c>
    </row>
    <row r="2589" spans="1:20" ht="43.5" x14ac:dyDescent="0.35">
      <c r="A2589">
        <v>2587</v>
      </c>
      <c r="B2589" s="8" t="s">
        <v>3149</v>
      </c>
      <c r="C2589" s="8" t="s">
        <v>3148</v>
      </c>
      <c r="D2589">
        <v>50000</v>
      </c>
      <c r="E2589">
        <v>1217</v>
      </c>
      <c r="F2589" t="s">
        <v>49</v>
      </c>
      <c r="G2589" t="s">
        <v>55</v>
      </c>
      <c r="H2589" t="s">
        <v>82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2917</v>
      </c>
      <c r="O2589">
        <f>ROUNDUP(E2589/D2589,2)*100</f>
        <v>3</v>
      </c>
      <c r="P2589">
        <f>IF(L2589&gt;0,ROUNDUP((E2589/L2589),0))</f>
        <v>203</v>
      </c>
      <c r="Q2589" t="s">
        <v>27</v>
      </c>
      <c r="R2589" t="s">
        <v>2916</v>
      </c>
      <c r="S2589" s="10">
        <f>(J2589/86400)+25569+(-5/24)</f>
        <v>42338.467048611106</v>
      </c>
      <c r="T2589" s="9">
        <f>(I2589/86400)+25569+(-5/24)</f>
        <v>42368.467048611106</v>
      </c>
    </row>
    <row r="2590" spans="1:20" ht="58" x14ac:dyDescent="0.35">
      <c r="A2590">
        <v>2588</v>
      </c>
      <c r="B2590" s="8" t="s">
        <v>3147</v>
      </c>
      <c r="C2590" s="8" t="s">
        <v>3146</v>
      </c>
      <c r="D2590">
        <v>6000</v>
      </c>
      <c r="E2590">
        <v>233</v>
      </c>
      <c r="F2590" t="s">
        <v>49</v>
      </c>
      <c r="G2590" t="s">
        <v>55</v>
      </c>
      <c r="H2590" t="s">
        <v>82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2917</v>
      </c>
      <c r="O2590">
        <f>ROUNDUP(E2590/D2590,2)*100</f>
        <v>4</v>
      </c>
      <c r="P2590">
        <f>IF(L2590&gt;0,ROUNDUP((E2590/L2590),0))</f>
        <v>30</v>
      </c>
      <c r="Q2590" t="s">
        <v>27</v>
      </c>
      <c r="R2590" t="s">
        <v>2916</v>
      </c>
      <c r="S2590" s="10">
        <f>(J2590/86400)+25569+(-5/24)</f>
        <v>42042.467893518515</v>
      </c>
      <c r="T2590" s="9">
        <f>(I2590/86400)+25569+(-5/24)</f>
        <v>42094.343055555553</v>
      </c>
    </row>
    <row r="2591" spans="1:20" ht="43.5" x14ac:dyDescent="0.35">
      <c r="A2591">
        <v>2589</v>
      </c>
      <c r="B2591" s="8" t="s">
        <v>3145</v>
      </c>
      <c r="C2591" s="8" t="s">
        <v>3144</v>
      </c>
      <c r="D2591">
        <v>50000</v>
      </c>
      <c r="E2591">
        <v>5</v>
      </c>
      <c r="F2591" t="s">
        <v>49</v>
      </c>
      <c r="G2591" t="s">
        <v>66</v>
      </c>
      <c r="H2591" t="s">
        <v>480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2917</v>
      </c>
      <c r="O2591">
        <f>ROUNDUP(E2591/D2591,2)*100</f>
        <v>1</v>
      </c>
      <c r="P2591">
        <f>IF(L2591&gt;0,ROUNDUP((E2591/L2591),0))</f>
        <v>5</v>
      </c>
      <c r="Q2591" t="s">
        <v>27</v>
      </c>
      <c r="R2591" t="s">
        <v>2916</v>
      </c>
      <c r="S2591" s="10">
        <f>(J2591/86400)+25569+(-5/24)</f>
        <v>42422.327858796292</v>
      </c>
      <c r="T2591" s="9">
        <f>(I2591/86400)+25569+(-5/24)</f>
        <v>42452.286192129628</v>
      </c>
    </row>
    <row r="2592" spans="1:20" ht="43.5" x14ac:dyDescent="0.35">
      <c r="A2592">
        <v>2590</v>
      </c>
      <c r="B2592" s="8" t="s">
        <v>3143</v>
      </c>
      <c r="C2592" s="8" t="s">
        <v>3142</v>
      </c>
      <c r="D2592">
        <v>3000</v>
      </c>
      <c r="E2592">
        <v>0</v>
      </c>
      <c r="F2592" t="s">
        <v>49</v>
      </c>
      <c r="G2592" t="s">
        <v>58</v>
      </c>
      <c r="H2592" t="s">
        <v>104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2917</v>
      </c>
      <c r="O2592">
        <f>ROUNDUP(E2592/D2592,2)*100</f>
        <v>0</v>
      </c>
      <c r="P2592" t="b">
        <f>IF(L2592&gt;0,ROUNDUP((E2592/L2592),0))</f>
        <v>0</v>
      </c>
      <c r="Q2592" t="s">
        <v>27</v>
      </c>
      <c r="R2592" t="s">
        <v>2916</v>
      </c>
      <c r="S2592" s="10">
        <f>(J2592/86400)+25569+(-5/24)</f>
        <v>42388.380752314813</v>
      </c>
      <c r="T2592" s="9">
        <f>(I2592/86400)+25569+(-5/24)</f>
        <v>42395.380752314813</v>
      </c>
    </row>
    <row r="2593" spans="1:20" ht="43.5" x14ac:dyDescent="0.35">
      <c r="A2593">
        <v>2591</v>
      </c>
      <c r="B2593" s="8" t="s">
        <v>3141</v>
      </c>
      <c r="C2593" s="8" t="s">
        <v>3140</v>
      </c>
      <c r="D2593">
        <v>1500</v>
      </c>
      <c r="E2593">
        <v>26</v>
      </c>
      <c r="F2593" t="s">
        <v>49</v>
      </c>
      <c r="G2593" t="s">
        <v>55</v>
      </c>
      <c r="H2593" t="s">
        <v>82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2917</v>
      </c>
      <c r="O2593">
        <f>ROUNDUP(E2593/D2593,2)*100</f>
        <v>2</v>
      </c>
      <c r="P2593">
        <f>IF(L2593&gt;0,ROUNDUP((E2593/L2593),0))</f>
        <v>13</v>
      </c>
      <c r="Q2593" t="s">
        <v>27</v>
      </c>
      <c r="R2593" t="s">
        <v>2916</v>
      </c>
      <c r="S2593" s="10">
        <f>(J2593/86400)+25569+(-5/24)</f>
        <v>42382.698194444441</v>
      </c>
      <c r="T2593" s="9">
        <f>(I2593/86400)+25569+(-5/24)</f>
        <v>42442.656527777777</v>
      </c>
    </row>
    <row r="2594" spans="1:20" ht="58" x14ac:dyDescent="0.35">
      <c r="A2594">
        <v>2592</v>
      </c>
      <c r="B2594" s="8" t="s">
        <v>3139</v>
      </c>
      <c r="C2594" s="8" t="s">
        <v>3138</v>
      </c>
      <c r="D2594">
        <v>30000</v>
      </c>
      <c r="E2594">
        <v>50</v>
      </c>
      <c r="F2594" t="s">
        <v>49</v>
      </c>
      <c r="G2594" t="s">
        <v>55</v>
      </c>
      <c r="H2594" t="s">
        <v>82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2917</v>
      </c>
      <c r="O2594">
        <f>ROUNDUP(E2594/D2594,2)*100</f>
        <v>1</v>
      </c>
      <c r="P2594">
        <f>IF(L2594&gt;0,ROUNDUP((E2594/L2594),0))</f>
        <v>50</v>
      </c>
      <c r="Q2594" t="s">
        <v>27</v>
      </c>
      <c r="R2594" t="s">
        <v>2916</v>
      </c>
      <c r="S2594" s="10">
        <f>(J2594/86400)+25569+(-5/24)</f>
        <v>41887.592835648145</v>
      </c>
      <c r="T2594" s="9">
        <f>(I2594/86400)+25569+(-5/24)</f>
        <v>41917.592835648145</v>
      </c>
    </row>
    <row r="2595" spans="1:20" ht="43.5" x14ac:dyDescent="0.35">
      <c r="A2595">
        <v>2593</v>
      </c>
      <c r="B2595" s="8" t="s">
        <v>3137</v>
      </c>
      <c r="C2595" s="8" t="s">
        <v>3136</v>
      </c>
      <c r="D2595">
        <v>10000</v>
      </c>
      <c r="E2595">
        <v>0</v>
      </c>
      <c r="F2595" t="s">
        <v>49</v>
      </c>
      <c r="G2595" t="s">
        <v>55</v>
      </c>
      <c r="H2595" t="s">
        <v>82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2917</v>
      </c>
      <c r="O2595">
        <f>ROUNDUP(E2595/D2595,2)*100</f>
        <v>0</v>
      </c>
      <c r="P2595" t="b">
        <f>IF(L2595&gt;0,ROUNDUP((E2595/L2595),0))</f>
        <v>0</v>
      </c>
      <c r="Q2595" t="s">
        <v>27</v>
      </c>
      <c r="R2595" t="s">
        <v>2916</v>
      </c>
      <c r="S2595" s="10">
        <f>(J2595/86400)+25569+(-5/24)</f>
        <v>42089.636874999997</v>
      </c>
      <c r="T2595" s="9">
        <f>(I2595/86400)+25569+(-5/24)</f>
        <v>42119.636874999997</v>
      </c>
    </row>
    <row r="2596" spans="1:20" ht="43.5" x14ac:dyDescent="0.35">
      <c r="A2596">
        <v>2594</v>
      </c>
      <c r="B2596" s="8" t="s">
        <v>3135</v>
      </c>
      <c r="C2596" s="8" t="s">
        <v>3134</v>
      </c>
      <c r="D2596">
        <v>80000</v>
      </c>
      <c r="E2596">
        <v>1</v>
      </c>
      <c r="F2596" t="s">
        <v>49</v>
      </c>
      <c r="G2596" t="s">
        <v>55</v>
      </c>
      <c r="H2596" t="s">
        <v>82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2917</v>
      </c>
      <c r="O2596">
        <f>ROUNDUP(E2596/D2596,2)*100</f>
        <v>1</v>
      </c>
      <c r="P2596">
        <f>IF(L2596&gt;0,ROUNDUP((E2596/L2596),0))</f>
        <v>1</v>
      </c>
      <c r="Q2596" t="s">
        <v>27</v>
      </c>
      <c r="R2596" t="s">
        <v>2916</v>
      </c>
      <c r="S2596" s="10">
        <f>(J2596/86400)+25569+(-5/24)</f>
        <v>41828.759583333333</v>
      </c>
      <c r="T2596" s="9">
        <f>(I2596/86400)+25569+(-5/24)</f>
        <v>41858.759583333333</v>
      </c>
    </row>
    <row r="2597" spans="1:20" ht="29" x14ac:dyDescent="0.35">
      <c r="A2597">
        <v>2595</v>
      </c>
      <c r="B2597" s="8" t="s">
        <v>3133</v>
      </c>
      <c r="C2597" s="8" t="s">
        <v>3132</v>
      </c>
      <c r="D2597">
        <v>15000</v>
      </c>
      <c r="E2597">
        <v>1825</v>
      </c>
      <c r="F2597" t="s">
        <v>49</v>
      </c>
      <c r="G2597" t="s">
        <v>55</v>
      </c>
      <c r="H2597" t="s">
        <v>82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2917</v>
      </c>
      <c r="O2597">
        <f>ROUNDUP(E2597/D2597,2)*100</f>
        <v>13</v>
      </c>
      <c r="P2597">
        <f>IF(L2597&gt;0,ROUNDUP((E2597/L2597),0))</f>
        <v>97</v>
      </c>
      <c r="Q2597" t="s">
        <v>27</v>
      </c>
      <c r="R2597" t="s">
        <v>2916</v>
      </c>
      <c r="S2597" s="10">
        <f>(J2597/86400)+25569+(-5/24)</f>
        <v>42760.035879629628</v>
      </c>
      <c r="T2597" s="9">
        <f>(I2597/86400)+25569+(-5/24)</f>
        <v>42790.035879629628</v>
      </c>
    </row>
    <row r="2598" spans="1:20" ht="58" x14ac:dyDescent="0.35">
      <c r="A2598">
        <v>2596</v>
      </c>
      <c r="B2598" s="8" t="s">
        <v>3131</v>
      </c>
      <c r="C2598" s="8" t="s">
        <v>3130</v>
      </c>
      <c r="D2598">
        <v>35000</v>
      </c>
      <c r="E2598">
        <v>8256</v>
      </c>
      <c r="F2598" t="s">
        <v>49</v>
      </c>
      <c r="G2598" t="s">
        <v>57</v>
      </c>
      <c r="H2598" t="s">
        <v>193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2917</v>
      </c>
      <c r="O2598">
        <f>ROUNDUP(E2598/D2598,2)*100</f>
        <v>24.000000000000004</v>
      </c>
      <c r="P2598">
        <f>IF(L2598&gt;0,ROUNDUP((E2598/L2598),0))</f>
        <v>306</v>
      </c>
      <c r="Q2598" t="s">
        <v>27</v>
      </c>
      <c r="R2598" t="s">
        <v>2916</v>
      </c>
      <c r="S2598" s="10">
        <f>(J2598/86400)+25569+(-5/24)</f>
        <v>41828.45612268518</v>
      </c>
      <c r="T2598" s="9">
        <f>(I2598/86400)+25569+(-5/24)</f>
        <v>41858.45612268518</v>
      </c>
    </row>
    <row r="2599" spans="1:20" ht="43.5" x14ac:dyDescent="0.35">
      <c r="A2599">
        <v>2597</v>
      </c>
      <c r="B2599" s="8" t="s">
        <v>3129</v>
      </c>
      <c r="C2599" s="8" t="s">
        <v>3128</v>
      </c>
      <c r="D2599">
        <v>1500</v>
      </c>
      <c r="E2599">
        <v>85</v>
      </c>
      <c r="F2599" t="s">
        <v>49</v>
      </c>
      <c r="G2599" t="s">
        <v>56</v>
      </c>
      <c r="H2599" t="s">
        <v>90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2917</v>
      </c>
      <c r="O2599">
        <f>ROUNDUP(E2599/D2599,2)*100</f>
        <v>6.0000000000000009</v>
      </c>
      <c r="P2599">
        <f>IF(L2599&gt;0,ROUNDUP((E2599/L2599),0))</f>
        <v>13</v>
      </c>
      <c r="Q2599" t="s">
        <v>27</v>
      </c>
      <c r="R2599" t="s">
        <v>2916</v>
      </c>
      <c r="S2599" s="10">
        <f>(J2599/86400)+25569+(-5/24)</f>
        <v>42510.133298611108</v>
      </c>
      <c r="T2599" s="9">
        <f>(I2599/86400)+25569+(-5/24)</f>
        <v>42540.133298611108</v>
      </c>
    </row>
    <row r="2600" spans="1:20" ht="43.5" x14ac:dyDescent="0.35">
      <c r="A2600">
        <v>2598</v>
      </c>
      <c r="B2600" s="8" t="s">
        <v>3127</v>
      </c>
      <c r="C2600" s="8" t="s">
        <v>3126</v>
      </c>
      <c r="D2600">
        <v>3000</v>
      </c>
      <c r="E2600">
        <v>1170</v>
      </c>
      <c r="F2600" t="s">
        <v>49</v>
      </c>
      <c r="G2600" t="s">
        <v>55</v>
      </c>
      <c r="H2600" t="s">
        <v>82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2917</v>
      </c>
      <c r="O2600">
        <f>ROUNDUP(E2600/D2600,2)*100</f>
        <v>39</v>
      </c>
      <c r="P2600">
        <f>IF(L2600&gt;0,ROUNDUP((E2600/L2600),0))</f>
        <v>84</v>
      </c>
      <c r="Q2600" t="s">
        <v>27</v>
      </c>
      <c r="R2600" t="s">
        <v>2916</v>
      </c>
      <c r="S2600" s="10">
        <f>(J2600/86400)+25569+(-5/24)</f>
        <v>42240.631956018515</v>
      </c>
      <c r="T2600" s="9">
        <f>(I2600/86400)+25569+(-5/24)</f>
        <v>42270.631956018515</v>
      </c>
    </row>
    <row r="2601" spans="1:20" ht="29" x14ac:dyDescent="0.35">
      <c r="A2601">
        <v>2599</v>
      </c>
      <c r="B2601" s="8" t="s">
        <v>3125</v>
      </c>
      <c r="C2601" s="8" t="s">
        <v>3124</v>
      </c>
      <c r="D2601">
        <v>9041</v>
      </c>
      <c r="E2601">
        <v>90</v>
      </c>
      <c r="F2601" t="s">
        <v>49</v>
      </c>
      <c r="G2601" t="s">
        <v>55</v>
      </c>
      <c r="H2601" t="s">
        <v>82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2917</v>
      </c>
      <c r="O2601">
        <f>ROUNDUP(E2601/D2601,2)*100</f>
        <v>1</v>
      </c>
      <c r="P2601">
        <f>IF(L2601&gt;0,ROUNDUP((E2601/L2601),0))</f>
        <v>18</v>
      </c>
      <c r="Q2601" t="s">
        <v>27</v>
      </c>
      <c r="R2601" t="s">
        <v>2916</v>
      </c>
      <c r="S2601" s="10">
        <f>(J2601/86400)+25569+(-5/24)</f>
        <v>41809.545682870368</v>
      </c>
      <c r="T2601" s="9">
        <f>(I2601/86400)+25569+(-5/24)</f>
        <v>41854.545682870368</v>
      </c>
    </row>
    <row r="2602" spans="1:20" ht="43.5" x14ac:dyDescent="0.35">
      <c r="A2602">
        <v>2600</v>
      </c>
      <c r="B2602" s="8" t="s">
        <v>3123</v>
      </c>
      <c r="C2602" s="8" t="s">
        <v>3122</v>
      </c>
      <c r="D2602">
        <v>50000</v>
      </c>
      <c r="E2602">
        <v>3466</v>
      </c>
      <c r="F2602" t="s">
        <v>49</v>
      </c>
      <c r="G2602" t="s">
        <v>55</v>
      </c>
      <c r="H2602" t="s">
        <v>82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2917</v>
      </c>
      <c r="O2602">
        <f>ROUNDUP(E2602/D2602,2)*100</f>
        <v>6.9999999999999991</v>
      </c>
      <c r="P2602">
        <f>IF(L2602&gt;0,ROUNDUP((E2602/L2602),0))</f>
        <v>116</v>
      </c>
      <c r="Q2602" t="s">
        <v>27</v>
      </c>
      <c r="R2602" t="s">
        <v>2916</v>
      </c>
      <c r="S2602" s="10">
        <f>(J2602/86400)+25569+(-5/24)</f>
        <v>42394.692129629628</v>
      </c>
      <c r="T2602" s="9">
        <f>(I2602/86400)+25569+(-5/24)</f>
        <v>42454.650462962956</v>
      </c>
    </row>
    <row r="2603" spans="1:20" ht="58" x14ac:dyDescent="0.35">
      <c r="A2603">
        <v>2601</v>
      </c>
      <c r="B2603" s="8" t="s">
        <v>3121</v>
      </c>
      <c r="C2603" s="8" t="s">
        <v>3120</v>
      </c>
      <c r="D2603">
        <v>500</v>
      </c>
      <c r="E2603">
        <v>3307</v>
      </c>
      <c r="F2603" t="s">
        <v>51</v>
      </c>
      <c r="G2603" t="s">
        <v>55</v>
      </c>
      <c r="H2603" t="s">
        <v>82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3001</v>
      </c>
      <c r="O2603">
        <f>ROUNDUP(E2603/D2603,2)*100</f>
        <v>662</v>
      </c>
      <c r="P2603">
        <f>IF(L2603&gt;0,ROUNDUP((E2603/L2603),0))</f>
        <v>22</v>
      </c>
      <c r="Q2603" t="s">
        <v>32</v>
      </c>
      <c r="R2603" t="s">
        <v>3000</v>
      </c>
      <c r="S2603" s="10">
        <f>(J2603/86400)+25569+(-5/24)</f>
        <v>41150.693854166668</v>
      </c>
      <c r="T2603" s="9">
        <f>(I2603/86400)+25569+(-5/24)</f>
        <v>41164.957638888889</v>
      </c>
    </row>
    <row r="2604" spans="1:20" ht="43.5" x14ac:dyDescent="0.35">
      <c r="A2604">
        <v>2602</v>
      </c>
      <c r="B2604" s="8" t="s">
        <v>3119</v>
      </c>
      <c r="C2604" s="8" t="s">
        <v>3118</v>
      </c>
      <c r="D2604">
        <v>12000</v>
      </c>
      <c r="E2604">
        <v>39131</v>
      </c>
      <c r="F2604" t="s">
        <v>51</v>
      </c>
      <c r="G2604" t="s">
        <v>55</v>
      </c>
      <c r="H2604" t="s">
        <v>82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3001</v>
      </c>
      <c r="O2604">
        <f>ROUNDUP(E2604/D2604,2)*100</f>
        <v>326.99999999999994</v>
      </c>
      <c r="P2604">
        <f>IF(L2604&gt;0,ROUNDUP((E2604/L2604),0))</f>
        <v>81</v>
      </c>
      <c r="Q2604" t="s">
        <v>32</v>
      </c>
      <c r="R2604" t="s">
        <v>3000</v>
      </c>
      <c r="S2604" s="10">
        <f>(J2604/86400)+25569+(-5/24)</f>
        <v>41915.538981481477</v>
      </c>
      <c r="T2604" s="9">
        <f>(I2604/86400)+25569+(-5/24)</f>
        <v>41955.680555555555</v>
      </c>
    </row>
    <row r="2605" spans="1:20" ht="29" x14ac:dyDescent="0.35">
      <c r="A2605">
        <v>2603</v>
      </c>
      <c r="B2605" s="8" t="s">
        <v>3117</v>
      </c>
      <c r="C2605" s="8" t="s">
        <v>3116</v>
      </c>
      <c r="D2605">
        <v>1750</v>
      </c>
      <c r="E2605">
        <v>1776</v>
      </c>
      <c r="F2605" t="s">
        <v>51</v>
      </c>
      <c r="G2605" t="s">
        <v>55</v>
      </c>
      <c r="H2605" t="s">
        <v>82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3001</v>
      </c>
      <c r="O2605">
        <f>ROUNDUP(E2605/D2605,2)*100</f>
        <v>102</v>
      </c>
      <c r="P2605">
        <f>IF(L2605&gt;0,ROUNDUP((E2605/L2605),0))</f>
        <v>36</v>
      </c>
      <c r="Q2605" t="s">
        <v>32</v>
      </c>
      <c r="R2605" t="s">
        <v>3000</v>
      </c>
      <c r="S2605" s="10">
        <f>(J2605/86400)+25569+(-5/24)</f>
        <v>41617.704328703701</v>
      </c>
      <c r="T2605" s="9">
        <f>(I2605/86400)+25569+(-5/24)</f>
        <v>41631.704328703701</v>
      </c>
    </row>
    <row r="2606" spans="1:20" ht="43.5" x14ac:dyDescent="0.35">
      <c r="A2606">
        <v>2604</v>
      </c>
      <c r="B2606" s="8" t="s">
        <v>3115</v>
      </c>
      <c r="C2606" s="8" t="s">
        <v>3114</v>
      </c>
      <c r="D2606">
        <v>20000</v>
      </c>
      <c r="E2606">
        <v>20843.599999999999</v>
      </c>
      <c r="F2606" t="s">
        <v>51</v>
      </c>
      <c r="G2606" t="s">
        <v>55</v>
      </c>
      <c r="H2606" t="s">
        <v>82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3001</v>
      </c>
      <c r="O2606">
        <f>ROUNDUP(E2606/D2606,2)*100</f>
        <v>105</v>
      </c>
      <c r="P2606">
        <f>IF(L2606&gt;0,ROUNDUP((E2606/L2606),0))</f>
        <v>65</v>
      </c>
      <c r="Q2606" t="s">
        <v>32</v>
      </c>
      <c r="R2606" t="s">
        <v>3000</v>
      </c>
      <c r="S2606" s="10">
        <f>(J2606/86400)+25569+(-5/24)</f>
        <v>40997.842858796292</v>
      </c>
      <c r="T2606" s="9">
        <f>(I2606/86400)+25569+(-5/24)</f>
        <v>41027.842858796292</v>
      </c>
    </row>
    <row r="2607" spans="1:20" ht="43.5" x14ac:dyDescent="0.35">
      <c r="A2607">
        <v>2605</v>
      </c>
      <c r="B2607" s="8" t="s">
        <v>3113</v>
      </c>
      <c r="C2607" s="8" t="s">
        <v>3112</v>
      </c>
      <c r="D2607">
        <v>100000</v>
      </c>
      <c r="E2607">
        <v>107421.57</v>
      </c>
      <c r="F2607" t="s">
        <v>51</v>
      </c>
      <c r="G2607" t="s">
        <v>55</v>
      </c>
      <c r="H2607" t="s">
        <v>82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3001</v>
      </c>
      <c r="O2607">
        <f>ROUNDUP(E2607/D2607,2)*100</f>
        <v>108</v>
      </c>
      <c r="P2607">
        <f>IF(L2607&gt;0,ROUNDUP((E2607/L2607),0))</f>
        <v>61</v>
      </c>
      <c r="Q2607" t="s">
        <v>32</v>
      </c>
      <c r="R2607" t="s">
        <v>3000</v>
      </c>
      <c r="S2607" s="10">
        <f>(J2607/86400)+25569+(-5/24)</f>
        <v>42508.33321759259</v>
      </c>
      <c r="T2607" s="9">
        <f>(I2607/86400)+25569+(-5/24)</f>
        <v>42538.33321759259</v>
      </c>
    </row>
    <row r="2608" spans="1:20" ht="58" x14ac:dyDescent="0.35">
      <c r="A2608">
        <v>2606</v>
      </c>
      <c r="B2608" s="8" t="s">
        <v>3111</v>
      </c>
      <c r="C2608" s="8" t="s">
        <v>3110</v>
      </c>
      <c r="D2608">
        <v>11000</v>
      </c>
      <c r="E2608">
        <v>12106</v>
      </c>
      <c r="F2608" t="s">
        <v>51</v>
      </c>
      <c r="G2608" t="s">
        <v>55</v>
      </c>
      <c r="H2608" t="s">
        <v>82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3001</v>
      </c>
      <c r="O2608">
        <f>ROUNDUP(E2608/D2608,2)*100</f>
        <v>111.00000000000001</v>
      </c>
      <c r="P2608">
        <f>IF(L2608&gt;0,ROUNDUP((E2608/L2608),0))</f>
        <v>32</v>
      </c>
      <c r="Q2608" t="s">
        <v>32</v>
      </c>
      <c r="R2608" t="s">
        <v>3000</v>
      </c>
      <c r="S2608" s="10">
        <f>(J2608/86400)+25569+(-5/24)</f>
        <v>41726.504421296289</v>
      </c>
      <c r="T2608" s="9">
        <f>(I2608/86400)+25569+(-5/24)</f>
        <v>41758.504421296289</v>
      </c>
    </row>
    <row r="2609" spans="1:20" ht="43.5" x14ac:dyDescent="0.35">
      <c r="A2609">
        <v>2607</v>
      </c>
      <c r="B2609" s="8" t="s">
        <v>3109</v>
      </c>
      <c r="C2609" s="8" t="s">
        <v>3108</v>
      </c>
      <c r="D2609">
        <v>8000</v>
      </c>
      <c r="E2609">
        <v>32616</v>
      </c>
      <c r="F2609" t="s">
        <v>51</v>
      </c>
      <c r="G2609" t="s">
        <v>55</v>
      </c>
      <c r="H2609" t="s">
        <v>82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3001</v>
      </c>
      <c r="O2609">
        <f>ROUNDUP(E2609/D2609,2)*100</f>
        <v>408</v>
      </c>
      <c r="P2609">
        <f>IF(L2609&gt;0,ROUNDUP((E2609/L2609),0))</f>
        <v>82</v>
      </c>
      <c r="Q2609" t="s">
        <v>32</v>
      </c>
      <c r="R2609" t="s">
        <v>3000</v>
      </c>
      <c r="S2609" s="10">
        <f>(J2609/86400)+25569+(-5/24)</f>
        <v>42184.666342592587</v>
      </c>
      <c r="T2609" s="9">
        <f>(I2609/86400)+25569+(-5/24)</f>
        <v>42227.874999999993</v>
      </c>
    </row>
    <row r="2610" spans="1:20" ht="43.5" x14ac:dyDescent="0.35">
      <c r="A2610">
        <v>2608</v>
      </c>
      <c r="B2610" s="8" t="s">
        <v>3107</v>
      </c>
      <c r="C2610" s="8" t="s">
        <v>3106</v>
      </c>
      <c r="D2610">
        <v>8000</v>
      </c>
      <c r="E2610">
        <v>17914</v>
      </c>
      <c r="F2610" t="s">
        <v>51</v>
      </c>
      <c r="G2610" t="s">
        <v>55</v>
      </c>
      <c r="H2610" t="s">
        <v>82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3001</v>
      </c>
      <c r="O2610">
        <f>ROUNDUP(E2610/D2610,2)*100</f>
        <v>223.99999999999997</v>
      </c>
      <c r="P2610">
        <f>IF(L2610&gt;0,ROUNDUP((E2610/L2610),0))</f>
        <v>59</v>
      </c>
      <c r="Q2610" t="s">
        <v>32</v>
      </c>
      <c r="R2610" t="s">
        <v>3000</v>
      </c>
      <c r="S2610" s="10">
        <f>(J2610/86400)+25569+(-5/24)</f>
        <v>42767.593379629623</v>
      </c>
      <c r="T2610" s="9">
        <f>(I2610/86400)+25569+(-5/24)</f>
        <v>42808.791666666664</v>
      </c>
    </row>
    <row r="2611" spans="1:20" ht="58" x14ac:dyDescent="0.35">
      <c r="A2611">
        <v>2609</v>
      </c>
      <c r="B2611" s="8" t="s">
        <v>3105</v>
      </c>
      <c r="C2611" s="8" t="s">
        <v>3104</v>
      </c>
      <c r="D2611">
        <v>35000</v>
      </c>
      <c r="E2611">
        <v>106330.39</v>
      </c>
      <c r="F2611" t="s">
        <v>51</v>
      </c>
      <c r="G2611" t="s">
        <v>55</v>
      </c>
      <c r="H2611" t="s">
        <v>82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3001</v>
      </c>
      <c r="O2611">
        <f>ROUNDUP(E2611/D2611,2)*100</f>
        <v>303.99999999999994</v>
      </c>
      <c r="P2611">
        <f>IF(L2611&gt;0,ROUNDUP((E2611/L2611),0))</f>
        <v>158</v>
      </c>
      <c r="Q2611" t="s">
        <v>32</v>
      </c>
      <c r="R2611" t="s">
        <v>3000</v>
      </c>
      <c r="S2611" s="10">
        <f>(J2611/86400)+25569+(-5/24)</f>
        <v>41075.02952546296</v>
      </c>
      <c r="T2611" s="9">
        <f>(I2611/86400)+25569+(-5/24)</f>
        <v>41105.02952546296</v>
      </c>
    </row>
    <row r="2612" spans="1:20" ht="43.5" x14ac:dyDescent="0.35">
      <c r="A2612">
        <v>2610</v>
      </c>
      <c r="B2612" s="8" t="s">
        <v>3103</v>
      </c>
      <c r="C2612" s="8" t="s">
        <v>3102</v>
      </c>
      <c r="D2612">
        <v>22765</v>
      </c>
      <c r="E2612">
        <v>32172.66</v>
      </c>
      <c r="F2612" t="s">
        <v>51</v>
      </c>
      <c r="G2612" t="s">
        <v>55</v>
      </c>
      <c r="H2612" t="s">
        <v>82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3001</v>
      </c>
      <c r="O2612">
        <f>ROUNDUP(E2612/D2612,2)*100</f>
        <v>142</v>
      </c>
      <c r="P2612">
        <f>IF(L2612&gt;0,ROUNDUP((E2612/L2612),0))</f>
        <v>56</v>
      </c>
      <c r="Q2612" t="s">
        <v>32</v>
      </c>
      <c r="R2612" t="s">
        <v>3000</v>
      </c>
      <c r="S2612" s="10">
        <f>(J2612/86400)+25569+(-5/24)</f>
        <v>42564.672743055555</v>
      </c>
      <c r="T2612" s="9">
        <f>(I2612/86400)+25569+(-5/24)</f>
        <v>42604.082638888889</v>
      </c>
    </row>
    <row r="2613" spans="1:20" ht="58" x14ac:dyDescent="0.35">
      <c r="A2613">
        <v>2611</v>
      </c>
      <c r="B2613" s="8" t="s">
        <v>3101</v>
      </c>
      <c r="C2613" s="8" t="s">
        <v>3100</v>
      </c>
      <c r="D2613">
        <v>11000</v>
      </c>
      <c r="E2613">
        <v>306970</v>
      </c>
      <c r="F2613" t="s">
        <v>51</v>
      </c>
      <c r="G2613" t="s">
        <v>59</v>
      </c>
      <c r="H2613" t="s">
        <v>85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3001</v>
      </c>
      <c r="O2613">
        <f>ROUNDUP(E2613/D2613,2)*100</f>
        <v>2791</v>
      </c>
      <c r="P2613">
        <f>IF(L2613&gt;0,ROUNDUP((E2613/L2613),0))</f>
        <v>84</v>
      </c>
      <c r="Q2613" t="s">
        <v>32</v>
      </c>
      <c r="R2613" t="s">
        <v>3000</v>
      </c>
      <c r="S2613" s="10">
        <f>(J2613/86400)+25569+(-5/24)</f>
        <v>42704.127476851849</v>
      </c>
      <c r="T2613" s="9">
        <f>(I2613/86400)+25569+(-5/24)</f>
        <v>42737.749305555553</v>
      </c>
    </row>
    <row r="2614" spans="1:20" ht="43.5" x14ac:dyDescent="0.35">
      <c r="A2614">
        <v>2612</v>
      </c>
      <c r="B2614" s="8" t="s">
        <v>3099</v>
      </c>
      <c r="C2614" s="8" t="s">
        <v>3098</v>
      </c>
      <c r="D2614">
        <v>10000</v>
      </c>
      <c r="E2614">
        <v>17176.13</v>
      </c>
      <c r="F2614" t="s">
        <v>51</v>
      </c>
      <c r="G2614" t="s">
        <v>55</v>
      </c>
      <c r="H2614" t="s">
        <v>82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3001</v>
      </c>
      <c r="O2614">
        <f>ROUNDUP(E2614/D2614,2)*100</f>
        <v>172</v>
      </c>
      <c r="P2614">
        <f>IF(L2614&gt;0,ROUNDUP((E2614/L2614),0))</f>
        <v>59</v>
      </c>
      <c r="Q2614" t="s">
        <v>32</v>
      </c>
      <c r="R2614" t="s">
        <v>3000</v>
      </c>
      <c r="S2614" s="10">
        <f>(J2614/86400)+25569+(-5/24)</f>
        <v>41981.934837962959</v>
      </c>
      <c r="T2614" s="9">
        <f>(I2614/86400)+25569+(-5/24)</f>
        <v>42012.934837962959</v>
      </c>
    </row>
    <row r="2615" spans="1:20" ht="43.5" x14ac:dyDescent="0.35">
      <c r="A2615">
        <v>2613</v>
      </c>
      <c r="B2615" s="8" t="s">
        <v>3097</v>
      </c>
      <c r="C2615" s="8" t="s">
        <v>3096</v>
      </c>
      <c r="D2615">
        <v>7500</v>
      </c>
      <c r="E2615">
        <v>7576</v>
      </c>
      <c r="F2615" t="s">
        <v>51</v>
      </c>
      <c r="G2615" t="s">
        <v>55</v>
      </c>
      <c r="H2615" t="s">
        <v>82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3001</v>
      </c>
      <c r="O2615">
        <f>ROUNDUP(E2615/D2615,2)*100</f>
        <v>102</v>
      </c>
      <c r="P2615">
        <f>IF(L2615&gt;0,ROUNDUP((E2615/L2615),0))</f>
        <v>271</v>
      </c>
      <c r="Q2615" t="s">
        <v>32</v>
      </c>
      <c r="R2615" t="s">
        <v>3000</v>
      </c>
      <c r="S2615" s="10">
        <f>(J2615/86400)+25569+(-5/24)</f>
        <v>41143.609884259255</v>
      </c>
      <c r="T2615" s="9">
        <f>(I2615/86400)+25569+(-5/24)</f>
        <v>41173.609884259255</v>
      </c>
    </row>
    <row r="2616" spans="1:20" ht="43.5" x14ac:dyDescent="0.35">
      <c r="A2616">
        <v>2614</v>
      </c>
      <c r="B2616" s="8" t="s">
        <v>3095</v>
      </c>
      <c r="C2616" s="8" t="s">
        <v>3094</v>
      </c>
      <c r="D2616">
        <v>10500</v>
      </c>
      <c r="E2616">
        <v>10710</v>
      </c>
      <c r="F2616" t="s">
        <v>51</v>
      </c>
      <c r="G2616" t="s">
        <v>55</v>
      </c>
      <c r="H2616" t="s">
        <v>82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3001</v>
      </c>
      <c r="O2616">
        <f>ROUNDUP(E2616/D2616,2)*100</f>
        <v>102</v>
      </c>
      <c r="P2616">
        <f>IF(L2616&gt;0,ROUNDUP((E2616/L2616),0))</f>
        <v>108</v>
      </c>
      <c r="Q2616" t="s">
        <v>32</v>
      </c>
      <c r="R2616" t="s">
        <v>3000</v>
      </c>
      <c r="S2616" s="10">
        <f>(J2616/86400)+25569+(-5/24)</f>
        <v>41730.500138888885</v>
      </c>
      <c r="T2616" s="9">
        <f>(I2616/86400)+25569+(-5/24)</f>
        <v>41759</v>
      </c>
    </row>
    <row r="2617" spans="1:20" ht="43.5" x14ac:dyDescent="0.35">
      <c r="A2617">
        <v>2615</v>
      </c>
      <c r="B2617" s="8" t="s">
        <v>3093</v>
      </c>
      <c r="C2617" s="8" t="s">
        <v>3092</v>
      </c>
      <c r="D2617">
        <v>2001</v>
      </c>
      <c r="E2617">
        <v>3397</v>
      </c>
      <c r="F2617" t="s">
        <v>51</v>
      </c>
      <c r="G2617" t="s">
        <v>56</v>
      </c>
      <c r="H2617" t="s">
        <v>90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3001</v>
      </c>
      <c r="O2617">
        <f>ROUNDUP(E2617/D2617,2)*100</f>
        <v>170</v>
      </c>
      <c r="P2617">
        <f>IF(L2617&gt;0,ROUNDUP((E2617/L2617),0))</f>
        <v>48</v>
      </c>
      <c r="Q2617" t="s">
        <v>32</v>
      </c>
      <c r="R2617" t="s">
        <v>3000</v>
      </c>
      <c r="S2617" s="10">
        <f>(J2617/86400)+25569+(-5/24)</f>
        <v>42453.288935185185</v>
      </c>
      <c r="T2617" s="9">
        <f>(I2617/86400)+25569+(-5/24)</f>
        <v>42490.291666666664</v>
      </c>
    </row>
    <row r="2618" spans="1:20" ht="43.5" x14ac:dyDescent="0.35">
      <c r="A2618">
        <v>2616</v>
      </c>
      <c r="B2618" s="8" t="s">
        <v>3091</v>
      </c>
      <c r="C2618" s="8" t="s">
        <v>3090</v>
      </c>
      <c r="D2618">
        <v>25000</v>
      </c>
      <c r="E2618">
        <v>28633.5</v>
      </c>
      <c r="F2618" t="s">
        <v>51</v>
      </c>
      <c r="G2618" t="s">
        <v>55</v>
      </c>
      <c r="H2618" t="s">
        <v>82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3001</v>
      </c>
      <c r="O2618">
        <f>ROUNDUP(E2618/D2618,2)*100</f>
        <v>114.99999999999999</v>
      </c>
      <c r="P2618">
        <f>IF(L2618&gt;0,ROUNDUP((E2618/L2618),0))</f>
        <v>121</v>
      </c>
      <c r="Q2618" t="s">
        <v>32</v>
      </c>
      <c r="R2618" t="s">
        <v>3000</v>
      </c>
      <c r="S2618" s="10">
        <f>(J2618/86400)+25569+(-5/24)</f>
        <v>42211.786215277774</v>
      </c>
      <c r="T2618" s="9">
        <f>(I2618/86400)+25569+(-5/24)</f>
        <v>42241.786215277774</v>
      </c>
    </row>
    <row r="2619" spans="1:20" ht="43.5" x14ac:dyDescent="0.35">
      <c r="A2619">
        <v>2617</v>
      </c>
      <c r="B2619" s="8" t="s">
        <v>3089</v>
      </c>
      <c r="C2619" s="8" t="s">
        <v>3088</v>
      </c>
      <c r="D2619">
        <v>500</v>
      </c>
      <c r="E2619">
        <v>4388</v>
      </c>
      <c r="F2619" t="s">
        <v>51</v>
      </c>
      <c r="G2619" t="s">
        <v>55</v>
      </c>
      <c r="H2619" t="s">
        <v>82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3001</v>
      </c>
      <c r="O2619">
        <f>ROUNDUP(E2619/D2619,2)*100</f>
        <v>877.99999999999989</v>
      </c>
      <c r="P2619">
        <f>IF(L2619&gt;0,ROUNDUP((E2619/L2619),0))</f>
        <v>28</v>
      </c>
      <c r="Q2619" t="s">
        <v>32</v>
      </c>
      <c r="R2619" t="s">
        <v>3000</v>
      </c>
      <c r="S2619" s="10">
        <f>(J2619/86400)+25569+(-5/24)</f>
        <v>41902.666099537033</v>
      </c>
      <c r="T2619" s="9">
        <f>(I2619/86400)+25569+(-5/24)</f>
        <v>41932.666099537033</v>
      </c>
    </row>
    <row r="2620" spans="1:20" ht="29" x14ac:dyDescent="0.35">
      <c r="A2620">
        <v>2618</v>
      </c>
      <c r="B2620" s="8" t="s">
        <v>3087</v>
      </c>
      <c r="C2620" s="8" t="s">
        <v>3086</v>
      </c>
      <c r="D2620">
        <v>15000</v>
      </c>
      <c r="E2620">
        <v>15808</v>
      </c>
      <c r="F2620" t="s">
        <v>51</v>
      </c>
      <c r="G2620" t="s">
        <v>55</v>
      </c>
      <c r="H2620" t="s">
        <v>82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3001</v>
      </c>
      <c r="O2620">
        <f>ROUNDUP(E2620/D2620,2)*100</f>
        <v>106</v>
      </c>
      <c r="P2620">
        <f>IF(L2620&gt;0,ROUNDUP((E2620/L2620),0))</f>
        <v>206</v>
      </c>
      <c r="Q2620" t="s">
        <v>32</v>
      </c>
      <c r="R2620" t="s">
        <v>3000</v>
      </c>
      <c r="S2620" s="10">
        <f>(J2620/86400)+25569+(-5/24)</f>
        <v>42279.584039351852</v>
      </c>
      <c r="T2620" s="9">
        <f>(I2620/86400)+25569+(-5/24)</f>
        <v>42339.625706018516</v>
      </c>
    </row>
    <row r="2621" spans="1:20" ht="43.5" x14ac:dyDescent="0.35">
      <c r="A2621">
        <v>2619</v>
      </c>
      <c r="B2621" s="8" t="s">
        <v>3085</v>
      </c>
      <c r="C2621" s="8" t="s">
        <v>3084</v>
      </c>
      <c r="D2621">
        <v>1000</v>
      </c>
      <c r="E2621">
        <v>1884</v>
      </c>
      <c r="F2621" t="s">
        <v>51</v>
      </c>
      <c r="G2621" t="s">
        <v>55</v>
      </c>
      <c r="H2621" t="s">
        <v>82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3001</v>
      </c>
      <c r="O2621">
        <f>ROUNDUP(E2621/D2621,2)*100</f>
        <v>189</v>
      </c>
      <c r="P2621">
        <f>IF(L2621&gt;0,ROUNDUP((E2621/L2621),0))</f>
        <v>36</v>
      </c>
      <c r="Q2621" t="s">
        <v>32</v>
      </c>
      <c r="R2621" t="s">
        <v>3000</v>
      </c>
      <c r="S2621" s="10">
        <f>(J2621/86400)+25569+(-5/24)</f>
        <v>42273.67597222222</v>
      </c>
      <c r="T2621" s="9">
        <f>(I2621/86400)+25569+(-5/24)</f>
        <v>42300.249999999993</v>
      </c>
    </row>
    <row r="2622" spans="1:20" ht="43.5" x14ac:dyDescent="0.35">
      <c r="A2622">
        <v>2620</v>
      </c>
      <c r="B2622" s="8" t="s">
        <v>3083</v>
      </c>
      <c r="C2622" s="8" t="s">
        <v>3082</v>
      </c>
      <c r="D2622">
        <v>65000</v>
      </c>
      <c r="E2622">
        <v>93374</v>
      </c>
      <c r="F2622" t="s">
        <v>51</v>
      </c>
      <c r="G2622" t="s">
        <v>58</v>
      </c>
      <c r="H2622" t="s">
        <v>104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3001</v>
      </c>
      <c r="O2622">
        <f>ROUNDUP(E2622/D2622,2)*100</f>
        <v>144</v>
      </c>
      <c r="P2622">
        <f>IF(L2622&gt;0,ROUNDUP((E2622/L2622),0))</f>
        <v>75</v>
      </c>
      <c r="Q2622" t="s">
        <v>32</v>
      </c>
      <c r="R2622" t="s">
        <v>3000</v>
      </c>
      <c r="S2622" s="10">
        <f>(J2622/86400)+25569+(-5/24)</f>
        <v>42250.958819444444</v>
      </c>
      <c r="T2622" s="9">
        <f>(I2622/86400)+25569+(-5/24)</f>
        <v>42287.833333333336</v>
      </c>
    </row>
    <row r="2623" spans="1:20" ht="43.5" x14ac:dyDescent="0.35">
      <c r="A2623">
        <v>2621</v>
      </c>
      <c r="B2623" s="8" t="s">
        <v>3081</v>
      </c>
      <c r="C2623" s="8" t="s">
        <v>3080</v>
      </c>
      <c r="D2623">
        <v>15000</v>
      </c>
      <c r="E2623">
        <v>21882</v>
      </c>
      <c r="F2623" t="s">
        <v>51</v>
      </c>
      <c r="G2623" t="s">
        <v>55</v>
      </c>
      <c r="H2623" t="s">
        <v>82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3001</v>
      </c>
      <c r="O2623">
        <f>ROUNDUP(E2623/D2623,2)*100</f>
        <v>146</v>
      </c>
      <c r="P2623">
        <f>IF(L2623&gt;0,ROUNDUP((E2623/L2623),0))</f>
        <v>48</v>
      </c>
      <c r="Q2623" t="s">
        <v>32</v>
      </c>
      <c r="R2623" t="s">
        <v>3000</v>
      </c>
      <c r="S2623" s="10">
        <f>(J2623/86400)+25569+(-5/24)</f>
        <v>42115.539212962962</v>
      </c>
      <c r="T2623" s="9">
        <f>(I2623/86400)+25569+(-5/24)</f>
        <v>42145.539212962962</v>
      </c>
    </row>
    <row r="2624" spans="1:20" ht="43.5" x14ac:dyDescent="0.35">
      <c r="A2624">
        <v>2622</v>
      </c>
      <c r="B2624" s="8" t="s">
        <v>3079</v>
      </c>
      <c r="C2624" s="8" t="s">
        <v>3078</v>
      </c>
      <c r="D2624">
        <v>1500</v>
      </c>
      <c r="E2624">
        <v>1967.76</v>
      </c>
      <c r="F2624" t="s">
        <v>51</v>
      </c>
      <c r="G2624" t="s">
        <v>60</v>
      </c>
      <c r="H2624" t="s">
        <v>85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3001</v>
      </c>
      <c r="O2624">
        <f>ROUNDUP(E2624/D2624,2)*100</f>
        <v>132</v>
      </c>
      <c r="P2624">
        <f>IF(L2624&gt;0,ROUNDUP((E2624/L2624),0))</f>
        <v>27</v>
      </c>
      <c r="Q2624" t="s">
        <v>32</v>
      </c>
      <c r="R2624" t="s">
        <v>3000</v>
      </c>
      <c r="S2624" s="10">
        <f>(J2624/86400)+25569+(-5/24)</f>
        <v>42689.534907407404</v>
      </c>
      <c r="T2624" s="9">
        <f>(I2624/86400)+25569+(-5/24)</f>
        <v>42734.534907407404</v>
      </c>
    </row>
    <row r="2625" spans="1:20" ht="43.5" x14ac:dyDescent="0.35">
      <c r="A2625">
        <v>2623</v>
      </c>
      <c r="B2625" s="8" t="s">
        <v>3077</v>
      </c>
      <c r="C2625" s="8" t="s">
        <v>3076</v>
      </c>
      <c r="D2625">
        <v>2000</v>
      </c>
      <c r="E2625">
        <v>2280</v>
      </c>
      <c r="F2625" t="s">
        <v>51</v>
      </c>
      <c r="G2625" t="s">
        <v>55</v>
      </c>
      <c r="H2625" t="s">
        <v>82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3001</v>
      </c>
      <c r="O2625">
        <f>ROUNDUP(E2625/D2625,2)*100</f>
        <v>113.99999999999999</v>
      </c>
      <c r="P2625">
        <f>IF(L2625&gt;0,ROUNDUP((E2625/L2625),0))</f>
        <v>37</v>
      </c>
      <c r="Q2625" t="s">
        <v>32</v>
      </c>
      <c r="R2625" t="s">
        <v>3000</v>
      </c>
      <c r="S2625" s="10">
        <f>(J2625/86400)+25569+(-5/24)</f>
        <v>42692.048217592594</v>
      </c>
      <c r="T2625" s="9">
        <f>(I2625/86400)+25569+(-5/24)</f>
        <v>42706.048217592594</v>
      </c>
    </row>
    <row r="2626" spans="1:20" ht="43.5" x14ac:dyDescent="0.35">
      <c r="A2626">
        <v>2624</v>
      </c>
      <c r="B2626" s="8" t="s">
        <v>3075</v>
      </c>
      <c r="C2626" s="8" t="s">
        <v>3074</v>
      </c>
      <c r="D2626">
        <v>8000</v>
      </c>
      <c r="E2626">
        <v>110353.65</v>
      </c>
      <c r="F2626" t="s">
        <v>51</v>
      </c>
      <c r="G2626" t="s">
        <v>55</v>
      </c>
      <c r="H2626" t="s">
        <v>82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3001</v>
      </c>
      <c r="O2626">
        <f>ROUNDUP(E2626/D2626,2)*100</f>
        <v>1380</v>
      </c>
      <c r="P2626">
        <f>IF(L2626&gt;0,ROUNDUP((E2626/L2626),0))</f>
        <v>32</v>
      </c>
      <c r="Q2626" t="s">
        <v>32</v>
      </c>
      <c r="R2626" t="s">
        <v>3000</v>
      </c>
      <c r="S2626" s="10">
        <f>(J2626/86400)+25569+(-5/24)</f>
        <v>41144.213217592587</v>
      </c>
      <c r="T2626" s="9">
        <f>(I2626/86400)+25569+(-5/24)</f>
        <v>41165.213217592587</v>
      </c>
    </row>
    <row r="2627" spans="1:20" ht="58" x14ac:dyDescent="0.35">
      <c r="A2627">
        <v>2625</v>
      </c>
      <c r="B2627" s="8" t="s">
        <v>3073</v>
      </c>
      <c r="C2627" s="8" t="s">
        <v>3072</v>
      </c>
      <c r="D2627">
        <v>150</v>
      </c>
      <c r="E2627">
        <v>1434</v>
      </c>
      <c r="F2627" t="s">
        <v>51</v>
      </c>
      <c r="G2627" t="s">
        <v>59</v>
      </c>
      <c r="H2627" t="s">
        <v>85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3001</v>
      </c>
      <c r="O2627">
        <f>ROUNDUP(E2627/D2627,2)*100</f>
        <v>956</v>
      </c>
      <c r="P2627">
        <f>IF(L2627&gt;0,ROUNDUP((E2627/L2627),0))</f>
        <v>28</v>
      </c>
      <c r="Q2627" t="s">
        <v>32</v>
      </c>
      <c r="R2627" t="s">
        <v>3000</v>
      </c>
      <c r="S2627" s="10">
        <f>(J2627/86400)+25569+(-5/24)</f>
        <v>42658.601944444446</v>
      </c>
      <c r="T2627" s="9">
        <f>(I2627/86400)+25569+(-5/24)</f>
        <v>42683.643611111103</v>
      </c>
    </row>
    <row r="2628" spans="1:20" ht="43.5" x14ac:dyDescent="0.35">
      <c r="A2628">
        <v>2626</v>
      </c>
      <c r="B2628" s="8" t="s">
        <v>3071</v>
      </c>
      <c r="C2628" s="8" t="s">
        <v>3070</v>
      </c>
      <c r="D2628">
        <v>2500</v>
      </c>
      <c r="E2628">
        <v>2800</v>
      </c>
      <c r="F2628" t="s">
        <v>51</v>
      </c>
      <c r="G2628" t="s">
        <v>55</v>
      </c>
      <c r="H2628" t="s">
        <v>82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3001</v>
      </c>
      <c r="O2628">
        <f>ROUNDUP(E2628/D2628,2)*100</f>
        <v>112.00000000000001</v>
      </c>
      <c r="P2628">
        <f>IF(L2628&gt;0,ROUNDUP((E2628/L2628),0))</f>
        <v>56</v>
      </c>
      <c r="Q2628" t="s">
        <v>32</v>
      </c>
      <c r="R2628" t="s">
        <v>3000</v>
      </c>
      <c r="S2628" s="10">
        <f>(J2628/86400)+25569+(-5/24)</f>
        <v>42128.41978009259</v>
      </c>
      <c r="T2628" s="9">
        <f>(I2628/86400)+25569+(-5/24)</f>
        <v>42158.41978009259</v>
      </c>
    </row>
    <row r="2629" spans="1:20" ht="43.5" x14ac:dyDescent="0.35">
      <c r="A2629">
        <v>2627</v>
      </c>
      <c r="B2629" s="8" t="s">
        <v>3069</v>
      </c>
      <c r="C2629" s="8" t="s">
        <v>3068</v>
      </c>
      <c r="D2629">
        <v>150</v>
      </c>
      <c r="E2629">
        <v>970</v>
      </c>
      <c r="F2629" t="s">
        <v>51</v>
      </c>
      <c r="G2629" t="s">
        <v>55</v>
      </c>
      <c r="H2629" t="s">
        <v>82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3001</v>
      </c>
      <c r="O2629">
        <f>ROUNDUP(E2629/D2629,2)*100</f>
        <v>647</v>
      </c>
      <c r="P2629">
        <f>IF(L2629&gt;0,ROUNDUP((E2629/L2629),0))</f>
        <v>22</v>
      </c>
      <c r="Q2629" t="s">
        <v>32</v>
      </c>
      <c r="R2629" t="s">
        <v>3000</v>
      </c>
      <c r="S2629" s="10">
        <f>(J2629/86400)+25569+(-5/24)</f>
        <v>42304.621076388888</v>
      </c>
      <c r="T2629" s="9">
        <f>(I2629/86400)+25569+(-5/24)</f>
        <v>42334.662743055553</v>
      </c>
    </row>
    <row r="2630" spans="1:20" ht="43.5" x14ac:dyDescent="0.35">
      <c r="A2630">
        <v>2628</v>
      </c>
      <c r="B2630" s="8" t="s">
        <v>3067</v>
      </c>
      <c r="C2630" s="8" t="s">
        <v>3066</v>
      </c>
      <c r="D2630">
        <v>839</v>
      </c>
      <c r="E2630">
        <v>926</v>
      </c>
      <c r="F2630" t="s">
        <v>51</v>
      </c>
      <c r="G2630" t="s">
        <v>55</v>
      </c>
      <c r="H2630" t="s">
        <v>82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3001</v>
      </c>
      <c r="O2630">
        <f>ROUNDUP(E2630/D2630,2)*100</f>
        <v>111.00000000000001</v>
      </c>
      <c r="P2630">
        <f>IF(L2630&gt;0,ROUNDUP((E2630/L2630),0))</f>
        <v>45</v>
      </c>
      <c r="Q2630" t="s">
        <v>32</v>
      </c>
      <c r="R2630" t="s">
        <v>3000</v>
      </c>
      <c r="S2630" s="10">
        <f>(J2630/86400)+25569+(-5/24)</f>
        <v>41953.757719907408</v>
      </c>
      <c r="T2630" s="9">
        <f>(I2630/86400)+25569+(-5/24)</f>
        <v>41973.757719907408</v>
      </c>
    </row>
    <row r="2631" spans="1:20" ht="29" x14ac:dyDescent="0.35">
      <c r="A2631">
        <v>2629</v>
      </c>
      <c r="B2631" s="8" t="s">
        <v>3065</v>
      </c>
      <c r="C2631" s="8" t="s">
        <v>3064</v>
      </c>
      <c r="D2631">
        <v>5000</v>
      </c>
      <c r="E2631">
        <v>6387</v>
      </c>
      <c r="F2631" t="s">
        <v>51</v>
      </c>
      <c r="G2631" t="s">
        <v>56</v>
      </c>
      <c r="H2631" t="s">
        <v>90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3001</v>
      </c>
      <c r="O2631">
        <f>ROUNDUP(E2631/D2631,2)*100</f>
        <v>128</v>
      </c>
      <c r="P2631">
        <f>IF(L2631&gt;0,ROUNDUP((E2631/L2631),0))</f>
        <v>64</v>
      </c>
      <c r="Q2631" t="s">
        <v>32</v>
      </c>
      <c r="R2631" t="s">
        <v>3000</v>
      </c>
      <c r="S2631" s="10">
        <f>(J2631/86400)+25569+(-5/24)</f>
        <v>42108.330115740733</v>
      </c>
      <c r="T2631" s="9">
        <f>(I2631/86400)+25569+(-5/24)</f>
        <v>42138.330115740733</v>
      </c>
    </row>
    <row r="2632" spans="1:20" ht="43.5" x14ac:dyDescent="0.35">
      <c r="A2632">
        <v>2630</v>
      </c>
      <c r="B2632" s="8" t="s">
        <v>3063</v>
      </c>
      <c r="C2632" s="8" t="s">
        <v>3062</v>
      </c>
      <c r="D2632">
        <v>2000</v>
      </c>
      <c r="E2632">
        <v>3158</v>
      </c>
      <c r="F2632" t="s">
        <v>51</v>
      </c>
      <c r="G2632" t="s">
        <v>58</v>
      </c>
      <c r="H2632" t="s">
        <v>104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3001</v>
      </c>
      <c r="O2632">
        <f>ROUNDUP(E2632/D2632,2)*100</f>
        <v>158</v>
      </c>
      <c r="P2632">
        <f>IF(L2632&gt;0,ROUNDUP((E2632/L2632),0))</f>
        <v>39</v>
      </c>
      <c r="Q2632" t="s">
        <v>32</v>
      </c>
      <c r="R2632" t="s">
        <v>3000</v>
      </c>
      <c r="S2632" s="10">
        <f>(J2632/86400)+25569+(-5/24)</f>
        <v>42523.897129629629</v>
      </c>
      <c r="T2632" s="9">
        <f>(I2632/86400)+25569+(-5/24)</f>
        <v>42551.208333333336</v>
      </c>
    </row>
    <row r="2633" spans="1:20" ht="43.5" x14ac:dyDescent="0.35">
      <c r="A2633">
        <v>2631</v>
      </c>
      <c r="B2633" s="8" t="s">
        <v>3061</v>
      </c>
      <c r="C2633" s="8" t="s">
        <v>3060</v>
      </c>
      <c r="D2633">
        <v>20000</v>
      </c>
      <c r="E2633">
        <v>22933.05</v>
      </c>
      <c r="F2633" t="s">
        <v>51</v>
      </c>
      <c r="G2633" t="s">
        <v>55</v>
      </c>
      <c r="H2633" t="s">
        <v>82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3001</v>
      </c>
      <c r="O2633">
        <f>ROUNDUP(E2633/D2633,2)*100</f>
        <v>114.99999999999999</v>
      </c>
      <c r="P2633">
        <f>IF(L2633&gt;0,ROUNDUP((E2633/L2633),0))</f>
        <v>81</v>
      </c>
      <c r="Q2633" t="s">
        <v>32</v>
      </c>
      <c r="R2633" t="s">
        <v>3000</v>
      </c>
      <c r="S2633" s="10">
        <f>(J2633/86400)+25569+(-5/24)</f>
        <v>42217.960960648146</v>
      </c>
      <c r="T2633" s="9">
        <f>(I2633/86400)+25569+(-5/24)</f>
        <v>42245.960960648146</v>
      </c>
    </row>
    <row r="2634" spans="1:20" ht="43.5" x14ac:dyDescent="0.35">
      <c r="A2634">
        <v>2632</v>
      </c>
      <c r="B2634" s="8" t="s">
        <v>3059</v>
      </c>
      <c r="C2634" s="8" t="s">
        <v>3058</v>
      </c>
      <c r="D2634">
        <v>1070</v>
      </c>
      <c r="E2634">
        <v>1466</v>
      </c>
      <c r="F2634" t="s">
        <v>51</v>
      </c>
      <c r="G2634" t="s">
        <v>55</v>
      </c>
      <c r="H2634" t="s">
        <v>82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3001</v>
      </c>
      <c r="O2634">
        <f>ROUNDUP(E2634/D2634,2)*100</f>
        <v>138</v>
      </c>
      <c r="P2634">
        <f>IF(L2634&gt;0,ROUNDUP((E2634/L2634),0))</f>
        <v>35</v>
      </c>
      <c r="Q2634" t="s">
        <v>32</v>
      </c>
      <c r="R2634" t="s">
        <v>3000</v>
      </c>
      <c r="S2634" s="10">
        <f>(J2634/86400)+25569+(-5/24)</f>
        <v>42493.853460648148</v>
      </c>
      <c r="T2634" s="9">
        <f>(I2634/86400)+25569+(-5/24)</f>
        <v>42518.853460648148</v>
      </c>
    </row>
    <row r="2635" spans="1:20" ht="43.5" x14ac:dyDescent="0.35">
      <c r="A2635">
        <v>2633</v>
      </c>
      <c r="B2635" s="8" t="s">
        <v>3057</v>
      </c>
      <c r="C2635" s="8" t="s">
        <v>3056</v>
      </c>
      <c r="D2635">
        <v>5000</v>
      </c>
      <c r="E2635">
        <v>17731</v>
      </c>
      <c r="F2635" t="s">
        <v>51</v>
      </c>
      <c r="G2635" t="s">
        <v>55</v>
      </c>
      <c r="H2635" t="s">
        <v>82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3001</v>
      </c>
      <c r="O2635">
        <f>ROUNDUP(E2635/D2635,2)*100</f>
        <v>355</v>
      </c>
      <c r="P2635">
        <f>IF(L2635&gt;0,ROUNDUP((E2635/L2635),0))</f>
        <v>90</v>
      </c>
      <c r="Q2635" t="s">
        <v>32</v>
      </c>
      <c r="R2635" t="s">
        <v>3000</v>
      </c>
      <c r="S2635" s="10">
        <f>(J2635/86400)+25569+(-5/24)</f>
        <v>41667.614953703705</v>
      </c>
      <c r="T2635" s="9">
        <f>(I2635/86400)+25569+(-5/24)</f>
        <v>41697.75</v>
      </c>
    </row>
    <row r="2636" spans="1:20" ht="43.5" x14ac:dyDescent="0.35">
      <c r="A2636">
        <v>2634</v>
      </c>
      <c r="B2636" s="8" t="s">
        <v>3055</v>
      </c>
      <c r="C2636" s="8" t="s">
        <v>3054</v>
      </c>
      <c r="D2636">
        <v>930</v>
      </c>
      <c r="E2636">
        <v>986</v>
      </c>
      <c r="F2636" t="s">
        <v>51</v>
      </c>
      <c r="G2636" t="s">
        <v>55</v>
      </c>
      <c r="H2636" t="s">
        <v>82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3001</v>
      </c>
      <c r="O2636">
        <f>ROUNDUP(E2636/D2636,2)*100</f>
        <v>107</v>
      </c>
      <c r="P2636">
        <f>IF(L2636&gt;0,ROUNDUP((E2636/L2636),0))</f>
        <v>40</v>
      </c>
      <c r="Q2636" t="s">
        <v>32</v>
      </c>
      <c r="R2636" t="s">
        <v>3000</v>
      </c>
      <c r="S2636" s="10">
        <f>(J2636/86400)+25569+(-5/24)</f>
        <v>42612.448159722218</v>
      </c>
      <c r="T2636" s="9">
        <f>(I2636/86400)+25569+(-5/24)</f>
        <v>42642.448159722218</v>
      </c>
    </row>
    <row r="2637" spans="1:20" ht="43.5" x14ac:dyDescent="0.35">
      <c r="A2637">
        <v>2635</v>
      </c>
      <c r="B2637" s="8" t="s">
        <v>3053</v>
      </c>
      <c r="C2637" s="8" t="s">
        <v>3052</v>
      </c>
      <c r="D2637">
        <v>11500</v>
      </c>
      <c r="E2637">
        <v>11500</v>
      </c>
      <c r="F2637" t="s">
        <v>51</v>
      </c>
      <c r="G2637" t="s">
        <v>57</v>
      </c>
      <c r="H2637" t="s">
        <v>193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3001</v>
      </c>
      <c r="O2637">
        <f>ROUNDUP(E2637/D2637,2)*100</f>
        <v>100</v>
      </c>
      <c r="P2637">
        <f>IF(L2637&gt;0,ROUNDUP((E2637/L2637),0))</f>
        <v>137</v>
      </c>
      <c r="Q2637" t="s">
        <v>32</v>
      </c>
      <c r="R2637" t="s">
        <v>3000</v>
      </c>
      <c r="S2637" s="10">
        <f>(J2637/86400)+25569+(-5/24)</f>
        <v>42037.742604166669</v>
      </c>
      <c r="T2637" s="9">
        <f>(I2637/86400)+25569+(-5/24)</f>
        <v>42072.700937499998</v>
      </c>
    </row>
    <row r="2638" spans="1:20" ht="58" x14ac:dyDescent="0.35">
      <c r="A2638">
        <v>2636</v>
      </c>
      <c r="B2638" s="8" t="s">
        <v>3051</v>
      </c>
      <c r="C2638" s="8" t="s">
        <v>3050</v>
      </c>
      <c r="D2638">
        <v>1000</v>
      </c>
      <c r="E2638">
        <v>1873</v>
      </c>
      <c r="F2638" t="s">
        <v>51</v>
      </c>
      <c r="G2638" t="s">
        <v>55</v>
      </c>
      <c r="H2638" t="s">
        <v>82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3001</v>
      </c>
      <c r="O2638">
        <f>ROUNDUP(E2638/D2638,2)*100</f>
        <v>188</v>
      </c>
      <c r="P2638">
        <f>IF(L2638&gt;0,ROUNDUP((E2638/L2638),0))</f>
        <v>38</v>
      </c>
      <c r="Q2638" t="s">
        <v>32</v>
      </c>
      <c r="R2638" t="s">
        <v>3000</v>
      </c>
      <c r="S2638" s="10">
        <f>(J2638/86400)+25569+(-5/24)</f>
        <v>42636.406412037039</v>
      </c>
      <c r="T2638" s="9">
        <f>(I2638/86400)+25569+(-5/24)</f>
        <v>42658.833333333336</v>
      </c>
    </row>
    <row r="2639" spans="1:20" ht="29" x14ac:dyDescent="0.35">
      <c r="A2639">
        <v>2637</v>
      </c>
      <c r="B2639" s="8" t="s">
        <v>3049</v>
      </c>
      <c r="C2639" s="8" t="s">
        <v>3048</v>
      </c>
      <c r="D2639">
        <v>500</v>
      </c>
      <c r="E2639">
        <v>831</v>
      </c>
      <c r="F2639" t="s">
        <v>51</v>
      </c>
      <c r="G2639" t="s">
        <v>55</v>
      </c>
      <c r="H2639" t="s">
        <v>82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3001</v>
      </c>
      <c r="O2639">
        <f>ROUNDUP(E2639/D2639,2)*100</f>
        <v>167</v>
      </c>
      <c r="P2639">
        <f>IF(L2639&gt;0,ROUNDUP((E2639/L2639),0))</f>
        <v>32</v>
      </c>
      <c r="Q2639" t="s">
        <v>32</v>
      </c>
      <c r="R2639" t="s">
        <v>3000</v>
      </c>
      <c r="S2639" s="10">
        <f>(J2639/86400)+25569+(-5/24)</f>
        <v>42639.341145833336</v>
      </c>
      <c r="T2639" s="9">
        <f>(I2639/86400)+25569+(-5/24)</f>
        <v>42655.341145833336</v>
      </c>
    </row>
    <row r="2640" spans="1:20" ht="43.5" x14ac:dyDescent="0.35">
      <c r="A2640">
        <v>2638</v>
      </c>
      <c r="B2640" s="8" t="s">
        <v>3047</v>
      </c>
      <c r="C2640" s="8" t="s">
        <v>3046</v>
      </c>
      <c r="D2640">
        <v>347</v>
      </c>
      <c r="E2640">
        <v>353</v>
      </c>
      <c r="F2640" t="s">
        <v>51</v>
      </c>
      <c r="G2640" t="s">
        <v>55</v>
      </c>
      <c r="H2640" t="s">
        <v>82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3001</v>
      </c>
      <c r="O2640">
        <f>ROUNDUP(E2640/D2640,2)*100</f>
        <v>102</v>
      </c>
      <c r="P2640">
        <f>IF(L2640&gt;0,ROUNDUP((E2640/L2640),0))</f>
        <v>26</v>
      </c>
      <c r="Q2640" t="s">
        <v>32</v>
      </c>
      <c r="R2640" t="s">
        <v>3000</v>
      </c>
      <c r="S2640" s="10">
        <f>(J2640/86400)+25569+(-5/24)</f>
        <v>41989.70480324074</v>
      </c>
      <c r="T2640" s="9">
        <f>(I2640/86400)+25569+(-5/24)</f>
        <v>42019.70480324074</v>
      </c>
    </row>
    <row r="2641" spans="1:20" ht="43.5" x14ac:dyDescent="0.35">
      <c r="A2641">
        <v>2639</v>
      </c>
      <c r="B2641" s="8" t="s">
        <v>3045</v>
      </c>
      <c r="C2641" s="8" t="s">
        <v>3044</v>
      </c>
      <c r="D2641">
        <v>300</v>
      </c>
      <c r="E2641">
        <v>492</v>
      </c>
      <c r="F2641" t="s">
        <v>51</v>
      </c>
      <c r="G2641" t="s">
        <v>56</v>
      </c>
      <c r="H2641" t="s">
        <v>90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3001</v>
      </c>
      <c r="O2641">
        <f>ROUNDUP(E2641/D2641,2)*100</f>
        <v>164</v>
      </c>
      <c r="P2641">
        <f>IF(L2641&gt;0,ROUNDUP((E2641/L2641),0))</f>
        <v>11</v>
      </c>
      <c r="Q2641" t="s">
        <v>32</v>
      </c>
      <c r="R2641" t="s">
        <v>3000</v>
      </c>
      <c r="S2641" s="10">
        <f>(J2641/86400)+25569+(-5/24)</f>
        <v>42024.656805555554</v>
      </c>
      <c r="T2641" s="9">
        <f>(I2641/86400)+25569+(-5/24)</f>
        <v>42054.656805555554</v>
      </c>
    </row>
    <row r="2642" spans="1:20" ht="58" x14ac:dyDescent="0.35">
      <c r="A2642">
        <v>2640</v>
      </c>
      <c r="B2642" s="8" t="s">
        <v>3043</v>
      </c>
      <c r="C2642" s="8" t="s">
        <v>3042</v>
      </c>
      <c r="D2642">
        <v>3000</v>
      </c>
      <c r="E2642">
        <v>3170</v>
      </c>
      <c r="F2642" t="s">
        <v>51</v>
      </c>
      <c r="G2642" t="s">
        <v>55</v>
      </c>
      <c r="H2642" t="s">
        <v>82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3001</v>
      </c>
      <c r="O2642">
        <f>ROUNDUP(E2642/D2642,2)*100</f>
        <v>106</v>
      </c>
      <c r="P2642">
        <f>IF(L2642&gt;0,ROUNDUP((E2642/L2642),0))</f>
        <v>46</v>
      </c>
      <c r="Q2642" t="s">
        <v>32</v>
      </c>
      <c r="R2642" t="s">
        <v>3000</v>
      </c>
      <c r="S2642" s="10">
        <f>(J2642/86400)+25569+(-5/24)</f>
        <v>42102.952245370368</v>
      </c>
      <c r="T2642" s="9">
        <f>(I2642/86400)+25569+(-5/24)</f>
        <v>42162.952245370368</v>
      </c>
    </row>
    <row r="2643" spans="1:20" ht="29" x14ac:dyDescent="0.35">
      <c r="A2643">
        <v>2641</v>
      </c>
      <c r="B2643" s="8" t="s">
        <v>3041</v>
      </c>
      <c r="C2643" s="8" t="s">
        <v>3040</v>
      </c>
      <c r="D2643">
        <v>1500</v>
      </c>
      <c r="E2643">
        <v>15</v>
      </c>
      <c r="F2643" t="s">
        <v>49</v>
      </c>
      <c r="G2643" t="s">
        <v>55</v>
      </c>
      <c r="H2643" t="s">
        <v>82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3001</v>
      </c>
      <c r="O2643">
        <f>ROUNDUP(E2643/D2643,2)*100</f>
        <v>1</v>
      </c>
      <c r="P2643">
        <f>IF(L2643&gt;0,ROUNDUP((E2643/L2643),0))</f>
        <v>15</v>
      </c>
      <c r="Q2643" t="s">
        <v>32</v>
      </c>
      <c r="R2643" t="s">
        <v>3000</v>
      </c>
      <c r="S2643" s="10">
        <f>(J2643/86400)+25569+(-5/24)</f>
        <v>41880.618784722217</v>
      </c>
      <c r="T2643" s="9">
        <f>(I2643/86400)+25569+(-5/24)</f>
        <v>41897.631249999999</v>
      </c>
    </row>
    <row r="2644" spans="1:20" ht="58" x14ac:dyDescent="0.35">
      <c r="A2644">
        <v>2642</v>
      </c>
      <c r="B2644" s="8" t="s">
        <v>3039</v>
      </c>
      <c r="C2644" s="8" t="s">
        <v>3038</v>
      </c>
      <c r="D2644">
        <v>500000</v>
      </c>
      <c r="E2644">
        <v>0</v>
      </c>
      <c r="F2644" t="s">
        <v>49</v>
      </c>
      <c r="G2644" t="s">
        <v>59</v>
      </c>
      <c r="H2644" t="s">
        <v>85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3001</v>
      </c>
      <c r="O2644">
        <f>ROUNDUP(E2644/D2644,2)*100</f>
        <v>0</v>
      </c>
      <c r="P2644" t="b">
        <f>IF(L2644&gt;0,ROUNDUP((E2644/L2644),0))</f>
        <v>0</v>
      </c>
      <c r="Q2644" t="s">
        <v>32</v>
      </c>
      <c r="R2644" t="s">
        <v>3000</v>
      </c>
      <c r="S2644" s="10">
        <f>(J2644/86400)+25569+(-5/24)</f>
        <v>42536.03828703703</v>
      </c>
      <c r="T2644" s="9">
        <f>(I2644/86400)+25569+(-5/24)</f>
        <v>42566.081249999996</v>
      </c>
    </row>
    <row r="2645" spans="1:20" ht="58" x14ac:dyDescent="0.35">
      <c r="A2645">
        <v>2643</v>
      </c>
      <c r="B2645" s="8" t="s">
        <v>3037</v>
      </c>
      <c r="C2645" s="8" t="s">
        <v>3036</v>
      </c>
      <c r="D2645">
        <v>1000000</v>
      </c>
      <c r="E2645">
        <v>335597.31</v>
      </c>
      <c r="F2645" t="s">
        <v>48</v>
      </c>
      <c r="G2645" t="s">
        <v>55</v>
      </c>
      <c r="H2645" t="s">
        <v>82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3001</v>
      </c>
      <c r="O2645">
        <f>ROUNDUP(E2645/D2645,2)*100</f>
        <v>34</v>
      </c>
      <c r="P2645">
        <f>IF(L2645&gt;0,ROUNDUP((E2645/L2645),0))</f>
        <v>224</v>
      </c>
      <c r="Q2645" t="s">
        <v>32</v>
      </c>
      <c r="R2645" t="s">
        <v>3000</v>
      </c>
      <c r="S2645" s="10">
        <f>(J2645/86400)+25569+(-5/24)</f>
        <v>42689.374016203707</v>
      </c>
      <c r="T2645" s="9">
        <f>(I2645/86400)+25569+(-5/24)</f>
        <v>42725.124305555553</v>
      </c>
    </row>
    <row r="2646" spans="1:20" ht="43.5" x14ac:dyDescent="0.35">
      <c r="A2646">
        <v>2644</v>
      </c>
      <c r="B2646" s="8" t="s">
        <v>3035</v>
      </c>
      <c r="C2646" s="8" t="s">
        <v>3034</v>
      </c>
      <c r="D2646">
        <v>100000</v>
      </c>
      <c r="E2646">
        <v>2053</v>
      </c>
      <c r="F2646" t="s">
        <v>48</v>
      </c>
      <c r="G2646" t="s">
        <v>55</v>
      </c>
      <c r="H2646" t="s">
        <v>82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3001</v>
      </c>
      <c r="O2646">
        <f>ROUNDUP(E2646/D2646,2)*100</f>
        <v>3</v>
      </c>
      <c r="P2646">
        <f>IF(L2646&gt;0,ROUNDUP((E2646/L2646),0))</f>
        <v>40</v>
      </c>
      <c r="Q2646" t="s">
        <v>32</v>
      </c>
      <c r="R2646" t="s">
        <v>3000</v>
      </c>
      <c r="S2646" s="10">
        <f>(J2646/86400)+25569+(-5/24)</f>
        <v>42774.583738425928</v>
      </c>
      <c r="T2646" s="9">
        <f>(I2646/86400)+25569+(-5/24)</f>
        <v>42804.583738425928</v>
      </c>
    </row>
    <row r="2647" spans="1:20" ht="43.5" x14ac:dyDescent="0.35">
      <c r="A2647">
        <v>2645</v>
      </c>
      <c r="B2647" s="8" t="s">
        <v>3033</v>
      </c>
      <c r="C2647" s="8" t="s">
        <v>3032</v>
      </c>
      <c r="D2647">
        <v>20000</v>
      </c>
      <c r="E2647">
        <v>2100</v>
      </c>
      <c r="F2647" t="s">
        <v>48</v>
      </c>
      <c r="G2647" t="s">
        <v>58</v>
      </c>
      <c r="H2647" t="s">
        <v>104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3001</v>
      </c>
      <c r="O2647">
        <f>ROUNDUP(E2647/D2647,2)*100</f>
        <v>11</v>
      </c>
      <c r="P2647">
        <f>IF(L2647&gt;0,ROUNDUP((E2647/L2647),0))</f>
        <v>92</v>
      </c>
      <c r="Q2647" t="s">
        <v>32</v>
      </c>
      <c r="R2647" t="s">
        <v>3000</v>
      </c>
      <c r="S2647" s="10">
        <f>(J2647/86400)+25569+(-5/24)</f>
        <v>41921.634293981479</v>
      </c>
      <c r="T2647" s="9">
        <f>(I2647/86400)+25569+(-5/24)</f>
        <v>41951.675960648143</v>
      </c>
    </row>
    <row r="2648" spans="1:20" ht="43.5" x14ac:dyDescent="0.35">
      <c r="A2648">
        <v>2646</v>
      </c>
      <c r="B2648" s="8" t="s">
        <v>3031</v>
      </c>
      <c r="C2648" s="8" t="s">
        <v>3030</v>
      </c>
      <c r="D2648">
        <v>500000</v>
      </c>
      <c r="E2648">
        <v>42086.42</v>
      </c>
      <c r="F2648" t="s">
        <v>48</v>
      </c>
      <c r="G2648" t="s">
        <v>55</v>
      </c>
      <c r="H2648" t="s">
        <v>82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3001</v>
      </c>
      <c r="O2648">
        <f>ROUNDUP(E2648/D2648,2)*100</f>
        <v>9</v>
      </c>
      <c r="P2648">
        <f>IF(L2648&gt;0,ROUNDUP((E2648/L2648),0))</f>
        <v>79</v>
      </c>
      <c r="Q2648" t="s">
        <v>32</v>
      </c>
      <c r="R2648" t="s">
        <v>3000</v>
      </c>
      <c r="S2648" s="10">
        <f>(J2648/86400)+25569+(-5/24)</f>
        <v>42226.10496527778</v>
      </c>
      <c r="T2648" s="9">
        <f>(I2648/86400)+25569+(-5/24)</f>
        <v>42256.10496527778</v>
      </c>
    </row>
    <row r="2649" spans="1:20" ht="43.5" x14ac:dyDescent="0.35">
      <c r="A2649">
        <v>2647</v>
      </c>
      <c r="B2649" s="8" t="s">
        <v>3029</v>
      </c>
      <c r="C2649" s="8" t="s">
        <v>3028</v>
      </c>
      <c r="D2649">
        <v>2500</v>
      </c>
      <c r="E2649">
        <v>36</v>
      </c>
      <c r="F2649" t="s">
        <v>48</v>
      </c>
      <c r="G2649" t="s">
        <v>57</v>
      </c>
      <c r="H2649" t="s">
        <v>193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3001</v>
      </c>
      <c r="O2649">
        <f>ROUNDUP(E2649/D2649,2)*100</f>
        <v>2</v>
      </c>
      <c r="P2649">
        <f>IF(L2649&gt;0,ROUNDUP((E2649/L2649),0))</f>
        <v>12</v>
      </c>
      <c r="Q2649" t="s">
        <v>32</v>
      </c>
      <c r="R2649" t="s">
        <v>3000</v>
      </c>
      <c r="S2649" s="10">
        <f>(J2649/86400)+25569+(-5/24)</f>
        <v>42200.053460648145</v>
      </c>
      <c r="T2649" s="9">
        <f>(I2649/86400)+25569+(-5/24)</f>
        <v>42230.053460648145</v>
      </c>
    </row>
    <row r="2650" spans="1:20" ht="58" x14ac:dyDescent="0.35">
      <c r="A2650">
        <v>2648</v>
      </c>
      <c r="B2650" s="8" t="s">
        <v>3027</v>
      </c>
      <c r="C2650" s="8" t="s">
        <v>3026</v>
      </c>
      <c r="D2650">
        <v>12000</v>
      </c>
      <c r="E2650">
        <v>106</v>
      </c>
      <c r="F2650" t="s">
        <v>48</v>
      </c>
      <c r="G2650" t="s">
        <v>55</v>
      </c>
      <c r="H2650" t="s">
        <v>82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3001</v>
      </c>
      <c r="O2650">
        <f>ROUNDUP(E2650/D2650,2)*100</f>
        <v>1</v>
      </c>
      <c r="P2650">
        <f>IF(L2650&gt;0,ROUNDUP((E2650/L2650),0))</f>
        <v>18</v>
      </c>
      <c r="Q2650" t="s">
        <v>32</v>
      </c>
      <c r="R2650" t="s">
        <v>3000</v>
      </c>
      <c r="S2650" s="10">
        <f>(J2650/86400)+25569+(-5/24)</f>
        <v>42408.506481481476</v>
      </c>
      <c r="T2650" s="9">
        <f>(I2650/86400)+25569+(-5/24)</f>
        <v>42438.506481481476</v>
      </c>
    </row>
    <row r="2651" spans="1:20" ht="29" x14ac:dyDescent="0.35">
      <c r="A2651">
        <v>2649</v>
      </c>
      <c r="B2651" s="8" t="s">
        <v>3025</v>
      </c>
      <c r="C2651" s="8" t="s">
        <v>3024</v>
      </c>
      <c r="D2651">
        <v>125000</v>
      </c>
      <c r="E2651">
        <v>124</v>
      </c>
      <c r="F2651" t="s">
        <v>48</v>
      </c>
      <c r="G2651" t="s">
        <v>55</v>
      </c>
      <c r="H2651" t="s">
        <v>82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3001</v>
      </c>
      <c r="O2651">
        <f>ROUNDUP(E2651/D2651,2)*100</f>
        <v>1</v>
      </c>
      <c r="P2651">
        <f>IF(L2651&gt;0,ROUNDUP((E2651/L2651),0))</f>
        <v>42</v>
      </c>
      <c r="Q2651" t="s">
        <v>32</v>
      </c>
      <c r="R2651" t="s">
        <v>3000</v>
      </c>
      <c r="S2651" s="10">
        <f>(J2651/86400)+25569+(-5/24)</f>
        <v>42341.788668981484</v>
      </c>
      <c r="T2651" s="9">
        <f>(I2651/86400)+25569+(-5/24)</f>
        <v>42401.788668981484</v>
      </c>
    </row>
    <row r="2652" spans="1:20" ht="58" x14ac:dyDescent="0.35">
      <c r="A2652">
        <v>2650</v>
      </c>
      <c r="B2652" s="8" t="s">
        <v>3023</v>
      </c>
      <c r="C2652" s="8" t="s">
        <v>3022</v>
      </c>
      <c r="D2652">
        <v>60000</v>
      </c>
      <c r="E2652">
        <v>358</v>
      </c>
      <c r="F2652" t="s">
        <v>48</v>
      </c>
      <c r="G2652" t="s">
        <v>55</v>
      </c>
      <c r="H2652" t="s">
        <v>82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3001</v>
      </c>
      <c r="O2652">
        <f>ROUNDUP(E2652/D2652,2)*100</f>
        <v>1</v>
      </c>
      <c r="P2652">
        <f>IF(L2652&gt;0,ROUNDUP((E2652/L2652),0))</f>
        <v>72</v>
      </c>
      <c r="Q2652" t="s">
        <v>32</v>
      </c>
      <c r="R2652" t="s">
        <v>3000</v>
      </c>
      <c r="S2652" s="10">
        <f>(J2652/86400)+25569+(-5/24)</f>
        <v>42695.416006944441</v>
      </c>
      <c r="T2652" s="9">
        <f>(I2652/86400)+25569+(-5/24)</f>
        <v>42725.416006944441</v>
      </c>
    </row>
    <row r="2653" spans="1:20" ht="43.5" x14ac:dyDescent="0.35">
      <c r="A2653">
        <v>2651</v>
      </c>
      <c r="B2653" s="8" t="s">
        <v>3021</v>
      </c>
      <c r="C2653" s="8" t="s">
        <v>3020</v>
      </c>
      <c r="D2653">
        <v>280000</v>
      </c>
      <c r="E2653">
        <v>5233</v>
      </c>
      <c r="F2653" t="s">
        <v>48</v>
      </c>
      <c r="G2653" t="s">
        <v>55</v>
      </c>
      <c r="H2653" t="s">
        <v>82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3001</v>
      </c>
      <c r="O2653">
        <f>ROUNDUP(E2653/D2653,2)*100</f>
        <v>2</v>
      </c>
      <c r="P2653">
        <f>IF(L2653&gt;0,ROUNDUP((E2653/L2653),0))</f>
        <v>308</v>
      </c>
      <c r="Q2653" t="s">
        <v>32</v>
      </c>
      <c r="R2653" t="s">
        <v>3000</v>
      </c>
      <c r="S2653" s="10">
        <f>(J2653/86400)+25569+(-5/24)</f>
        <v>42327.597326388888</v>
      </c>
      <c r="T2653" s="9">
        <f>(I2653/86400)+25569+(-5/24)</f>
        <v>42355.597326388888</v>
      </c>
    </row>
    <row r="2654" spans="1:20" ht="43.5" x14ac:dyDescent="0.35">
      <c r="A2654">
        <v>2652</v>
      </c>
      <c r="B2654" s="8" t="s">
        <v>3019</v>
      </c>
      <c r="C2654" s="8" t="s">
        <v>3018</v>
      </c>
      <c r="D2654">
        <v>100000</v>
      </c>
      <c r="E2654">
        <v>885</v>
      </c>
      <c r="F2654" t="s">
        <v>48</v>
      </c>
      <c r="G2654" t="s">
        <v>58</v>
      </c>
      <c r="H2654" t="s">
        <v>104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3001</v>
      </c>
      <c r="O2654">
        <f>ROUNDUP(E2654/D2654,2)*100</f>
        <v>1</v>
      </c>
      <c r="P2654">
        <f>IF(L2654&gt;0,ROUNDUP((E2654/L2654),0))</f>
        <v>81</v>
      </c>
      <c r="Q2654" t="s">
        <v>32</v>
      </c>
      <c r="R2654" t="s">
        <v>3000</v>
      </c>
      <c r="S2654" s="10">
        <f>(J2654/86400)+25569+(-5/24)</f>
        <v>41952.950520833336</v>
      </c>
      <c r="T2654" s="9">
        <f>(I2654/86400)+25569+(-5/24)</f>
        <v>41982.950520833336</v>
      </c>
    </row>
    <row r="2655" spans="1:20" ht="43.5" x14ac:dyDescent="0.35">
      <c r="A2655">
        <v>2653</v>
      </c>
      <c r="B2655" s="8" t="s">
        <v>3017</v>
      </c>
      <c r="C2655" s="8" t="s">
        <v>3016</v>
      </c>
      <c r="D2655">
        <v>51000</v>
      </c>
      <c r="E2655">
        <v>5876</v>
      </c>
      <c r="F2655" t="s">
        <v>48</v>
      </c>
      <c r="G2655" t="s">
        <v>55</v>
      </c>
      <c r="H2655" t="s">
        <v>82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3001</v>
      </c>
      <c r="O2655">
        <f>ROUNDUP(E2655/D2655,2)*100</f>
        <v>12</v>
      </c>
      <c r="P2655">
        <f>IF(L2655&gt;0,ROUNDUP((E2655/L2655),0))</f>
        <v>84</v>
      </c>
      <c r="Q2655" t="s">
        <v>32</v>
      </c>
      <c r="R2655" t="s">
        <v>3000</v>
      </c>
      <c r="S2655" s="10">
        <f>(J2655/86400)+25569+(-5/24)</f>
        <v>41771.443599537037</v>
      </c>
      <c r="T2655" s="9">
        <f>(I2655/86400)+25569+(-5/24)</f>
        <v>41802.958333333328</v>
      </c>
    </row>
    <row r="2656" spans="1:20" ht="43.5" x14ac:dyDescent="0.35">
      <c r="A2656">
        <v>2654</v>
      </c>
      <c r="B2656" s="8" t="s">
        <v>3015</v>
      </c>
      <c r="C2656" s="8" t="s">
        <v>3014</v>
      </c>
      <c r="D2656">
        <v>100000</v>
      </c>
      <c r="E2656">
        <v>51</v>
      </c>
      <c r="F2656" t="s">
        <v>48</v>
      </c>
      <c r="G2656" t="s">
        <v>55</v>
      </c>
      <c r="H2656" t="s">
        <v>82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3001</v>
      </c>
      <c r="O2656">
        <f>ROUNDUP(E2656/D2656,2)*100</f>
        <v>1</v>
      </c>
      <c r="P2656">
        <f>IF(L2656&gt;0,ROUNDUP((E2656/L2656),0))</f>
        <v>9</v>
      </c>
      <c r="Q2656" t="s">
        <v>32</v>
      </c>
      <c r="R2656" t="s">
        <v>3000</v>
      </c>
      <c r="S2656" s="10">
        <f>(J2656/86400)+25569+(-5/24)</f>
        <v>42055.392662037033</v>
      </c>
      <c r="T2656" s="9">
        <f>(I2656/86400)+25569+(-5/24)</f>
        <v>42115.350995370369</v>
      </c>
    </row>
    <row r="2657" spans="1:20" x14ac:dyDescent="0.35">
      <c r="A2657">
        <v>2655</v>
      </c>
      <c r="B2657" s="8" t="s">
        <v>3013</v>
      </c>
      <c r="C2657" s="8" t="s">
        <v>3012</v>
      </c>
      <c r="D2657">
        <v>15000</v>
      </c>
      <c r="E2657">
        <v>3155</v>
      </c>
      <c r="F2657" t="s">
        <v>48</v>
      </c>
      <c r="G2657" t="s">
        <v>55</v>
      </c>
      <c r="H2657" t="s">
        <v>82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3001</v>
      </c>
      <c r="O2657">
        <f>ROUNDUP(E2657/D2657,2)*100</f>
        <v>22</v>
      </c>
      <c r="P2657">
        <f>IF(L2657&gt;0,ROUNDUP((E2657/L2657),0))</f>
        <v>74</v>
      </c>
      <c r="Q2657" t="s">
        <v>32</v>
      </c>
      <c r="R2657" t="s">
        <v>3000</v>
      </c>
      <c r="S2657" s="10">
        <f>(J2657/86400)+25569+(-5/24)</f>
        <v>42381.657951388886</v>
      </c>
      <c r="T2657" s="9">
        <f>(I2657/86400)+25569+(-5/24)</f>
        <v>42409.624999999993</v>
      </c>
    </row>
    <row r="2658" spans="1:20" ht="29" x14ac:dyDescent="0.35">
      <c r="A2658">
        <v>2656</v>
      </c>
      <c r="B2658" s="8" t="s">
        <v>3011</v>
      </c>
      <c r="C2658" s="8" t="s">
        <v>3010</v>
      </c>
      <c r="D2658">
        <v>150000</v>
      </c>
      <c r="E2658">
        <v>17155</v>
      </c>
      <c r="F2658" t="s">
        <v>48</v>
      </c>
      <c r="G2658" t="s">
        <v>55</v>
      </c>
      <c r="H2658" t="s">
        <v>82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3001</v>
      </c>
      <c r="O2658">
        <f>ROUNDUP(E2658/D2658,2)*100</f>
        <v>12</v>
      </c>
      <c r="P2658">
        <f>IF(L2658&gt;0,ROUNDUP((E2658/L2658),0))</f>
        <v>113</v>
      </c>
      <c r="Q2658" t="s">
        <v>32</v>
      </c>
      <c r="R2658" t="s">
        <v>3000</v>
      </c>
      <c r="S2658" s="10">
        <f>(J2658/86400)+25569+(-5/24)</f>
        <v>42767.480185185188</v>
      </c>
      <c r="T2658" s="9">
        <f>(I2658/86400)+25569+(-5/24)</f>
        <v>42806.583333333336</v>
      </c>
    </row>
    <row r="2659" spans="1:20" ht="43.5" x14ac:dyDescent="0.35">
      <c r="A2659">
        <v>2657</v>
      </c>
      <c r="B2659" s="8" t="s">
        <v>3009</v>
      </c>
      <c r="C2659" s="8" t="s">
        <v>3008</v>
      </c>
      <c r="D2659">
        <v>30000</v>
      </c>
      <c r="E2659">
        <v>5621.38</v>
      </c>
      <c r="F2659" t="s">
        <v>48</v>
      </c>
      <c r="G2659" t="s">
        <v>55</v>
      </c>
      <c r="H2659" t="s">
        <v>82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3001</v>
      </c>
      <c r="O2659">
        <f>ROUNDUP(E2659/D2659,2)*100</f>
        <v>19</v>
      </c>
      <c r="P2659">
        <f>IF(L2659&gt;0,ROUNDUP((E2659/L2659),0))</f>
        <v>96</v>
      </c>
      <c r="Q2659" t="s">
        <v>32</v>
      </c>
      <c r="R2659" t="s">
        <v>3000</v>
      </c>
      <c r="S2659" s="10">
        <f>(J2659/86400)+25569+(-5/24)</f>
        <v>42551.720520833333</v>
      </c>
      <c r="T2659" s="9">
        <f>(I2659/86400)+25569+(-5/24)</f>
        <v>42584.854166666664</v>
      </c>
    </row>
    <row r="2660" spans="1:20" ht="43.5" x14ac:dyDescent="0.35">
      <c r="A2660">
        <v>2658</v>
      </c>
      <c r="B2660" s="8" t="s">
        <v>3007</v>
      </c>
      <c r="C2660" s="8" t="s">
        <v>3006</v>
      </c>
      <c r="D2660">
        <v>98000</v>
      </c>
      <c r="E2660">
        <v>91</v>
      </c>
      <c r="F2660" t="s">
        <v>48</v>
      </c>
      <c r="G2660" t="s">
        <v>55</v>
      </c>
      <c r="H2660" t="s">
        <v>82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3001</v>
      </c>
      <c r="O2660">
        <f>ROUNDUP(E2660/D2660,2)*100</f>
        <v>1</v>
      </c>
      <c r="P2660">
        <f>IF(L2660&gt;0,ROUNDUP((E2660/L2660),0))</f>
        <v>23</v>
      </c>
      <c r="Q2660" t="s">
        <v>32</v>
      </c>
      <c r="R2660" t="s">
        <v>3000</v>
      </c>
      <c r="S2660" s="10">
        <f>(J2660/86400)+25569+(-5/24)</f>
        <v>42551.675856481474</v>
      </c>
      <c r="T2660" s="9">
        <f>(I2660/86400)+25569+(-5/24)</f>
        <v>42581.675856481474</v>
      </c>
    </row>
    <row r="2661" spans="1:20" x14ac:dyDescent="0.35">
      <c r="A2661">
        <v>2659</v>
      </c>
      <c r="B2661" s="8" t="s">
        <v>3005</v>
      </c>
      <c r="C2661" s="8" t="s">
        <v>3004</v>
      </c>
      <c r="D2661">
        <v>49000</v>
      </c>
      <c r="E2661">
        <v>1333</v>
      </c>
      <c r="F2661" t="s">
        <v>48</v>
      </c>
      <c r="G2661" t="s">
        <v>55</v>
      </c>
      <c r="H2661" t="s">
        <v>82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3001</v>
      </c>
      <c r="O2661">
        <f>ROUNDUP(E2661/D2661,2)*100</f>
        <v>3</v>
      </c>
      <c r="P2661">
        <f>IF(L2661&gt;0,ROUNDUP((E2661/L2661),0))</f>
        <v>134</v>
      </c>
      <c r="Q2661" t="s">
        <v>32</v>
      </c>
      <c r="R2661" t="s">
        <v>3000</v>
      </c>
      <c r="S2661" s="10">
        <f>(J2661/86400)+25569+(-5/24)</f>
        <v>42081.861226851848</v>
      </c>
      <c r="T2661" s="9">
        <f>(I2661/86400)+25569+(-5/24)</f>
        <v>42111.861226851848</v>
      </c>
    </row>
    <row r="2662" spans="1:20" ht="58" x14ac:dyDescent="0.35">
      <c r="A2662">
        <v>2660</v>
      </c>
      <c r="B2662" s="8" t="s">
        <v>3003</v>
      </c>
      <c r="C2662" s="8" t="s">
        <v>3002</v>
      </c>
      <c r="D2662">
        <v>20000</v>
      </c>
      <c r="E2662">
        <v>19</v>
      </c>
      <c r="F2662" t="s">
        <v>48</v>
      </c>
      <c r="G2662" t="s">
        <v>55</v>
      </c>
      <c r="H2662" t="s">
        <v>82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3001</v>
      </c>
      <c r="O2662">
        <f>ROUNDUP(E2662/D2662,2)*100</f>
        <v>1</v>
      </c>
      <c r="P2662">
        <f>IF(L2662&gt;0,ROUNDUP((E2662/L2662),0))</f>
        <v>4</v>
      </c>
      <c r="Q2662" t="s">
        <v>32</v>
      </c>
      <c r="R2662" t="s">
        <v>3000</v>
      </c>
      <c r="S2662" s="10">
        <f>(J2662/86400)+25569+(-5/24)</f>
        <v>42272.504837962959</v>
      </c>
      <c r="T2662" s="9">
        <f>(I2662/86400)+25569+(-5/24)</f>
        <v>42332.546504629623</v>
      </c>
    </row>
    <row r="2663" spans="1:20" ht="43.5" x14ac:dyDescent="0.35">
      <c r="A2663">
        <v>2661</v>
      </c>
      <c r="B2663" s="8" t="s">
        <v>2999</v>
      </c>
      <c r="C2663" s="8" t="s">
        <v>2998</v>
      </c>
      <c r="D2663">
        <v>5000</v>
      </c>
      <c r="E2663">
        <v>5145</v>
      </c>
      <c r="F2663" t="s">
        <v>51</v>
      </c>
      <c r="G2663" t="s">
        <v>55</v>
      </c>
      <c r="H2663" t="s">
        <v>82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2959</v>
      </c>
      <c r="O2663">
        <f>ROUNDUP(E2663/D2663,2)*100</f>
        <v>103</v>
      </c>
      <c r="P2663">
        <f>IF(L2663&gt;0,ROUNDUP((E2663/L2663),0))</f>
        <v>86</v>
      </c>
      <c r="Q2663" t="s">
        <v>32</v>
      </c>
      <c r="R2663" t="s">
        <v>2958</v>
      </c>
      <c r="S2663" s="10">
        <f>(J2663/86400)+25569+(-5/24)</f>
        <v>41542.750115740739</v>
      </c>
      <c r="T2663" s="9">
        <f>(I2663/86400)+25569+(-5/24)</f>
        <v>41572.750115740739</v>
      </c>
    </row>
    <row r="2664" spans="1:20" ht="43.5" x14ac:dyDescent="0.35">
      <c r="A2664">
        <v>2662</v>
      </c>
      <c r="B2664" s="8" t="s">
        <v>2997</v>
      </c>
      <c r="C2664" s="8" t="s">
        <v>2996</v>
      </c>
      <c r="D2664">
        <v>20000</v>
      </c>
      <c r="E2664">
        <v>21360</v>
      </c>
      <c r="F2664" t="s">
        <v>51</v>
      </c>
      <c r="G2664" t="s">
        <v>55</v>
      </c>
      <c r="H2664" t="s">
        <v>82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2959</v>
      </c>
      <c r="O2664">
        <f>ROUNDUP(E2664/D2664,2)*100</f>
        <v>107</v>
      </c>
      <c r="P2664">
        <f>IF(L2664&gt;0,ROUNDUP((E2664/L2664),0))</f>
        <v>267</v>
      </c>
      <c r="Q2664" t="s">
        <v>32</v>
      </c>
      <c r="R2664" t="s">
        <v>2958</v>
      </c>
      <c r="S2664" s="10">
        <f>(J2664/86400)+25569+(-5/24)</f>
        <v>42207.538344907407</v>
      </c>
      <c r="T2664" s="9">
        <f>(I2664/86400)+25569+(-5/24)</f>
        <v>42237.538344907407</v>
      </c>
    </row>
    <row r="2665" spans="1:20" ht="43.5" x14ac:dyDescent="0.35">
      <c r="A2665">
        <v>2663</v>
      </c>
      <c r="B2665" s="8" t="s">
        <v>2995</v>
      </c>
      <c r="C2665" s="8" t="s">
        <v>2994</v>
      </c>
      <c r="D2665">
        <v>20000</v>
      </c>
      <c r="E2665">
        <v>20919.25</v>
      </c>
      <c r="F2665" t="s">
        <v>51</v>
      </c>
      <c r="G2665" t="s">
        <v>57</v>
      </c>
      <c r="H2665" t="s">
        <v>193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2959</v>
      </c>
      <c r="O2665">
        <f>ROUNDUP(E2665/D2665,2)*100</f>
        <v>105</v>
      </c>
      <c r="P2665">
        <f>IF(L2665&gt;0,ROUNDUP((E2665/L2665),0))</f>
        <v>374</v>
      </c>
      <c r="Q2665" t="s">
        <v>32</v>
      </c>
      <c r="R2665" t="s">
        <v>2958</v>
      </c>
      <c r="S2665" s="10">
        <f>(J2665/86400)+25569+(-5/24)</f>
        <v>42222.41443287037</v>
      </c>
      <c r="T2665" s="9">
        <f>(I2665/86400)+25569+(-5/24)</f>
        <v>42251.416666666664</v>
      </c>
    </row>
    <row r="2666" spans="1:20" ht="43.5" x14ac:dyDescent="0.35">
      <c r="A2666">
        <v>2664</v>
      </c>
      <c r="B2666" s="8" t="s">
        <v>2993</v>
      </c>
      <c r="C2666" s="8" t="s">
        <v>2992</v>
      </c>
      <c r="D2666">
        <v>17500</v>
      </c>
      <c r="E2666">
        <v>18100</v>
      </c>
      <c r="F2666" t="s">
        <v>51</v>
      </c>
      <c r="G2666" t="s">
        <v>55</v>
      </c>
      <c r="H2666" t="s">
        <v>82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2959</v>
      </c>
      <c r="O2666">
        <f>ROUNDUP(E2666/D2666,2)*100</f>
        <v>104</v>
      </c>
      <c r="P2666">
        <f>IF(L2666&gt;0,ROUNDUP((E2666/L2666),0))</f>
        <v>175</v>
      </c>
      <c r="Q2666" t="s">
        <v>32</v>
      </c>
      <c r="R2666" t="s">
        <v>2958</v>
      </c>
      <c r="S2666" s="10">
        <f>(J2666/86400)+25569+(-5/24)</f>
        <v>42312.817094907405</v>
      </c>
      <c r="T2666" s="9">
        <f>(I2666/86400)+25569+(-5/24)</f>
        <v>42347.082638888889</v>
      </c>
    </row>
    <row r="2667" spans="1:20" ht="58" x14ac:dyDescent="0.35">
      <c r="A2667">
        <v>2665</v>
      </c>
      <c r="B2667" s="8" t="s">
        <v>2991</v>
      </c>
      <c r="C2667" s="8" t="s">
        <v>2990</v>
      </c>
      <c r="D2667">
        <v>3500</v>
      </c>
      <c r="E2667">
        <v>4310</v>
      </c>
      <c r="F2667" t="s">
        <v>51</v>
      </c>
      <c r="G2667" t="s">
        <v>55</v>
      </c>
      <c r="H2667" t="s">
        <v>82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2959</v>
      </c>
      <c r="O2667">
        <f>ROUNDUP(E2667/D2667,2)*100</f>
        <v>124</v>
      </c>
      <c r="P2667">
        <f>IF(L2667&gt;0,ROUNDUP((E2667/L2667),0))</f>
        <v>94</v>
      </c>
      <c r="Q2667" t="s">
        <v>32</v>
      </c>
      <c r="R2667" t="s">
        <v>2958</v>
      </c>
      <c r="S2667" s="10">
        <f>(J2667/86400)+25569+(-5/24)</f>
        <v>42083.687199074069</v>
      </c>
      <c r="T2667" s="9">
        <f>(I2667/86400)+25569+(-5/24)</f>
        <v>42128.687199074069</v>
      </c>
    </row>
    <row r="2668" spans="1:20" ht="43.5" x14ac:dyDescent="0.35">
      <c r="A2668">
        <v>2666</v>
      </c>
      <c r="B2668" s="8" t="s">
        <v>2989</v>
      </c>
      <c r="C2668" s="8" t="s">
        <v>2988</v>
      </c>
      <c r="D2668">
        <v>10000</v>
      </c>
      <c r="E2668">
        <v>15929.51</v>
      </c>
      <c r="F2668" t="s">
        <v>51</v>
      </c>
      <c r="G2668" t="s">
        <v>55</v>
      </c>
      <c r="H2668" t="s">
        <v>82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2959</v>
      </c>
      <c r="O2668">
        <f>ROUNDUP(E2668/D2668,2)*100</f>
        <v>160</v>
      </c>
      <c r="P2668">
        <f>IF(L2668&gt;0,ROUNDUP((E2668/L2668),0))</f>
        <v>78</v>
      </c>
      <c r="Q2668" t="s">
        <v>32</v>
      </c>
      <c r="R2668" t="s">
        <v>2958</v>
      </c>
      <c r="S2668" s="10">
        <f>(J2668/86400)+25569+(-5/24)</f>
        <v>42235.55600694444</v>
      </c>
      <c r="T2668" s="9">
        <f>(I2668/86400)+25569+(-5/24)</f>
        <v>42272.666666666664</v>
      </c>
    </row>
    <row r="2669" spans="1:20" ht="58" x14ac:dyDescent="0.35">
      <c r="A2669">
        <v>2667</v>
      </c>
      <c r="B2669" s="8" t="s">
        <v>2987</v>
      </c>
      <c r="C2669" s="8" t="s">
        <v>2986</v>
      </c>
      <c r="D2669">
        <v>1500</v>
      </c>
      <c r="E2669">
        <v>1660</v>
      </c>
      <c r="F2669" t="s">
        <v>51</v>
      </c>
      <c r="G2669" t="s">
        <v>55</v>
      </c>
      <c r="H2669" t="s">
        <v>82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2959</v>
      </c>
      <c r="O2669">
        <f>ROUNDUP(E2669/D2669,2)*100</f>
        <v>111.00000000000001</v>
      </c>
      <c r="P2669">
        <f>IF(L2669&gt;0,ROUNDUP((E2669/L2669),0))</f>
        <v>93</v>
      </c>
      <c r="Q2669" t="s">
        <v>32</v>
      </c>
      <c r="R2669" t="s">
        <v>2958</v>
      </c>
      <c r="S2669" s="10">
        <f>(J2669/86400)+25569+(-5/24)</f>
        <v>42380.717777777776</v>
      </c>
      <c r="T2669" s="9">
        <f>(I2669/86400)+25569+(-5/24)</f>
        <v>42410.717777777776</v>
      </c>
    </row>
    <row r="2670" spans="1:20" ht="29" x14ac:dyDescent="0.35">
      <c r="A2670">
        <v>2668</v>
      </c>
      <c r="B2670" s="8" t="s">
        <v>2985</v>
      </c>
      <c r="C2670" s="8" t="s">
        <v>2984</v>
      </c>
      <c r="D2670">
        <v>1000</v>
      </c>
      <c r="E2670">
        <v>1707</v>
      </c>
      <c r="F2670" t="s">
        <v>51</v>
      </c>
      <c r="G2670" t="s">
        <v>57</v>
      </c>
      <c r="H2670" t="s">
        <v>193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2959</v>
      </c>
      <c r="O2670">
        <f>ROUNDUP(E2670/D2670,2)*100</f>
        <v>171</v>
      </c>
      <c r="P2670">
        <f>IF(L2670&gt;0,ROUNDUP((E2670/L2670),0))</f>
        <v>61</v>
      </c>
      <c r="Q2670" t="s">
        <v>32</v>
      </c>
      <c r="R2670" t="s">
        <v>2958</v>
      </c>
      <c r="S2670" s="10">
        <f>(J2670/86400)+25569+(-5/24)</f>
        <v>42275.380381944444</v>
      </c>
      <c r="T2670" s="9">
        <f>(I2670/86400)+25569+(-5/24)</f>
        <v>42317.397222222215</v>
      </c>
    </row>
    <row r="2671" spans="1:20" ht="43.5" x14ac:dyDescent="0.35">
      <c r="A2671">
        <v>2669</v>
      </c>
      <c r="B2671" s="8" t="s">
        <v>2983</v>
      </c>
      <c r="C2671" s="8" t="s">
        <v>2982</v>
      </c>
      <c r="D2671">
        <v>800</v>
      </c>
      <c r="E2671">
        <v>1001</v>
      </c>
      <c r="F2671" t="s">
        <v>51</v>
      </c>
      <c r="G2671" t="s">
        <v>55</v>
      </c>
      <c r="H2671" t="s">
        <v>82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2959</v>
      </c>
      <c r="O2671">
        <f>ROUNDUP(E2671/D2671,2)*100</f>
        <v>126</v>
      </c>
      <c r="P2671">
        <f>IF(L2671&gt;0,ROUNDUP((E2671/L2671),0))</f>
        <v>91</v>
      </c>
      <c r="Q2671" t="s">
        <v>32</v>
      </c>
      <c r="R2671" t="s">
        <v>2958</v>
      </c>
      <c r="S2671" s="10">
        <f>(J2671/86400)+25569+(-5/24)</f>
        <v>42318.827499999992</v>
      </c>
      <c r="T2671" s="9">
        <f>(I2671/86400)+25569+(-5/24)</f>
        <v>42378.827499999992</v>
      </c>
    </row>
    <row r="2672" spans="1:20" ht="43.5" x14ac:dyDescent="0.35">
      <c r="A2672">
        <v>2670</v>
      </c>
      <c r="B2672" s="8" t="s">
        <v>2981</v>
      </c>
      <c r="C2672" s="8" t="s">
        <v>2980</v>
      </c>
      <c r="D2672">
        <v>38888</v>
      </c>
      <c r="E2672">
        <v>2495</v>
      </c>
      <c r="F2672" t="s">
        <v>49</v>
      </c>
      <c r="G2672" t="s">
        <v>58</v>
      </c>
      <c r="H2672" t="s">
        <v>104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2959</v>
      </c>
      <c r="O2672">
        <f>ROUNDUP(E2672/D2672,2)*100</f>
        <v>6.9999999999999991</v>
      </c>
      <c r="P2672">
        <f>IF(L2672&gt;0,ROUNDUP((E2672/L2672),0))</f>
        <v>42</v>
      </c>
      <c r="Q2672" t="s">
        <v>32</v>
      </c>
      <c r="R2672" t="s">
        <v>2958</v>
      </c>
      <c r="S2672" s="10">
        <f>(J2672/86400)+25569+(-5/24)</f>
        <v>41820.812268518515</v>
      </c>
      <c r="T2672" s="9">
        <f>(I2672/86400)+25569+(-5/24)</f>
        <v>41848.812268518515</v>
      </c>
    </row>
    <row r="2673" spans="1:20" ht="43.5" x14ac:dyDescent="0.35">
      <c r="A2673">
        <v>2671</v>
      </c>
      <c r="B2673" s="8" t="s">
        <v>2979</v>
      </c>
      <c r="C2673" s="8" t="s">
        <v>2978</v>
      </c>
      <c r="D2673">
        <v>25000</v>
      </c>
      <c r="E2673">
        <v>2836</v>
      </c>
      <c r="F2673" t="s">
        <v>49</v>
      </c>
      <c r="G2673" t="s">
        <v>55</v>
      </c>
      <c r="H2673" t="s">
        <v>82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2959</v>
      </c>
      <c r="O2673">
        <f>ROUNDUP(E2673/D2673,2)*100</f>
        <v>12</v>
      </c>
      <c r="P2673">
        <f>IF(L2673&gt;0,ROUNDUP((E2673/L2673),0))</f>
        <v>34</v>
      </c>
      <c r="Q2673" t="s">
        <v>32</v>
      </c>
      <c r="R2673" t="s">
        <v>2958</v>
      </c>
      <c r="S2673" s="10">
        <f>(J2673/86400)+25569+(-5/24)</f>
        <v>41962.54069444444</v>
      </c>
      <c r="T2673" s="9">
        <f>(I2673/86400)+25569+(-5/24)</f>
        <v>41992.609722222223</v>
      </c>
    </row>
    <row r="2674" spans="1:20" ht="58" x14ac:dyDescent="0.35">
      <c r="A2674">
        <v>2672</v>
      </c>
      <c r="B2674" s="8" t="s">
        <v>2977</v>
      </c>
      <c r="C2674" s="8" t="s">
        <v>2976</v>
      </c>
      <c r="D2674">
        <v>10000</v>
      </c>
      <c r="E2674">
        <v>3319</v>
      </c>
      <c r="F2674" t="s">
        <v>49</v>
      </c>
      <c r="G2674" t="s">
        <v>55</v>
      </c>
      <c r="H2674" t="s">
        <v>82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2959</v>
      </c>
      <c r="O2674">
        <f>ROUNDUP(E2674/D2674,2)*100</f>
        <v>34</v>
      </c>
      <c r="P2674">
        <f>IF(L2674&gt;0,ROUNDUP((E2674/L2674),0))</f>
        <v>71</v>
      </c>
      <c r="Q2674" t="s">
        <v>32</v>
      </c>
      <c r="R2674" t="s">
        <v>2958</v>
      </c>
      <c r="S2674" s="10">
        <f>(J2674/86400)+25569+(-5/24)</f>
        <v>42344.675810185181</v>
      </c>
      <c r="T2674" s="9">
        <f>(I2674/86400)+25569+(-5/24)</f>
        <v>42366.041666666664</v>
      </c>
    </row>
    <row r="2675" spans="1:20" ht="58" x14ac:dyDescent="0.35">
      <c r="A2675">
        <v>2673</v>
      </c>
      <c r="B2675" s="8" t="s">
        <v>2975</v>
      </c>
      <c r="C2675" s="8" t="s">
        <v>2974</v>
      </c>
      <c r="D2675">
        <v>40000</v>
      </c>
      <c r="E2675">
        <v>11032</v>
      </c>
      <c r="F2675" t="s">
        <v>49</v>
      </c>
      <c r="G2675" t="s">
        <v>55</v>
      </c>
      <c r="H2675" t="s">
        <v>82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2959</v>
      </c>
      <c r="O2675">
        <f>ROUNDUP(E2675/D2675,2)*100</f>
        <v>28.000000000000004</v>
      </c>
      <c r="P2675">
        <f>IF(L2675&gt;0,ROUNDUP((E2675/L2675),0))</f>
        <v>168</v>
      </c>
      <c r="Q2675" t="s">
        <v>32</v>
      </c>
      <c r="R2675" t="s">
        <v>2958</v>
      </c>
      <c r="S2675" s="10">
        <f>(J2675/86400)+25569+(-5/24)</f>
        <v>41912.333321759259</v>
      </c>
      <c r="T2675" s="9">
        <f>(I2675/86400)+25569+(-5/24)</f>
        <v>41941.739583333328</v>
      </c>
    </row>
    <row r="2676" spans="1:20" ht="58" x14ac:dyDescent="0.35">
      <c r="A2676">
        <v>2674</v>
      </c>
      <c r="B2676" s="8" t="s">
        <v>2973</v>
      </c>
      <c r="C2676" s="8" t="s">
        <v>2972</v>
      </c>
      <c r="D2676">
        <v>35000</v>
      </c>
      <c r="E2676">
        <v>21994</v>
      </c>
      <c r="F2676" t="s">
        <v>49</v>
      </c>
      <c r="G2676" t="s">
        <v>55</v>
      </c>
      <c r="H2676" t="s">
        <v>82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2959</v>
      </c>
      <c r="O2676">
        <f>ROUNDUP(E2676/D2676,2)*100</f>
        <v>63</v>
      </c>
      <c r="P2676">
        <f>IF(L2676&gt;0,ROUNDUP((E2676/L2676),0))</f>
        <v>129</v>
      </c>
      <c r="Q2676" t="s">
        <v>32</v>
      </c>
      <c r="R2676" t="s">
        <v>2958</v>
      </c>
      <c r="S2676" s="10">
        <f>(J2676/86400)+25569+(-5/24)</f>
        <v>42529.424421296295</v>
      </c>
      <c r="T2676" s="9">
        <f>(I2676/86400)+25569+(-5/24)</f>
        <v>42555.999305555553</v>
      </c>
    </row>
    <row r="2677" spans="1:20" ht="58" x14ac:dyDescent="0.35">
      <c r="A2677">
        <v>2675</v>
      </c>
      <c r="B2677" s="8" t="s">
        <v>2971</v>
      </c>
      <c r="C2677" s="8" t="s">
        <v>2970</v>
      </c>
      <c r="D2677">
        <v>25000</v>
      </c>
      <c r="E2677">
        <v>1897</v>
      </c>
      <c r="F2677" t="s">
        <v>49</v>
      </c>
      <c r="G2677" t="s">
        <v>55</v>
      </c>
      <c r="H2677" t="s">
        <v>82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2959</v>
      </c>
      <c r="O2677">
        <f>ROUNDUP(E2677/D2677,2)*100</f>
        <v>8</v>
      </c>
      <c r="P2677">
        <f>IF(L2677&gt;0,ROUNDUP((E2677/L2677),0))</f>
        <v>66</v>
      </c>
      <c r="Q2677" t="s">
        <v>32</v>
      </c>
      <c r="R2677" t="s">
        <v>2958</v>
      </c>
      <c r="S2677" s="10">
        <f>(J2677/86400)+25569+(-5/24)</f>
        <v>41923.649178240739</v>
      </c>
      <c r="T2677" s="9">
        <f>(I2677/86400)+25569+(-5/24)</f>
        <v>41953.690844907404</v>
      </c>
    </row>
    <row r="2678" spans="1:20" ht="43.5" x14ac:dyDescent="0.35">
      <c r="A2678">
        <v>2676</v>
      </c>
      <c r="B2678" s="8" t="s">
        <v>2969</v>
      </c>
      <c r="C2678" s="8" t="s">
        <v>2968</v>
      </c>
      <c r="D2678">
        <v>2100</v>
      </c>
      <c r="E2678">
        <v>1058</v>
      </c>
      <c r="F2678" t="s">
        <v>49</v>
      </c>
      <c r="G2678" t="s">
        <v>57</v>
      </c>
      <c r="H2678" t="s">
        <v>193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2959</v>
      </c>
      <c r="O2678">
        <f>ROUNDUP(E2678/D2678,2)*100</f>
        <v>51</v>
      </c>
      <c r="P2678">
        <f>IF(L2678&gt;0,ROUNDUP((E2678/L2678),0))</f>
        <v>118</v>
      </c>
      <c r="Q2678" t="s">
        <v>32</v>
      </c>
      <c r="R2678" t="s">
        <v>2958</v>
      </c>
      <c r="S2678" s="10">
        <f>(J2678/86400)+25569+(-5/24)</f>
        <v>42482.416365740741</v>
      </c>
      <c r="T2678" s="9">
        <f>(I2678/86400)+25569+(-5/24)</f>
        <v>42512.416365740741</v>
      </c>
    </row>
    <row r="2679" spans="1:20" ht="43.5" x14ac:dyDescent="0.35">
      <c r="A2679">
        <v>2677</v>
      </c>
      <c r="B2679" s="8" t="s">
        <v>2967</v>
      </c>
      <c r="C2679" s="8" t="s">
        <v>2966</v>
      </c>
      <c r="D2679">
        <v>19500</v>
      </c>
      <c r="E2679">
        <v>3415</v>
      </c>
      <c r="F2679" t="s">
        <v>49</v>
      </c>
      <c r="G2679" t="s">
        <v>55</v>
      </c>
      <c r="H2679" t="s">
        <v>82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2959</v>
      </c>
      <c r="O2679">
        <f>ROUNDUP(E2679/D2679,2)*100</f>
        <v>18.000000000000004</v>
      </c>
      <c r="P2679">
        <f>IF(L2679&gt;0,ROUNDUP((E2679/L2679),0))</f>
        <v>127</v>
      </c>
      <c r="Q2679" t="s">
        <v>32</v>
      </c>
      <c r="R2679" t="s">
        <v>2958</v>
      </c>
      <c r="S2679" s="10">
        <f>(J2679/86400)+25569+(-5/24)</f>
        <v>41792.821099537039</v>
      </c>
      <c r="T2679" s="9">
        <f>(I2679/86400)+25569+(-5/24)</f>
        <v>41822.821099537039</v>
      </c>
    </row>
    <row r="2680" spans="1:20" ht="43.5" x14ac:dyDescent="0.35">
      <c r="A2680">
        <v>2678</v>
      </c>
      <c r="B2680" s="8" t="s">
        <v>2965</v>
      </c>
      <c r="C2680" s="8" t="s">
        <v>2964</v>
      </c>
      <c r="D2680">
        <v>8000000</v>
      </c>
      <c r="E2680">
        <v>1100</v>
      </c>
      <c r="F2680" t="s">
        <v>49</v>
      </c>
      <c r="G2680" t="s">
        <v>63</v>
      </c>
      <c r="H2680" t="s">
        <v>85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2959</v>
      </c>
      <c r="O2680">
        <f>ROUNDUP(E2680/D2680,2)*100</f>
        <v>1</v>
      </c>
      <c r="P2680">
        <f>IF(L2680&gt;0,ROUNDUP((E2680/L2680),0))</f>
        <v>550</v>
      </c>
      <c r="Q2680" t="s">
        <v>32</v>
      </c>
      <c r="R2680" t="s">
        <v>2958</v>
      </c>
      <c r="S2680" s="10">
        <f>(J2680/86400)+25569+(-5/24)</f>
        <v>42241.589872685181</v>
      </c>
      <c r="T2680" s="9">
        <f>(I2680/86400)+25569+(-5/24)</f>
        <v>42271.589872685181</v>
      </c>
    </row>
    <row r="2681" spans="1:20" ht="58" x14ac:dyDescent="0.35">
      <c r="A2681">
        <v>2679</v>
      </c>
      <c r="B2681" s="8" t="s">
        <v>2963</v>
      </c>
      <c r="C2681" s="8" t="s">
        <v>2962</v>
      </c>
      <c r="D2681">
        <v>40000</v>
      </c>
      <c r="E2681">
        <v>132</v>
      </c>
      <c r="F2681" t="s">
        <v>49</v>
      </c>
      <c r="G2681" t="s">
        <v>55</v>
      </c>
      <c r="H2681" t="s">
        <v>82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2959</v>
      </c>
      <c r="O2681">
        <f>ROUNDUP(E2681/D2681,2)*100</f>
        <v>1</v>
      </c>
      <c r="P2681">
        <f>IF(L2681&gt;0,ROUNDUP((E2681/L2681),0))</f>
        <v>44</v>
      </c>
      <c r="Q2681" t="s">
        <v>32</v>
      </c>
      <c r="R2681" t="s">
        <v>2958</v>
      </c>
      <c r="S2681" s="10">
        <f>(J2681/86400)+25569+(-5/24)</f>
        <v>42032.792754629627</v>
      </c>
      <c r="T2681" s="9">
        <f>(I2681/86400)+25569+(-5/24)</f>
        <v>42062.792754629627</v>
      </c>
    </row>
    <row r="2682" spans="1:20" x14ac:dyDescent="0.35">
      <c r="A2682">
        <v>2680</v>
      </c>
      <c r="B2682" s="8" t="s">
        <v>2961</v>
      </c>
      <c r="C2682" s="8" t="s">
        <v>2960</v>
      </c>
      <c r="D2682">
        <v>32000</v>
      </c>
      <c r="E2682">
        <v>276</v>
      </c>
      <c r="F2682" t="s">
        <v>49</v>
      </c>
      <c r="G2682" t="s">
        <v>63</v>
      </c>
      <c r="H2682" t="s">
        <v>85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2959</v>
      </c>
      <c r="O2682">
        <f>ROUNDUP(E2682/D2682,2)*100</f>
        <v>1</v>
      </c>
      <c r="P2682">
        <f>IF(L2682&gt;0,ROUNDUP((E2682/L2682),0))</f>
        <v>69</v>
      </c>
      <c r="Q2682" t="s">
        <v>32</v>
      </c>
      <c r="R2682" t="s">
        <v>2958</v>
      </c>
      <c r="S2682" s="10">
        <f>(J2682/86400)+25569+(-5/24)</f>
        <v>42436.003368055557</v>
      </c>
      <c r="T2682" s="9">
        <f>(I2682/86400)+25569+(-5/24)</f>
        <v>42465.961701388886</v>
      </c>
    </row>
    <row r="2683" spans="1:20" ht="43.5" x14ac:dyDescent="0.35">
      <c r="A2683">
        <v>2681</v>
      </c>
      <c r="B2683" s="8" t="s">
        <v>2957</v>
      </c>
      <c r="C2683" s="8" t="s">
        <v>2956</v>
      </c>
      <c r="D2683">
        <v>8000</v>
      </c>
      <c r="E2683">
        <v>55</v>
      </c>
      <c r="F2683" t="s">
        <v>49</v>
      </c>
      <c r="G2683" t="s">
        <v>55</v>
      </c>
      <c r="H2683" t="s">
        <v>82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2917</v>
      </c>
      <c r="O2683">
        <f>ROUNDUP(E2683/D2683,2)*100</f>
        <v>1</v>
      </c>
      <c r="P2683">
        <f>IF(L2683&gt;0,ROUNDUP((E2683/L2683),0))</f>
        <v>28</v>
      </c>
      <c r="Q2683" t="s">
        <v>27</v>
      </c>
      <c r="R2683" t="s">
        <v>2916</v>
      </c>
      <c r="S2683" s="10">
        <f>(J2683/86400)+25569+(-5/24)</f>
        <v>41805.686921296292</v>
      </c>
      <c r="T2683" s="9">
        <f>(I2683/86400)+25569+(-5/24)</f>
        <v>41830.686921296292</v>
      </c>
    </row>
    <row r="2684" spans="1:20" ht="43.5" x14ac:dyDescent="0.35">
      <c r="A2684">
        <v>2682</v>
      </c>
      <c r="B2684" s="8" t="s">
        <v>2955</v>
      </c>
      <c r="C2684" s="8" t="s">
        <v>2954</v>
      </c>
      <c r="D2684">
        <v>6000</v>
      </c>
      <c r="E2684">
        <v>1698</v>
      </c>
      <c r="F2684" t="s">
        <v>49</v>
      </c>
      <c r="G2684" t="s">
        <v>55</v>
      </c>
      <c r="H2684" t="s">
        <v>82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2917</v>
      </c>
      <c r="O2684">
        <f>ROUNDUP(E2684/D2684,2)*100</f>
        <v>29.000000000000004</v>
      </c>
      <c r="P2684">
        <f>IF(L2684&gt;0,ROUNDUP((E2684/L2684),0))</f>
        <v>85</v>
      </c>
      <c r="Q2684" t="s">
        <v>27</v>
      </c>
      <c r="R2684" t="s">
        <v>2916</v>
      </c>
      <c r="S2684" s="10">
        <f>(J2684/86400)+25569+(-5/24)</f>
        <v>41932.663657407407</v>
      </c>
      <c r="T2684" s="9">
        <f>(I2684/86400)+25569+(-5/24)</f>
        <v>41965.040972222218</v>
      </c>
    </row>
    <row r="2685" spans="1:20" ht="43.5" x14ac:dyDescent="0.35">
      <c r="A2685">
        <v>2683</v>
      </c>
      <c r="B2685" s="8" t="s">
        <v>2953</v>
      </c>
      <c r="C2685" s="8" t="s">
        <v>2952</v>
      </c>
      <c r="D2685">
        <v>15000</v>
      </c>
      <c r="E2685">
        <v>36</v>
      </c>
      <c r="F2685" t="s">
        <v>49</v>
      </c>
      <c r="G2685" t="s">
        <v>55</v>
      </c>
      <c r="H2685" t="s">
        <v>82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2917</v>
      </c>
      <c r="O2685">
        <f>ROUNDUP(E2685/D2685,2)*100</f>
        <v>1</v>
      </c>
      <c r="P2685">
        <f>IF(L2685&gt;0,ROUNDUP((E2685/L2685),0))</f>
        <v>12</v>
      </c>
      <c r="Q2685" t="s">
        <v>27</v>
      </c>
      <c r="R2685" t="s">
        <v>2916</v>
      </c>
      <c r="S2685" s="10">
        <f>(J2685/86400)+25569+(-5/24)</f>
        <v>42034.546759259254</v>
      </c>
      <c r="T2685" s="9">
        <f>(I2685/86400)+25569+(-5/24)</f>
        <v>42064.546759259254</v>
      </c>
    </row>
    <row r="2686" spans="1:20" ht="43.5" x14ac:dyDescent="0.35">
      <c r="A2686">
        <v>2684</v>
      </c>
      <c r="B2686" s="8" t="s">
        <v>2951</v>
      </c>
      <c r="C2686" s="8" t="s">
        <v>2950</v>
      </c>
      <c r="D2686">
        <v>70000</v>
      </c>
      <c r="E2686">
        <v>800</v>
      </c>
      <c r="F2686" t="s">
        <v>49</v>
      </c>
      <c r="G2686" t="s">
        <v>55</v>
      </c>
      <c r="H2686" t="s">
        <v>82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2917</v>
      </c>
      <c r="O2686">
        <f>ROUNDUP(E2686/D2686,2)*100</f>
        <v>2</v>
      </c>
      <c r="P2686">
        <f>IF(L2686&gt;0,ROUNDUP((E2686/L2686),0))</f>
        <v>200</v>
      </c>
      <c r="Q2686" t="s">
        <v>27</v>
      </c>
      <c r="R2686" t="s">
        <v>2916</v>
      </c>
      <c r="S2686" s="10">
        <f>(J2686/86400)+25569+(-5/24)</f>
        <v>41820.706307870372</v>
      </c>
      <c r="T2686" s="9">
        <f>(I2686/86400)+25569+(-5/24)</f>
        <v>41860.706307870372</v>
      </c>
    </row>
    <row r="2687" spans="1:20" ht="43.5" x14ac:dyDescent="0.35">
      <c r="A2687">
        <v>2685</v>
      </c>
      <c r="B2687" s="8" t="s">
        <v>2949</v>
      </c>
      <c r="C2687" s="8" t="s">
        <v>2948</v>
      </c>
      <c r="D2687">
        <v>50000</v>
      </c>
      <c r="E2687">
        <v>10</v>
      </c>
      <c r="F2687" t="s">
        <v>49</v>
      </c>
      <c r="G2687" t="s">
        <v>55</v>
      </c>
      <c r="H2687" t="s">
        <v>82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2917</v>
      </c>
      <c r="O2687">
        <f>ROUNDUP(E2687/D2687,2)*100</f>
        <v>1</v>
      </c>
      <c r="P2687">
        <f>IF(L2687&gt;0,ROUNDUP((E2687/L2687),0))</f>
        <v>10</v>
      </c>
      <c r="Q2687" t="s">
        <v>27</v>
      </c>
      <c r="R2687" t="s">
        <v>2916</v>
      </c>
      <c r="S2687" s="10">
        <f>(J2687/86400)+25569+(-5/24)</f>
        <v>42061.487615740734</v>
      </c>
      <c r="T2687" s="9">
        <f>(I2687/86400)+25569+(-5/24)</f>
        <v>42121.44594907407</v>
      </c>
    </row>
    <row r="2688" spans="1:20" ht="43.5" x14ac:dyDescent="0.35">
      <c r="A2688">
        <v>2686</v>
      </c>
      <c r="B2688" s="8" t="s">
        <v>2947</v>
      </c>
      <c r="C2688" s="8" t="s">
        <v>2946</v>
      </c>
      <c r="D2688">
        <v>30000</v>
      </c>
      <c r="E2688">
        <v>0</v>
      </c>
      <c r="F2688" t="s">
        <v>49</v>
      </c>
      <c r="G2688" t="s">
        <v>55</v>
      </c>
      <c r="H2688" t="s">
        <v>82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2917</v>
      </c>
      <c r="O2688">
        <f>ROUNDUP(E2688/D2688,2)*100</f>
        <v>0</v>
      </c>
      <c r="P2688" t="b">
        <f>IF(L2688&gt;0,ROUNDUP((E2688/L2688),0))</f>
        <v>0</v>
      </c>
      <c r="Q2688" t="s">
        <v>27</v>
      </c>
      <c r="R2688" t="s">
        <v>2916</v>
      </c>
      <c r="S2688" s="10">
        <f>(J2688/86400)+25569+(-5/24)</f>
        <v>41892.766469907401</v>
      </c>
      <c r="T2688" s="9">
        <f>(I2688/86400)+25569+(-5/24)</f>
        <v>41912.766469907401</v>
      </c>
    </row>
    <row r="2689" spans="1:20" ht="43.5" x14ac:dyDescent="0.35">
      <c r="A2689">
        <v>2687</v>
      </c>
      <c r="B2689" s="8" t="s">
        <v>2945</v>
      </c>
      <c r="C2689" s="8" t="s">
        <v>2944</v>
      </c>
      <c r="D2689">
        <v>15000</v>
      </c>
      <c r="E2689">
        <v>0</v>
      </c>
      <c r="F2689" t="s">
        <v>49</v>
      </c>
      <c r="G2689" t="s">
        <v>55</v>
      </c>
      <c r="H2689" t="s">
        <v>82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2917</v>
      </c>
      <c r="O2689">
        <f>ROUNDUP(E2689/D2689,2)*100</f>
        <v>0</v>
      </c>
      <c r="P2689" t="b">
        <f>IF(L2689&gt;0,ROUNDUP((E2689/L2689),0))</f>
        <v>0</v>
      </c>
      <c r="Q2689" t="s">
        <v>27</v>
      </c>
      <c r="R2689" t="s">
        <v>2916</v>
      </c>
      <c r="S2689" s="10">
        <f>(J2689/86400)+25569+(-5/24)</f>
        <v>42154.431921296295</v>
      </c>
      <c r="T2689" s="9">
        <f>(I2689/86400)+25569+(-5/24)</f>
        <v>42184.431921296295</v>
      </c>
    </row>
    <row r="2690" spans="1:20" ht="29" x14ac:dyDescent="0.35">
      <c r="A2690">
        <v>2688</v>
      </c>
      <c r="B2690" s="8" t="s">
        <v>2943</v>
      </c>
      <c r="C2690" s="8" t="s">
        <v>2942</v>
      </c>
      <c r="D2690">
        <v>50000</v>
      </c>
      <c r="E2690">
        <v>74</v>
      </c>
      <c r="F2690" t="s">
        <v>49</v>
      </c>
      <c r="G2690" t="s">
        <v>55</v>
      </c>
      <c r="H2690" t="s">
        <v>82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2917</v>
      </c>
      <c r="O2690">
        <f>ROUNDUP(E2690/D2690,2)*100</f>
        <v>1</v>
      </c>
      <c r="P2690">
        <f>IF(L2690&gt;0,ROUNDUP((E2690/L2690),0))</f>
        <v>6</v>
      </c>
      <c r="Q2690" t="s">
        <v>27</v>
      </c>
      <c r="R2690" t="s">
        <v>2916</v>
      </c>
      <c r="S2690" s="10">
        <f>(J2690/86400)+25569+(-5/24)</f>
        <v>42027.910532407404</v>
      </c>
      <c r="T2690" s="9">
        <f>(I2690/86400)+25569+(-5/24)</f>
        <v>42058.916666666664</v>
      </c>
    </row>
    <row r="2691" spans="1:20" ht="43.5" x14ac:dyDescent="0.35">
      <c r="A2691">
        <v>2689</v>
      </c>
      <c r="B2691" s="8" t="s">
        <v>2941</v>
      </c>
      <c r="C2691" s="8" t="s">
        <v>2940</v>
      </c>
      <c r="D2691">
        <v>35000</v>
      </c>
      <c r="E2691">
        <v>1</v>
      </c>
      <c r="F2691" t="s">
        <v>49</v>
      </c>
      <c r="G2691" t="s">
        <v>55</v>
      </c>
      <c r="H2691" t="s">
        <v>82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2917</v>
      </c>
      <c r="O2691">
        <f>ROUNDUP(E2691/D2691,2)*100</f>
        <v>1</v>
      </c>
      <c r="P2691">
        <f>IF(L2691&gt;0,ROUNDUP((E2691/L2691),0))</f>
        <v>1</v>
      </c>
      <c r="Q2691" t="s">
        <v>27</v>
      </c>
      <c r="R2691" t="s">
        <v>2916</v>
      </c>
      <c r="S2691" s="10">
        <f>(J2691/86400)+25569+(-5/24)</f>
        <v>42551.75335648148</v>
      </c>
      <c r="T2691" s="9">
        <f>(I2691/86400)+25569+(-5/24)</f>
        <v>42581.75335648148</v>
      </c>
    </row>
    <row r="2692" spans="1:20" ht="58" x14ac:dyDescent="0.35">
      <c r="A2692">
        <v>2690</v>
      </c>
      <c r="B2692" s="8" t="s">
        <v>2939</v>
      </c>
      <c r="C2692" s="8" t="s">
        <v>2938</v>
      </c>
      <c r="D2692">
        <v>80000</v>
      </c>
      <c r="E2692">
        <v>8586</v>
      </c>
      <c r="F2692" t="s">
        <v>49</v>
      </c>
      <c r="G2692" t="s">
        <v>55</v>
      </c>
      <c r="H2692" t="s">
        <v>82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2917</v>
      </c>
      <c r="O2692">
        <f>ROUNDUP(E2692/D2692,2)*100</f>
        <v>11</v>
      </c>
      <c r="P2692">
        <f>IF(L2692&gt;0,ROUNDUP((E2692/L2692),0))</f>
        <v>73</v>
      </c>
      <c r="Q2692" t="s">
        <v>27</v>
      </c>
      <c r="R2692" t="s">
        <v>2916</v>
      </c>
      <c r="S2692" s="10">
        <f>(J2692/86400)+25569+(-5/24)</f>
        <v>42112.89671296296</v>
      </c>
      <c r="T2692" s="9">
        <f>(I2692/86400)+25569+(-5/24)</f>
        <v>42157.89671296296</v>
      </c>
    </row>
    <row r="2693" spans="1:20" ht="29" x14ac:dyDescent="0.35">
      <c r="A2693">
        <v>2691</v>
      </c>
      <c r="B2693" s="8" t="s">
        <v>2937</v>
      </c>
      <c r="C2693" s="8" t="s">
        <v>2936</v>
      </c>
      <c r="D2693">
        <v>65000</v>
      </c>
      <c r="E2693">
        <v>35</v>
      </c>
      <c r="F2693" t="s">
        <v>49</v>
      </c>
      <c r="G2693" t="s">
        <v>57</v>
      </c>
      <c r="H2693" t="s">
        <v>193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2917</v>
      </c>
      <c r="O2693">
        <f>ROUNDUP(E2693/D2693,2)*100</f>
        <v>1</v>
      </c>
      <c r="P2693">
        <f>IF(L2693&gt;0,ROUNDUP((E2693/L2693),0))</f>
        <v>18</v>
      </c>
      <c r="Q2693" t="s">
        <v>27</v>
      </c>
      <c r="R2693" t="s">
        <v>2916</v>
      </c>
      <c r="S2693" s="10">
        <f>(J2693/86400)+25569+(-5/24)</f>
        <v>42089.515706018516</v>
      </c>
      <c r="T2693" s="9">
        <f>(I2693/86400)+25569+(-5/24)</f>
        <v>42134.515706018516</v>
      </c>
    </row>
    <row r="2694" spans="1:20" ht="43.5" x14ac:dyDescent="0.35">
      <c r="A2694">
        <v>2692</v>
      </c>
      <c r="B2694" s="8" t="s">
        <v>2935</v>
      </c>
      <c r="C2694" s="8" t="s">
        <v>2934</v>
      </c>
      <c r="D2694">
        <v>3500</v>
      </c>
      <c r="E2694">
        <v>25</v>
      </c>
      <c r="F2694" t="s">
        <v>49</v>
      </c>
      <c r="G2694" t="s">
        <v>55</v>
      </c>
      <c r="H2694" t="s">
        <v>82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2917</v>
      </c>
      <c r="O2694">
        <f>ROUNDUP(E2694/D2694,2)*100</f>
        <v>1</v>
      </c>
      <c r="P2694">
        <f>IF(L2694&gt;0,ROUNDUP((E2694/L2694),0))</f>
        <v>25</v>
      </c>
      <c r="Q2694" t="s">
        <v>27</v>
      </c>
      <c r="R2694" t="s">
        <v>2916</v>
      </c>
      <c r="S2694" s="10">
        <f>(J2694/86400)+25569+(-5/24)</f>
        <v>42058.125694444439</v>
      </c>
      <c r="T2694" s="9">
        <f>(I2694/86400)+25569+(-5/24)</f>
        <v>42088.084027777775</v>
      </c>
    </row>
    <row r="2695" spans="1:20" ht="43.5" x14ac:dyDescent="0.35">
      <c r="A2695">
        <v>2693</v>
      </c>
      <c r="B2695" s="8" t="s">
        <v>2933</v>
      </c>
      <c r="C2695" s="8" t="s">
        <v>2932</v>
      </c>
      <c r="D2695">
        <v>5000</v>
      </c>
      <c r="E2695">
        <v>40</v>
      </c>
      <c r="F2695" t="s">
        <v>49</v>
      </c>
      <c r="G2695" t="s">
        <v>55</v>
      </c>
      <c r="H2695" t="s">
        <v>82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2917</v>
      </c>
      <c r="O2695">
        <f>ROUNDUP(E2695/D2695,2)*100</f>
        <v>1</v>
      </c>
      <c r="P2695">
        <f>IF(L2695&gt;0,ROUNDUP((E2695/L2695),0))</f>
        <v>14</v>
      </c>
      <c r="Q2695" t="s">
        <v>27</v>
      </c>
      <c r="R2695" t="s">
        <v>2916</v>
      </c>
      <c r="S2695" s="10">
        <f>(J2695/86400)+25569+(-5/24)</f>
        <v>41833.930162037032</v>
      </c>
      <c r="T2695" s="9">
        <f>(I2695/86400)+25569+(-5/24)</f>
        <v>41863.930162037032</v>
      </c>
    </row>
    <row r="2696" spans="1:20" ht="58" x14ac:dyDescent="0.35">
      <c r="A2696">
        <v>2694</v>
      </c>
      <c r="B2696" s="8" t="s">
        <v>2931</v>
      </c>
      <c r="C2696" s="8" t="s">
        <v>2930</v>
      </c>
      <c r="D2696">
        <v>30000</v>
      </c>
      <c r="E2696">
        <v>1</v>
      </c>
      <c r="F2696" t="s">
        <v>49</v>
      </c>
      <c r="G2696" t="s">
        <v>55</v>
      </c>
      <c r="H2696" t="s">
        <v>82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2917</v>
      </c>
      <c r="O2696">
        <f>ROUNDUP(E2696/D2696,2)*100</f>
        <v>1</v>
      </c>
      <c r="P2696">
        <f>IF(L2696&gt;0,ROUNDUP((E2696/L2696),0))</f>
        <v>1</v>
      </c>
      <c r="Q2696" t="s">
        <v>27</v>
      </c>
      <c r="R2696" t="s">
        <v>2916</v>
      </c>
      <c r="S2696" s="10">
        <f>(J2696/86400)+25569+(-5/24)</f>
        <v>41877.932164351849</v>
      </c>
      <c r="T2696" s="9">
        <f>(I2696/86400)+25569+(-5/24)</f>
        <v>41907.932164351849</v>
      </c>
    </row>
    <row r="2697" spans="1:20" ht="43.5" x14ac:dyDescent="0.35">
      <c r="A2697">
        <v>2695</v>
      </c>
      <c r="B2697" s="8" t="s">
        <v>2929</v>
      </c>
      <c r="C2697" s="8" t="s">
        <v>2928</v>
      </c>
      <c r="D2697">
        <v>15000</v>
      </c>
      <c r="E2697">
        <v>71</v>
      </c>
      <c r="F2697" t="s">
        <v>49</v>
      </c>
      <c r="G2697" t="s">
        <v>55</v>
      </c>
      <c r="H2697" t="s">
        <v>82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2917</v>
      </c>
      <c r="O2697">
        <f>ROUNDUP(E2697/D2697,2)*100</f>
        <v>1</v>
      </c>
      <c r="P2697">
        <f>IF(L2697&gt;0,ROUNDUP((E2697/L2697),0))</f>
        <v>24</v>
      </c>
      <c r="Q2697" t="s">
        <v>27</v>
      </c>
      <c r="R2697" t="s">
        <v>2916</v>
      </c>
      <c r="S2697" s="10">
        <f>(J2697/86400)+25569+(-5/24)</f>
        <v>42047.973587962959</v>
      </c>
      <c r="T2697" s="9">
        <f>(I2697/86400)+25569+(-5/24)</f>
        <v>42107.931921296295</v>
      </c>
    </row>
    <row r="2698" spans="1:20" ht="58" x14ac:dyDescent="0.35">
      <c r="A2698">
        <v>2696</v>
      </c>
      <c r="B2698" s="8" t="s">
        <v>2927</v>
      </c>
      <c r="C2698" s="8" t="s">
        <v>2926</v>
      </c>
      <c r="D2698">
        <v>60000</v>
      </c>
      <c r="E2698">
        <v>3390</v>
      </c>
      <c r="F2698" t="s">
        <v>49</v>
      </c>
      <c r="G2698" t="s">
        <v>55</v>
      </c>
      <c r="H2698" t="s">
        <v>82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2917</v>
      </c>
      <c r="O2698">
        <f>ROUNDUP(E2698/D2698,2)*100</f>
        <v>6.0000000000000009</v>
      </c>
      <c r="P2698">
        <f>IF(L2698&gt;0,ROUNDUP((E2698/L2698),0))</f>
        <v>90</v>
      </c>
      <c r="Q2698" t="s">
        <v>27</v>
      </c>
      <c r="R2698" t="s">
        <v>2916</v>
      </c>
      <c r="S2698" s="10">
        <f>(J2698/86400)+25569+(-5/24)</f>
        <v>41964.636111111111</v>
      </c>
      <c r="T2698" s="9">
        <f>(I2698/86400)+25569+(-5/24)</f>
        <v>41998.636111111111</v>
      </c>
    </row>
    <row r="2699" spans="1:20" ht="43.5" x14ac:dyDescent="0.35">
      <c r="A2699">
        <v>2697</v>
      </c>
      <c r="B2699" s="8" t="s">
        <v>2925</v>
      </c>
      <c r="C2699" s="8" t="s">
        <v>2924</v>
      </c>
      <c r="D2699">
        <v>23000</v>
      </c>
      <c r="E2699">
        <v>6061</v>
      </c>
      <c r="F2699" t="s">
        <v>49</v>
      </c>
      <c r="G2699" t="s">
        <v>55</v>
      </c>
      <c r="H2699" t="s">
        <v>82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2917</v>
      </c>
      <c r="O2699">
        <f>ROUNDUP(E2699/D2699,2)*100</f>
        <v>27</v>
      </c>
      <c r="P2699">
        <f>IF(L2699&gt;0,ROUNDUP((E2699/L2699),0))</f>
        <v>117</v>
      </c>
      <c r="Q2699" t="s">
        <v>27</v>
      </c>
      <c r="R2699" t="s">
        <v>2916</v>
      </c>
      <c r="S2699" s="10">
        <f>(J2699/86400)+25569+(-5/24)</f>
        <v>42187.731747685182</v>
      </c>
      <c r="T2699" s="9">
        <f>(I2699/86400)+25569+(-5/24)</f>
        <v>42218.708333333336</v>
      </c>
    </row>
    <row r="2700" spans="1:20" ht="43.5" x14ac:dyDescent="0.35">
      <c r="A2700">
        <v>2698</v>
      </c>
      <c r="B2700" s="8" t="s">
        <v>2923</v>
      </c>
      <c r="C2700" s="8" t="s">
        <v>2922</v>
      </c>
      <c r="D2700">
        <v>8000</v>
      </c>
      <c r="E2700">
        <v>26.01</v>
      </c>
      <c r="F2700" t="s">
        <v>49</v>
      </c>
      <c r="G2700" t="s">
        <v>55</v>
      </c>
      <c r="H2700" t="s">
        <v>82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2917</v>
      </c>
      <c r="O2700">
        <f>ROUNDUP(E2700/D2700,2)*100</f>
        <v>1</v>
      </c>
      <c r="P2700">
        <f>IF(L2700&gt;0,ROUNDUP((E2700/L2700),0))</f>
        <v>14</v>
      </c>
      <c r="Q2700" t="s">
        <v>27</v>
      </c>
      <c r="R2700" t="s">
        <v>2916</v>
      </c>
      <c r="S2700" s="10">
        <f>(J2700/86400)+25569+(-5/24)</f>
        <v>41787.689907407403</v>
      </c>
      <c r="T2700" s="9">
        <f>(I2700/86400)+25569+(-5/24)</f>
        <v>41817.689907407403</v>
      </c>
    </row>
    <row r="2701" spans="1:20" ht="43.5" x14ac:dyDescent="0.35">
      <c r="A2701">
        <v>2699</v>
      </c>
      <c r="B2701" s="8" t="s">
        <v>2921</v>
      </c>
      <c r="C2701" s="8" t="s">
        <v>2920</v>
      </c>
      <c r="D2701">
        <v>2</v>
      </c>
      <c r="E2701">
        <v>0</v>
      </c>
      <c r="F2701" t="s">
        <v>49</v>
      </c>
      <c r="G2701" t="s">
        <v>57</v>
      </c>
      <c r="H2701" t="s">
        <v>193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2917</v>
      </c>
      <c r="O2701">
        <f>ROUNDUP(E2701/D2701,2)*100</f>
        <v>0</v>
      </c>
      <c r="P2701" t="b">
        <f>IF(L2701&gt;0,ROUNDUP((E2701/L2701),0))</f>
        <v>0</v>
      </c>
      <c r="Q2701" t="s">
        <v>27</v>
      </c>
      <c r="R2701" t="s">
        <v>2916</v>
      </c>
      <c r="S2701" s="10">
        <f>(J2701/86400)+25569+(-5/24)</f>
        <v>41829.688229166662</v>
      </c>
      <c r="T2701" s="9">
        <f>(I2701/86400)+25569+(-5/24)</f>
        <v>41859.688229166662</v>
      </c>
    </row>
    <row r="2702" spans="1:20" ht="43.5" x14ac:dyDescent="0.35">
      <c r="A2702">
        <v>2700</v>
      </c>
      <c r="B2702" s="8" t="s">
        <v>2919</v>
      </c>
      <c r="C2702" s="8" t="s">
        <v>2918</v>
      </c>
      <c r="D2702">
        <v>9999</v>
      </c>
      <c r="E2702">
        <v>70</v>
      </c>
      <c r="F2702" t="s">
        <v>49</v>
      </c>
      <c r="G2702" t="s">
        <v>55</v>
      </c>
      <c r="H2702" t="s">
        <v>82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2917</v>
      </c>
      <c r="O2702">
        <f>ROUNDUP(E2702/D2702,2)*100</f>
        <v>1</v>
      </c>
      <c r="P2702">
        <f>IF(L2702&gt;0,ROUNDUP((E2702/L2702),0))</f>
        <v>18</v>
      </c>
      <c r="Q2702" t="s">
        <v>27</v>
      </c>
      <c r="R2702" t="s">
        <v>2916</v>
      </c>
      <c r="S2702" s="10">
        <f>(J2702/86400)+25569+(-5/24)</f>
        <v>41870.666342592587</v>
      </c>
      <c r="T2702" s="9">
        <f>(I2702/86400)+25569+(-5/24)</f>
        <v>41900.666342592587</v>
      </c>
    </row>
    <row r="2703" spans="1:20" ht="43.5" x14ac:dyDescent="0.35">
      <c r="A2703">
        <v>2701</v>
      </c>
      <c r="B2703" s="8" t="s">
        <v>2915</v>
      </c>
      <c r="C2703" s="8" t="s">
        <v>2914</v>
      </c>
      <c r="D2703">
        <v>3400</v>
      </c>
      <c r="E2703">
        <v>1570</v>
      </c>
      <c r="F2703" t="s">
        <v>50</v>
      </c>
      <c r="G2703" t="s">
        <v>65</v>
      </c>
      <c r="H2703" t="s">
        <v>85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2059</v>
      </c>
      <c r="O2703">
        <f>ROUNDUP(E2703/D2703,2)*100</f>
        <v>47</v>
      </c>
      <c r="P2703">
        <f>IF(L2703&gt;0,ROUNDUP((E2703/L2703),0))</f>
        <v>35</v>
      </c>
      <c r="Q2703" t="s">
        <v>34</v>
      </c>
      <c r="R2703" t="s">
        <v>2058</v>
      </c>
      <c r="S2703" s="10">
        <f>(J2703/86400)+25569+(-5/24)</f>
        <v>42801.566365740735</v>
      </c>
      <c r="T2703" s="9">
        <f>(I2703/86400)+25569+(-5/24)</f>
        <v>42832.524699074071</v>
      </c>
    </row>
    <row r="2704" spans="1:20" ht="43.5" x14ac:dyDescent="0.35">
      <c r="A2704">
        <v>2702</v>
      </c>
      <c r="B2704" s="8" t="s">
        <v>2913</v>
      </c>
      <c r="C2704" s="8" t="s">
        <v>2912</v>
      </c>
      <c r="D2704">
        <v>10000</v>
      </c>
      <c r="E2704">
        <v>3441</v>
      </c>
      <c r="F2704" t="s">
        <v>50</v>
      </c>
      <c r="G2704" t="s">
        <v>55</v>
      </c>
      <c r="H2704" t="s">
        <v>82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2059</v>
      </c>
      <c r="O2704">
        <f>ROUNDUP(E2704/D2704,2)*100</f>
        <v>35</v>
      </c>
      <c r="P2704">
        <f>IF(L2704&gt;0,ROUNDUP((E2704/L2704),0))</f>
        <v>133</v>
      </c>
      <c r="Q2704" t="s">
        <v>34</v>
      </c>
      <c r="R2704" t="s">
        <v>2058</v>
      </c>
      <c r="S2704" s="10">
        <f>(J2704/86400)+25569+(-5/24)</f>
        <v>42800.593483796292</v>
      </c>
      <c r="T2704" s="9">
        <f>(I2704/86400)+25569+(-5/24)</f>
        <v>42830.551817129628</v>
      </c>
    </row>
    <row r="2705" spans="1:20" ht="29" x14ac:dyDescent="0.35">
      <c r="A2705">
        <v>2703</v>
      </c>
      <c r="B2705" s="8" t="s">
        <v>2911</v>
      </c>
      <c r="C2705" s="8" t="s">
        <v>2910</v>
      </c>
      <c r="D2705">
        <v>40000</v>
      </c>
      <c r="E2705">
        <v>41500</v>
      </c>
      <c r="F2705" t="s">
        <v>50</v>
      </c>
      <c r="G2705" t="s">
        <v>67</v>
      </c>
      <c r="H2705" t="s">
        <v>101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2059</v>
      </c>
      <c r="O2705">
        <f>ROUNDUP(E2705/D2705,2)*100</f>
        <v>104</v>
      </c>
      <c r="P2705">
        <f>IF(L2705&gt;0,ROUNDUP((E2705/L2705),0))</f>
        <v>923</v>
      </c>
      <c r="Q2705" t="s">
        <v>34</v>
      </c>
      <c r="R2705" t="s">
        <v>2058</v>
      </c>
      <c r="S2705" s="10">
        <f>(J2705/86400)+25569+(-5/24)</f>
        <v>42756.481828703698</v>
      </c>
      <c r="T2705" s="9">
        <f>(I2705/86400)+25569+(-5/24)</f>
        <v>42816.440162037034</v>
      </c>
    </row>
    <row r="2706" spans="1:20" ht="43.5" x14ac:dyDescent="0.35">
      <c r="A2706">
        <v>2704</v>
      </c>
      <c r="B2706" s="8" t="s">
        <v>2909</v>
      </c>
      <c r="C2706" s="8" t="s">
        <v>2908</v>
      </c>
      <c r="D2706">
        <v>19000</v>
      </c>
      <c r="E2706">
        <v>1145</v>
      </c>
      <c r="F2706" t="s">
        <v>50</v>
      </c>
      <c r="G2706" t="s">
        <v>55</v>
      </c>
      <c r="H2706" t="s">
        <v>82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2059</v>
      </c>
      <c r="O2706">
        <f>ROUNDUP(E2706/D2706,2)*100</f>
        <v>6.9999999999999991</v>
      </c>
      <c r="P2706">
        <f>IF(L2706&gt;0,ROUNDUP((E2706/L2706),0))</f>
        <v>164</v>
      </c>
      <c r="Q2706" t="s">
        <v>34</v>
      </c>
      <c r="R2706" t="s">
        <v>2058</v>
      </c>
      <c r="S2706" s="10">
        <f>(J2706/86400)+25569+(-5/24)</f>
        <v>42787.654097222221</v>
      </c>
      <c r="T2706" s="9">
        <f>(I2706/86400)+25569+(-5/24)</f>
        <v>42830.61243055555</v>
      </c>
    </row>
    <row r="2707" spans="1:20" ht="29" x14ac:dyDescent="0.35">
      <c r="A2707">
        <v>2705</v>
      </c>
      <c r="B2707" s="8" t="s">
        <v>2907</v>
      </c>
      <c r="C2707" s="8" t="s">
        <v>2906</v>
      </c>
      <c r="D2707">
        <v>16500</v>
      </c>
      <c r="E2707">
        <v>1739</v>
      </c>
      <c r="F2707" t="s">
        <v>50</v>
      </c>
      <c r="G2707" t="s">
        <v>55</v>
      </c>
      <c r="H2707" t="s">
        <v>82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2059</v>
      </c>
      <c r="O2707">
        <f>ROUNDUP(E2707/D2707,2)*100</f>
        <v>11</v>
      </c>
      <c r="P2707">
        <f>IF(L2707&gt;0,ROUNDUP((E2707/L2707),0))</f>
        <v>218</v>
      </c>
      <c r="Q2707" t="s">
        <v>34</v>
      </c>
      <c r="R2707" t="s">
        <v>2058</v>
      </c>
      <c r="S2707" s="10">
        <f>(J2707/86400)+25569+(-5/24)</f>
        <v>42773.70784722222</v>
      </c>
      <c r="T2707" s="9">
        <f>(I2707/86400)+25569+(-5/24)</f>
        <v>42818.666180555556</v>
      </c>
    </row>
    <row r="2708" spans="1:20" ht="43.5" x14ac:dyDescent="0.35">
      <c r="A2708">
        <v>2706</v>
      </c>
      <c r="B2708" s="8" t="s">
        <v>2905</v>
      </c>
      <c r="C2708" s="8" t="s">
        <v>2904</v>
      </c>
      <c r="D2708">
        <v>35000</v>
      </c>
      <c r="E2708">
        <v>39304</v>
      </c>
      <c r="F2708" t="s">
        <v>51</v>
      </c>
      <c r="G2708" t="s">
        <v>55</v>
      </c>
      <c r="H2708" t="s">
        <v>82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2059</v>
      </c>
      <c r="O2708">
        <f>ROUNDUP(E2708/D2708,2)*100</f>
        <v>113.00000000000001</v>
      </c>
      <c r="P2708">
        <f>IF(L2708&gt;0,ROUNDUP((E2708/L2708),0))</f>
        <v>150</v>
      </c>
      <c r="Q2708" t="s">
        <v>34</v>
      </c>
      <c r="R2708" t="s">
        <v>2058</v>
      </c>
      <c r="S2708" s="10">
        <f>(J2708/86400)+25569+(-5/24)</f>
        <v>41899.086608796293</v>
      </c>
      <c r="T2708" s="9">
        <f>(I2708/86400)+25569+(-5/24)</f>
        <v>41928.082638888889</v>
      </c>
    </row>
    <row r="2709" spans="1:20" ht="43.5" x14ac:dyDescent="0.35">
      <c r="A2709">
        <v>2707</v>
      </c>
      <c r="B2709" s="8" t="s">
        <v>2903</v>
      </c>
      <c r="C2709" s="8" t="s">
        <v>2902</v>
      </c>
      <c r="D2709">
        <v>8000</v>
      </c>
      <c r="E2709">
        <v>28067.57</v>
      </c>
      <c r="F2709" t="s">
        <v>51</v>
      </c>
      <c r="G2709" t="s">
        <v>55</v>
      </c>
      <c r="H2709" t="s">
        <v>82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2059</v>
      </c>
      <c r="O2709">
        <f>ROUNDUP(E2709/D2709,2)*100</f>
        <v>351</v>
      </c>
      <c r="P2709">
        <f>IF(L2709&gt;0,ROUNDUP((E2709/L2709),0))</f>
        <v>72</v>
      </c>
      <c r="Q2709" t="s">
        <v>34</v>
      </c>
      <c r="R2709" t="s">
        <v>2058</v>
      </c>
      <c r="S2709" s="10">
        <f>(J2709/86400)+25569+(-5/24)</f>
        <v>41391.574571759258</v>
      </c>
      <c r="T2709" s="9">
        <f>(I2709/86400)+25569+(-5/24)</f>
        <v>41421.082638888889</v>
      </c>
    </row>
    <row r="2710" spans="1:20" ht="43.5" x14ac:dyDescent="0.35">
      <c r="A2710">
        <v>2708</v>
      </c>
      <c r="B2710" s="8" t="s">
        <v>2901</v>
      </c>
      <c r="C2710" s="8" t="s">
        <v>2900</v>
      </c>
      <c r="D2710">
        <v>20000</v>
      </c>
      <c r="E2710">
        <v>46643.07</v>
      </c>
      <c r="F2710" t="s">
        <v>51</v>
      </c>
      <c r="G2710" t="s">
        <v>56</v>
      </c>
      <c r="H2710" t="s">
        <v>90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2059</v>
      </c>
      <c r="O2710">
        <f>ROUNDUP(E2710/D2710,2)*100</f>
        <v>234</v>
      </c>
      <c r="P2710">
        <f>IF(L2710&gt;0,ROUNDUP((E2710/L2710),0))</f>
        <v>45</v>
      </c>
      <c r="Q2710" t="s">
        <v>34</v>
      </c>
      <c r="R2710" t="s">
        <v>2058</v>
      </c>
      <c r="S2710" s="10">
        <f>(J2710/86400)+25569+(-5/24)</f>
        <v>42512.489884259259</v>
      </c>
      <c r="T2710" s="9">
        <f>(I2710/86400)+25569+(-5/24)</f>
        <v>42572.489884259259</v>
      </c>
    </row>
    <row r="2711" spans="1:20" ht="43.5" x14ac:dyDescent="0.35">
      <c r="A2711">
        <v>2709</v>
      </c>
      <c r="B2711" s="8" t="s">
        <v>2899</v>
      </c>
      <c r="C2711" s="8" t="s">
        <v>2898</v>
      </c>
      <c r="D2711">
        <v>50000</v>
      </c>
      <c r="E2711">
        <v>50803</v>
      </c>
      <c r="F2711" t="s">
        <v>51</v>
      </c>
      <c r="G2711" t="s">
        <v>55</v>
      </c>
      <c r="H2711" t="s">
        <v>82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2059</v>
      </c>
      <c r="O2711">
        <f>ROUNDUP(E2711/D2711,2)*100</f>
        <v>102</v>
      </c>
      <c r="P2711">
        <f>IF(L2711&gt;0,ROUNDUP((E2711/L2711),0))</f>
        <v>165</v>
      </c>
      <c r="Q2711" t="s">
        <v>34</v>
      </c>
      <c r="R2711" t="s">
        <v>2058</v>
      </c>
      <c r="S2711" s="10">
        <f>(J2711/86400)+25569+(-5/24)</f>
        <v>42611.941446759258</v>
      </c>
      <c r="T2711" s="9">
        <f>(I2711/86400)+25569+(-5/24)</f>
        <v>42646.957638888889</v>
      </c>
    </row>
    <row r="2712" spans="1:20" ht="29" x14ac:dyDescent="0.35">
      <c r="A2712">
        <v>2710</v>
      </c>
      <c r="B2712" s="8" t="s">
        <v>2897</v>
      </c>
      <c r="C2712" s="8" t="s">
        <v>2896</v>
      </c>
      <c r="D2712">
        <v>60000</v>
      </c>
      <c r="E2712">
        <v>92340.21</v>
      </c>
      <c r="F2712" t="s">
        <v>51</v>
      </c>
      <c r="G2712" t="s">
        <v>55</v>
      </c>
      <c r="H2712" t="s">
        <v>82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2059</v>
      </c>
      <c r="O2712">
        <f>ROUNDUP(E2712/D2712,2)*100</f>
        <v>154</v>
      </c>
      <c r="P2712">
        <f>IF(L2712&gt;0,ROUNDUP((E2712/L2712),0))</f>
        <v>85</v>
      </c>
      <c r="Q2712" t="s">
        <v>34</v>
      </c>
      <c r="R2712" t="s">
        <v>2058</v>
      </c>
      <c r="S2712" s="10">
        <f>(J2712/86400)+25569+(-5/24)</f>
        <v>41828.021157407406</v>
      </c>
      <c r="T2712" s="9">
        <f>(I2712/86400)+25569+(-5/24)</f>
        <v>41859.875</v>
      </c>
    </row>
    <row r="2713" spans="1:20" ht="43.5" x14ac:dyDescent="0.35">
      <c r="A2713">
        <v>2711</v>
      </c>
      <c r="B2713" s="8" t="s">
        <v>2895</v>
      </c>
      <c r="C2713" s="8" t="s">
        <v>2894</v>
      </c>
      <c r="D2713">
        <v>3910</v>
      </c>
      <c r="E2713">
        <v>3938</v>
      </c>
      <c r="F2713" t="s">
        <v>51</v>
      </c>
      <c r="G2713" t="s">
        <v>56</v>
      </c>
      <c r="H2713" t="s">
        <v>90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2059</v>
      </c>
      <c r="O2713">
        <f>ROUNDUP(E2713/D2713,2)*100</f>
        <v>101</v>
      </c>
      <c r="P2713">
        <f>IF(L2713&gt;0,ROUNDUP((E2713/L2713),0))</f>
        <v>54</v>
      </c>
      <c r="Q2713" t="s">
        <v>34</v>
      </c>
      <c r="R2713" t="s">
        <v>2058</v>
      </c>
      <c r="S2713" s="10">
        <f>(J2713/86400)+25569+(-5/24)</f>
        <v>41780.536921296291</v>
      </c>
      <c r="T2713" s="9">
        <f>(I2713/86400)+25569+(-5/24)</f>
        <v>41810.709027777775</v>
      </c>
    </row>
    <row r="2714" spans="1:20" ht="43.5" x14ac:dyDescent="0.35">
      <c r="A2714">
        <v>2712</v>
      </c>
      <c r="B2714" s="8" t="s">
        <v>2893</v>
      </c>
      <c r="C2714" s="8" t="s">
        <v>2892</v>
      </c>
      <c r="D2714">
        <v>5500</v>
      </c>
      <c r="E2714">
        <v>7226</v>
      </c>
      <c r="F2714" t="s">
        <v>51</v>
      </c>
      <c r="G2714" t="s">
        <v>55</v>
      </c>
      <c r="H2714" t="s">
        <v>82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2059</v>
      </c>
      <c r="O2714">
        <f>ROUNDUP(E2714/D2714,2)*100</f>
        <v>132</v>
      </c>
      <c r="P2714">
        <f>IF(L2714&gt;0,ROUNDUP((E2714/L2714),0))</f>
        <v>51</v>
      </c>
      <c r="Q2714" t="s">
        <v>34</v>
      </c>
      <c r="R2714" t="s">
        <v>2058</v>
      </c>
      <c r="S2714" s="10">
        <f>(J2714/86400)+25569+(-5/24)</f>
        <v>41431.853703703702</v>
      </c>
      <c r="T2714" s="9">
        <f>(I2714/86400)+25569+(-5/24)</f>
        <v>41468.541666666664</v>
      </c>
    </row>
    <row r="2715" spans="1:20" ht="58" x14ac:dyDescent="0.35">
      <c r="A2715">
        <v>2713</v>
      </c>
      <c r="B2715" s="8" t="s">
        <v>2891</v>
      </c>
      <c r="C2715" s="8" t="s">
        <v>2890</v>
      </c>
      <c r="D2715">
        <v>150000</v>
      </c>
      <c r="E2715">
        <v>153362</v>
      </c>
      <c r="F2715" t="s">
        <v>51</v>
      </c>
      <c r="G2715" t="s">
        <v>55</v>
      </c>
      <c r="H2715" t="s">
        <v>82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2059</v>
      </c>
      <c r="O2715">
        <f>ROUNDUP(E2715/D2715,2)*100</f>
        <v>103</v>
      </c>
      <c r="P2715">
        <f>IF(L2715&gt;0,ROUNDUP((E2715/L2715),0))</f>
        <v>109</v>
      </c>
      <c r="Q2715" t="s">
        <v>34</v>
      </c>
      <c r="R2715" t="s">
        <v>2058</v>
      </c>
      <c r="S2715" s="10">
        <f>(J2715/86400)+25569+(-5/24)</f>
        <v>42322.445416666662</v>
      </c>
      <c r="T2715" s="9">
        <f>(I2715/86400)+25569+(-5/24)</f>
        <v>42362.445416666662</v>
      </c>
    </row>
    <row r="2716" spans="1:20" ht="29" x14ac:dyDescent="0.35">
      <c r="A2716">
        <v>2714</v>
      </c>
      <c r="B2716" s="8" t="s">
        <v>2889</v>
      </c>
      <c r="C2716" s="8" t="s">
        <v>2888</v>
      </c>
      <c r="D2716">
        <v>25000</v>
      </c>
      <c r="E2716">
        <v>29089</v>
      </c>
      <c r="F2716" t="s">
        <v>51</v>
      </c>
      <c r="G2716" t="s">
        <v>55</v>
      </c>
      <c r="H2716" t="s">
        <v>82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2059</v>
      </c>
      <c r="O2716">
        <f>ROUNDUP(E2716/D2716,2)*100</f>
        <v>117</v>
      </c>
      <c r="P2716">
        <f>IF(L2716&gt;0,ROUNDUP((E2716/L2716),0))</f>
        <v>96</v>
      </c>
      <c r="Q2716" t="s">
        <v>34</v>
      </c>
      <c r="R2716" t="s">
        <v>2058</v>
      </c>
      <c r="S2716" s="10">
        <f>(J2716/86400)+25569+(-5/24)</f>
        <v>42629.446712962956</v>
      </c>
      <c r="T2716" s="9">
        <f>(I2716/86400)+25569+(-5/24)</f>
        <v>42657.749999999993</v>
      </c>
    </row>
    <row r="2717" spans="1:20" ht="43.5" x14ac:dyDescent="0.35">
      <c r="A2717">
        <v>2715</v>
      </c>
      <c r="B2717" s="8" t="s">
        <v>2887</v>
      </c>
      <c r="C2717" s="8" t="s">
        <v>2886</v>
      </c>
      <c r="D2717">
        <v>12000</v>
      </c>
      <c r="E2717">
        <v>31754.69</v>
      </c>
      <c r="F2717" t="s">
        <v>51</v>
      </c>
      <c r="G2717" t="s">
        <v>55</v>
      </c>
      <c r="H2717" t="s">
        <v>82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2059</v>
      </c>
      <c r="O2717">
        <f>ROUNDUP(E2717/D2717,2)*100</f>
        <v>265</v>
      </c>
      <c r="P2717">
        <f>IF(L2717&gt;0,ROUNDUP((E2717/L2717),0))</f>
        <v>58</v>
      </c>
      <c r="Q2717" t="s">
        <v>34</v>
      </c>
      <c r="R2717" t="s">
        <v>2058</v>
      </c>
      <c r="S2717" s="10">
        <f>(J2717/86400)+25569+(-5/24)</f>
        <v>42387.190138888887</v>
      </c>
      <c r="T2717" s="9">
        <f>(I2717/86400)+25569+(-5/24)</f>
        <v>42421.190138888887</v>
      </c>
    </row>
    <row r="2718" spans="1:20" ht="72.5" x14ac:dyDescent="0.35">
      <c r="A2718">
        <v>2716</v>
      </c>
      <c r="B2718" s="8" t="s">
        <v>2885</v>
      </c>
      <c r="C2718" s="8" t="s">
        <v>2884</v>
      </c>
      <c r="D2718">
        <v>10000</v>
      </c>
      <c r="E2718">
        <v>11998.01</v>
      </c>
      <c r="F2718" t="s">
        <v>51</v>
      </c>
      <c r="G2718" t="s">
        <v>59</v>
      </c>
      <c r="H2718" t="s">
        <v>85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2059</v>
      </c>
      <c r="O2718">
        <f>ROUNDUP(E2718/D2718,2)*100</f>
        <v>120</v>
      </c>
      <c r="P2718">
        <f>IF(L2718&gt;0,ROUNDUP((E2718/L2718),0))</f>
        <v>65</v>
      </c>
      <c r="Q2718" t="s">
        <v>34</v>
      </c>
      <c r="R2718" t="s">
        <v>2058</v>
      </c>
      <c r="S2718" s="10">
        <f>(J2718/86400)+25569+(-5/24)</f>
        <v>42255.124918981477</v>
      </c>
      <c r="T2718" s="9">
        <f>(I2718/86400)+25569+(-5/24)</f>
        <v>42285.124918981477</v>
      </c>
    </row>
    <row r="2719" spans="1:20" ht="43.5" x14ac:dyDescent="0.35">
      <c r="A2719">
        <v>2717</v>
      </c>
      <c r="B2719" s="8" t="s">
        <v>2883</v>
      </c>
      <c r="C2719" s="8" t="s">
        <v>2882</v>
      </c>
      <c r="D2719">
        <v>25000</v>
      </c>
      <c r="E2719">
        <v>30026</v>
      </c>
      <c r="F2719" t="s">
        <v>51</v>
      </c>
      <c r="G2719" t="s">
        <v>55</v>
      </c>
      <c r="H2719" t="s">
        <v>82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2059</v>
      </c>
      <c r="O2719">
        <f>ROUNDUP(E2719/D2719,2)*100</f>
        <v>121</v>
      </c>
      <c r="P2719">
        <f>IF(L2719&gt;0,ROUNDUP((E2719/L2719),0))</f>
        <v>93</v>
      </c>
      <c r="Q2719" t="s">
        <v>34</v>
      </c>
      <c r="R2719" t="s">
        <v>2058</v>
      </c>
      <c r="S2719" s="10">
        <f>(J2719/86400)+25569+(-5/24)</f>
        <v>41934.706585648142</v>
      </c>
      <c r="T2719" s="9">
        <f>(I2719/86400)+25569+(-5/24)</f>
        <v>41979.748252314814</v>
      </c>
    </row>
    <row r="2720" spans="1:20" ht="43.5" x14ac:dyDescent="0.35">
      <c r="A2720">
        <v>2718</v>
      </c>
      <c r="B2720" s="8" t="s">
        <v>2881</v>
      </c>
      <c r="C2720" s="8" t="s">
        <v>2880</v>
      </c>
      <c r="D2720">
        <v>18000</v>
      </c>
      <c r="E2720">
        <v>18645</v>
      </c>
      <c r="F2720" t="s">
        <v>51</v>
      </c>
      <c r="G2720" t="s">
        <v>55</v>
      </c>
      <c r="H2720" t="s">
        <v>82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2059</v>
      </c>
      <c r="O2720">
        <f>ROUNDUP(E2720/D2720,2)*100</f>
        <v>104</v>
      </c>
      <c r="P2720">
        <f>IF(L2720&gt;0,ROUNDUP((E2720/L2720),0))</f>
        <v>126</v>
      </c>
      <c r="Q2720" t="s">
        <v>34</v>
      </c>
      <c r="R2720" t="s">
        <v>2058</v>
      </c>
      <c r="S2720" s="10">
        <f>(J2720/86400)+25569+(-5/24)</f>
        <v>42465.388252314813</v>
      </c>
      <c r="T2720" s="9">
        <f>(I2720/86400)+25569+(-5/24)</f>
        <v>42493.749999999993</v>
      </c>
    </row>
    <row r="2721" spans="1:20" ht="58" x14ac:dyDescent="0.35">
      <c r="A2721">
        <v>2719</v>
      </c>
      <c r="B2721" s="8" t="s">
        <v>2879</v>
      </c>
      <c r="C2721" s="8" t="s">
        <v>2878</v>
      </c>
      <c r="D2721">
        <v>6000</v>
      </c>
      <c r="E2721">
        <v>6530</v>
      </c>
      <c r="F2721" t="s">
        <v>51</v>
      </c>
      <c r="G2721" t="s">
        <v>55</v>
      </c>
      <c r="H2721" t="s">
        <v>82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2059</v>
      </c>
      <c r="O2721">
        <f>ROUNDUP(E2721/D2721,2)*100</f>
        <v>109.00000000000001</v>
      </c>
      <c r="P2721">
        <f>IF(L2721&gt;0,ROUNDUP((E2721/L2721),0))</f>
        <v>95</v>
      </c>
      <c r="Q2721" t="s">
        <v>34</v>
      </c>
      <c r="R2721" t="s">
        <v>2058</v>
      </c>
      <c r="S2721" s="10">
        <f>(J2721/86400)+25569+(-5/24)</f>
        <v>42417.822847222218</v>
      </c>
      <c r="T2721" s="9">
        <f>(I2721/86400)+25569+(-5/24)</f>
        <v>42477.781180555554</v>
      </c>
    </row>
    <row r="2722" spans="1:20" ht="43.5" x14ac:dyDescent="0.35">
      <c r="A2722">
        <v>2720</v>
      </c>
      <c r="B2722" s="8" t="s">
        <v>2877</v>
      </c>
      <c r="C2722" s="8" t="s">
        <v>2876</v>
      </c>
      <c r="D2722">
        <v>25000</v>
      </c>
      <c r="E2722">
        <v>29531</v>
      </c>
      <c r="F2722" t="s">
        <v>51</v>
      </c>
      <c r="G2722" t="s">
        <v>55</v>
      </c>
      <c r="H2722" t="s">
        <v>82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2059</v>
      </c>
      <c r="O2722">
        <f>ROUNDUP(E2722/D2722,2)*100</f>
        <v>119</v>
      </c>
      <c r="P2722">
        <f>IF(L2722&gt;0,ROUNDUP((E2722/L2722),0))</f>
        <v>171</v>
      </c>
      <c r="Q2722" t="s">
        <v>34</v>
      </c>
      <c r="R2722" t="s">
        <v>2058</v>
      </c>
      <c r="S2722" s="10">
        <f>(J2722/86400)+25569+(-5/24)</f>
        <v>42655.257557870369</v>
      </c>
      <c r="T2722" s="9">
        <f>(I2722/86400)+25569+(-5/24)</f>
        <v>42685.299224537033</v>
      </c>
    </row>
    <row r="2723" spans="1:20" ht="43.5" x14ac:dyDescent="0.35">
      <c r="A2723">
        <v>2721</v>
      </c>
      <c r="B2723" s="8" t="s">
        <v>2875</v>
      </c>
      <c r="C2723" s="8" t="s">
        <v>2874</v>
      </c>
      <c r="D2723">
        <v>750</v>
      </c>
      <c r="E2723">
        <v>10965</v>
      </c>
      <c r="F2723" t="s">
        <v>51</v>
      </c>
      <c r="G2723" t="s">
        <v>56</v>
      </c>
      <c r="H2723" t="s">
        <v>90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2835</v>
      </c>
      <c r="O2723">
        <f>ROUNDUP(E2723/D2723,2)*100</f>
        <v>1462</v>
      </c>
      <c r="P2723">
        <f>IF(L2723&gt;0,ROUNDUP((E2723/L2723),0))</f>
        <v>41</v>
      </c>
      <c r="Q2723" t="s">
        <v>32</v>
      </c>
      <c r="R2723" t="s">
        <v>2834</v>
      </c>
      <c r="S2723" s="10">
        <f>(J2723/86400)+25569+(-5/24)</f>
        <v>41493.335625</v>
      </c>
      <c r="T2723" s="9">
        <f>(I2723/86400)+25569+(-5/24)</f>
        <v>41523.583333333328</v>
      </c>
    </row>
    <row r="2724" spans="1:20" ht="43.5" x14ac:dyDescent="0.35">
      <c r="A2724">
        <v>2722</v>
      </c>
      <c r="B2724" s="8" t="s">
        <v>2873</v>
      </c>
      <c r="C2724" s="8" t="s">
        <v>2872</v>
      </c>
      <c r="D2724">
        <v>5000</v>
      </c>
      <c r="E2724">
        <v>12627</v>
      </c>
      <c r="F2724" t="s">
        <v>51</v>
      </c>
      <c r="G2724" t="s">
        <v>55</v>
      </c>
      <c r="H2724" t="s">
        <v>82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2835</v>
      </c>
      <c r="O2724">
        <f>ROUNDUP(E2724/D2724,2)*100</f>
        <v>252.99999999999997</v>
      </c>
      <c r="P2724">
        <f>IF(L2724&gt;0,ROUNDUP((E2724/L2724),0))</f>
        <v>69</v>
      </c>
      <c r="Q2724" t="s">
        <v>32</v>
      </c>
      <c r="R2724" t="s">
        <v>2834</v>
      </c>
      <c r="S2724" s="10">
        <f>(J2724/86400)+25569+(-5/24)</f>
        <v>42704.64876157407</v>
      </c>
      <c r="T2724" s="9">
        <f>(I2724/86400)+25569+(-5/24)</f>
        <v>42764.64876157407</v>
      </c>
    </row>
    <row r="2725" spans="1:20" ht="58" x14ac:dyDescent="0.35">
      <c r="A2725">
        <v>2723</v>
      </c>
      <c r="B2725" s="8" t="s">
        <v>2871</v>
      </c>
      <c r="C2725" s="8" t="s">
        <v>2870</v>
      </c>
      <c r="D2725">
        <v>12000</v>
      </c>
      <c r="E2725">
        <v>16806</v>
      </c>
      <c r="F2725" t="s">
        <v>51</v>
      </c>
      <c r="G2725" t="s">
        <v>55</v>
      </c>
      <c r="H2725" t="s">
        <v>82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2835</v>
      </c>
      <c r="O2725">
        <f>ROUNDUP(E2725/D2725,2)*100</f>
        <v>141</v>
      </c>
      <c r="P2725">
        <f>IF(L2725&gt;0,ROUNDUP((E2725/L2725),0))</f>
        <v>96</v>
      </c>
      <c r="Q2725" t="s">
        <v>32</v>
      </c>
      <c r="R2725" t="s">
        <v>2834</v>
      </c>
      <c r="S2725" s="10">
        <f>(J2725/86400)+25569+(-5/24)</f>
        <v>41944.630648148144</v>
      </c>
      <c r="T2725" s="9">
        <f>(I2725/86400)+25569+(-5/24)</f>
        <v>42004.672314814808</v>
      </c>
    </row>
    <row r="2726" spans="1:20" ht="43.5" x14ac:dyDescent="0.35">
      <c r="A2726">
        <v>2724</v>
      </c>
      <c r="B2726" s="8" t="s">
        <v>2869</v>
      </c>
      <c r="C2726" s="8" t="s">
        <v>2868</v>
      </c>
      <c r="D2726">
        <v>2468</v>
      </c>
      <c r="E2726">
        <v>7326.88</v>
      </c>
      <c r="F2726" t="s">
        <v>51</v>
      </c>
      <c r="G2726" t="s">
        <v>56</v>
      </c>
      <c r="H2726" t="s">
        <v>90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2835</v>
      </c>
      <c r="O2726">
        <f>ROUNDUP(E2726/D2726,2)*100</f>
        <v>297</v>
      </c>
      <c r="P2726">
        <f>IF(L2726&gt;0,ROUNDUP((E2726/L2726),0))</f>
        <v>8</v>
      </c>
      <c r="Q2726" t="s">
        <v>32</v>
      </c>
      <c r="R2726" t="s">
        <v>2834</v>
      </c>
      <c r="S2726" s="10">
        <f>(J2726/86400)+25569+(-5/24)</f>
        <v>42199.118738425925</v>
      </c>
      <c r="T2726" s="9">
        <f>(I2726/86400)+25569+(-5/24)</f>
        <v>42231.118738425925</v>
      </c>
    </row>
    <row r="2727" spans="1:20" ht="43.5" x14ac:dyDescent="0.35">
      <c r="A2727">
        <v>2725</v>
      </c>
      <c r="B2727" s="8" t="s">
        <v>2867</v>
      </c>
      <c r="C2727" s="8" t="s">
        <v>2866</v>
      </c>
      <c r="D2727">
        <v>40000</v>
      </c>
      <c r="E2727">
        <v>57817</v>
      </c>
      <c r="F2727" t="s">
        <v>51</v>
      </c>
      <c r="G2727" t="s">
        <v>57</v>
      </c>
      <c r="H2727" t="s">
        <v>193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2835</v>
      </c>
      <c r="O2727">
        <f>ROUNDUP(E2727/D2727,2)*100</f>
        <v>145</v>
      </c>
      <c r="P2727">
        <f>IF(L2727&gt;0,ROUNDUP((E2727/L2727),0))</f>
        <v>512</v>
      </c>
      <c r="Q2727" t="s">
        <v>32</v>
      </c>
      <c r="R2727" t="s">
        <v>2834</v>
      </c>
      <c r="S2727" s="10">
        <f>(J2727/86400)+25569+(-5/24)</f>
        <v>42745.53628472222</v>
      </c>
      <c r="T2727" s="9">
        <f>(I2727/86400)+25569+(-5/24)</f>
        <v>42795.53628472222</v>
      </c>
    </row>
    <row r="2728" spans="1:20" x14ac:dyDescent="0.35">
      <c r="A2728">
        <v>2726</v>
      </c>
      <c r="B2728" s="8" t="s">
        <v>2865</v>
      </c>
      <c r="C2728" s="8" t="s">
        <v>2864</v>
      </c>
      <c r="D2728">
        <v>100000</v>
      </c>
      <c r="E2728">
        <v>105745</v>
      </c>
      <c r="F2728" t="s">
        <v>51</v>
      </c>
      <c r="G2728" t="s">
        <v>55</v>
      </c>
      <c r="H2728" t="s">
        <v>82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2835</v>
      </c>
      <c r="O2728">
        <f>ROUNDUP(E2728/D2728,2)*100</f>
        <v>106</v>
      </c>
      <c r="P2728">
        <f>IF(L2728&gt;0,ROUNDUP((E2728/L2728),0))</f>
        <v>262</v>
      </c>
      <c r="Q2728" t="s">
        <v>32</v>
      </c>
      <c r="R2728" t="s">
        <v>2834</v>
      </c>
      <c r="S2728" s="10">
        <f>(J2728/86400)+25569+(-5/24)</f>
        <v>42452.371655092589</v>
      </c>
      <c r="T2728" s="9">
        <f>(I2728/86400)+25569+(-5/24)</f>
        <v>42482.371655092589</v>
      </c>
    </row>
    <row r="2729" spans="1:20" ht="43.5" x14ac:dyDescent="0.35">
      <c r="A2729">
        <v>2727</v>
      </c>
      <c r="B2729" s="8" t="s">
        <v>2863</v>
      </c>
      <c r="C2729" s="8" t="s">
        <v>2862</v>
      </c>
      <c r="D2729">
        <v>10000</v>
      </c>
      <c r="E2729">
        <v>49321</v>
      </c>
      <c r="F2729" t="s">
        <v>51</v>
      </c>
      <c r="G2729" t="s">
        <v>55</v>
      </c>
      <c r="H2729" t="s">
        <v>82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2835</v>
      </c>
      <c r="O2729">
        <f>ROUNDUP(E2729/D2729,2)*100</f>
        <v>493.99999999999994</v>
      </c>
      <c r="P2729">
        <f>IF(L2729&gt;0,ROUNDUP((E2729/L2729),0))</f>
        <v>70</v>
      </c>
      <c r="Q2729" t="s">
        <v>32</v>
      </c>
      <c r="R2729" t="s">
        <v>2834</v>
      </c>
      <c r="S2729" s="10">
        <f>(J2729/86400)+25569+(-5/24)</f>
        <v>42198.468321759261</v>
      </c>
      <c r="T2729" s="9">
        <f>(I2729/86400)+25569+(-5/24)</f>
        <v>42223.468321759261</v>
      </c>
    </row>
    <row r="2730" spans="1:20" ht="29" x14ac:dyDescent="0.35">
      <c r="A2730">
        <v>2728</v>
      </c>
      <c r="B2730" s="8" t="s">
        <v>2861</v>
      </c>
      <c r="C2730" s="8" t="s">
        <v>2860</v>
      </c>
      <c r="D2730">
        <v>15000</v>
      </c>
      <c r="E2730">
        <v>30274</v>
      </c>
      <c r="F2730" t="s">
        <v>51</v>
      </c>
      <c r="G2730" t="s">
        <v>55</v>
      </c>
      <c r="H2730" t="s">
        <v>82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2835</v>
      </c>
      <c r="O2730">
        <f>ROUNDUP(E2730/D2730,2)*100</f>
        <v>201.99999999999994</v>
      </c>
      <c r="P2730">
        <f>IF(L2730&gt;0,ROUNDUP((E2730/L2730),0))</f>
        <v>78</v>
      </c>
      <c r="Q2730" t="s">
        <v>32</v>
      </c>
      <c r="R2730" t="s">
        <v>2834</v>
      </c>
      <c r="S2730" s="10">
        <f>(J2730/86400)+25569+(-5/24)</f>
        <v>42333.391597222224</v>
      </c>
      <c r="T2730" s="9">
        <f>(I2730/86400)+25569+(-5/24)</f>
        <v>42368.391597222224</v>
      </c>
    </row>
    <row r="2731" spans="1:20" ht="29" x14ac:dyDescent="0.35">
      <c r="A2731">
        <v>2729</v>
      </c>
      <c r="B2731" s="8" t="s">
        <v>2859</v>
      </c>
      <c r="C2731" s="8" t="s">
        <v>2858</v>
      </c>
      <c r="D2731">
        <v>7500</v>
      </c>
      <c r="E2731">
        <v>7833</v>
      </c>
      <c r="F2731" t="s">
        <v>51</v>
      </c>
      <c r="G2731" t="s">
        <v>55</v>
      </c>
      <c r="H2731" t="s">
        <v>82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2835</v>
      </c>
      <c r="O2731">
        <f>ROUNDUP(E2731/D2731,2)*100</f>
        <v>105</v>
      </c>
      <c r="P2731">
        <f>IF(L2731&gt;0,ROUNDUP((E2731/L2731),0))</f>
        <v>341</v>
      </c>
      <c r="Q2731" t="s">
        <v>32</v>
      </c>
      <c r="R2731" t="s">
        <v>2834</v>
      </c>
      <c r="S2731" s="10">
        <f>(J2731/86400)+25569+(-5/24)</f>
        <v>42095.032372685186</v>
      </c>
      <c r="T2731" s="9">
        <f>(I2731/86400)+25569+(-5/24)</f>
        <v>42125.032372685186</v>
      </c>
    </row>
    <row r="2732" spans="1:20" ht="43.5" x14ac:dyDescent="0.35">
      <c r="A2732">
        <v>2730</v>
      </c>
      <c r="B2732" s="8" t="s">
        <v>2857</v>
      </c>
      <c r="C2732" s="8" t="s">
        <v>2856</v>
      </c>
      <c r="D2732">
        <v>27000</v>
      </c>
      <c r="E2732">
        <v>45979.01</v>
      </c>
      <c r="F2732" t="s">
        <v>51</v>
      </c>
      <c r="G2732" t="s">
        <v>55</v>
      </c>
      <c r="H2732" t="s">
        <v>82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2835</v>
      </c>
      <c r="O2732">
        <f>ROUNDUP(E2732/D2732,2)*100</f>
        <v>171</v>
      </c>
      <c r="P2732">
        <f>IF(L2732&gt;0,ROUNDUP((E2732/L2732),0))</f>
        <v>68</v>
      </c>
      <c r="Q2732" t="s">
        <v>32</v>
      </c>
      <c r="R2732" t="s">
        <v>2834</v>
      </c>
      <c r="S2732" s="10">
        <f>(J2732/86400)+25569+(-5/24)</f>
        <v>41351.333043981482</v>
      </c>
      <c r="T2732" s="9">
        <f>(I2732/86400)+25569+(-5/24)</f>
        <v>41386.333043981482</v>
      </c>
    </row>
    <row r="2733" spans="1:20" ht="58" x14ac:dyDescent="0.35">
      <c r="A2733">
        <v>2731</v>
      </c>
      <c r="B2733" s="8" t="s">
        <v>2855</v>
      </c>
      <c r="C2733" s="8" t="s">
        <v>2854</v>
      </c>
      <c r="D2733">
        <v>30000</v>
      </c>
      <c r="E2733">
        <v>31291</v>
      </c>
      <c r="F2733" t="s">
        <v>51</v>
      </c>
      <c r="G2733" t="s">
        <v>55</v>
      </c>
      <c r="H2733" t="s">
        <v>82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2835</v>
      </c>
      <c r="O2733">
        <f>ROUNDUP(E2733/D2733,2)*100</f>
        <v>105</v>
      </c>
      <c r="P2733">
        <f>IF(L2733&gt;0,ROUNDUP((E2733/L2733),0))</f>
        <v>846</v>
      </c>
      <c r="Q2733" t="s">
        <v>32</v>
      </c>
      <c r="R2733" t="s">
        <v>2834</v>
      </c>
      <c r="S2733" s="10">
        <f>(J2733/86400)+25569+(-5/24)</f>
        <v>41872.317384259259</v>
      </c>
      <c r="T2733" s="9">
        <f>(I2733/86400)+25569+(-5/24)</f>
        <v>41929.958333333328</v>
      </c>
    </row>
    <row r="2734" spans="1:20" ht="43.5" x14ac:dyDescent="0.35">
      <c r="A2734">
        <v>2732</v>
      </c>
      <c r="B2734" s="8" t="s">
        <v>2853</v>
      </c>
      <c r="C2734" s="8" t="s">
        <v>2852</v>
      </c>
      <c r="D2734">
        <v>12000</v>
      </c>
      <c r="E2734">
        <v>14190</v>
      </c>
      <c r="F2734" t="s">
        <v>51</v>
      </c>
      <c r="G2734" t="s">
        <v>55</v>
      </c>
      <c r="H2734" t="s">
        <v>82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2835</v>
      </c>
      <c r="O2734">
        <f>ROUNDUP(E2734/D2734,2)*100</f>
        <v>119</v>
      </c>
      <c r="P2734">
        <f>IF(L2734&gt;0,ROUNDUP((E2734/L2734),0))</f>
        <v>98</v>
      </c>
      <c r="Q2734" t="s">
        <v>32</v>
      </c>
      <c r="R2734" t="s">
        <v>2834</v>
      </c>
      <c r="S2734" s="10">
        <f>(J2734/86400)+25569+(-5/24)</f>
        <v>41389.599861111106</v>
      </c>
      <c r="T2734" s="9">
        <f>(I2734/86400)+25569+(-5/24)</f>
        <v>41421.791666666664</v>
      </c>
    </row>
    <row r="2735" spans="1:20" ht="58" x14ac:dyDescent="0.35">
      <c r="A2735">
        <v>2733</v>
      </c>
      <c r="B2735" s="8" t="s">
        <v>2851</v>
      </c>
      <c r="C2735" s="8" t="s">
        <v>2850</v>
      </c>
      <c r="D2735">
        <v>50000</v>
      </c>
      <c r="E2735">
        <v>53769</v>
      </c>
      <c r="F2735" t="s">
        <v>51</v>
      </c>
      <c r="G2735" t="s">
        <v>55</v>
      </c>
      <c r="H2735" t="s">
        <v>82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2835</v>
      </c>
      <c r="O2735">
        <f>ROUNDUP(E2735/D2735,2)*100</f>
        <v>108</v>
      </c>
      <c r="P2735">
        <f>IF(L2735&gt;0,ROUNDUP((E2735/L2735),0))</f>
        <v>452</v>
      </c>
      <c r="Q2735" t="s">
        <v>32</v>
      </c>
      <c r="R2735" t="s">
        <v>2834</v>
      </c>
      <c r="S2735" s="10">
        <f>(J2735/86400)+25569+(-5/24)</f>
        <v>42044.064513888887</v>
      </c>
      <c r="T2735" s="9">
        <f>(I2735/86400)+25569+(-5/24)</f>
        <v>42104.022847222215</v>
      </c>
    </row>
    <row r="2736" spans="1:20" ht="58" x14ac:dyDescent="0.35">
      <c r="A2736">
        <v>2734</v>
      </c>
      <c r="B2736" s="8" t="s">
        <v>2849</v>
      </c>
      <c r="C2736" s="8" t="s">
        <v>2848</v>
      </c>
      <c r="D2736">
        <v>1</v>
      </c>
      <c r="E2736">
        <v>22603</v>
      </c>
      <c r="F2736" t="s">
        <v>51</v>
      </c>
      <c r="G2736" t="s">
        <v>55</v>
      </c>
      <c r="H2736" t="s">
        <v>82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2835</v>
      </c>
      <c r="O2736">
        <f>ROUNDUP(E2736/D2736,2)*100</f>
        <v>2260300</v>
      </c>
      <c r="P2736">
        <f>IF(L2736&gt;0,ROUNDUP((E2736/L2736),0))</f>
        <v>139</v>
      </c>
      <c r="Q2736" t="s">
        <v>32</v>
      </c>
      <c r="R2736" t="s">
        <v>2834</v>
      </c>
      <c r="S2736" s="10">
        <f>(J2736/86400)+25569+(-5/24)</f>
        <v>42626.460555555554</v>
      </c>
      <c r="T2736" s="9">
        <f>(I2736/86400)+25569+(-5/24)</f>
        <v>42656.707638888889</v>
      </c>
    </row>
    <row r="2737" spans="1:20" ht="43.5" x14ac:dyDescent="0.35">
      <c r="A2737">
        <v>2735</v>
      </c>
      <c r="B2737" s="8" t="s">
        <v>2847</v>
      </c>
      <c r="C2737" s="8" t="s">
        <v>2846</v>
      </c>
      <c r="D2737">
        <v>750</v>
      </c>
      <c r="E2737">
        <v>7336.01</v>
      </c>
      <c r="F2737" t="s">
        <v>51</v>
      </c>
      <c r="G2737" t="s">
        <v>56</v>
      </c>
      <c r="H2737" t="s">
        <v>90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2835</v>
      </c>
      <c r="O2737">
        <f>ROUNDUP(E2737/D2737,2)*100</f>
        <v>978.99999999999989</v>
      </c>
      <c r="P2737">
        <f>IF(L2737&gt;0,ROUNDUP((E2737/L2737),0))</f>
        <v>22</v>
      </c>
      <c r="Q2737" t="s">
        <v>32</v>
      </c>
      <c r="R2737" t="s">
        <v>2834</v>
      </c>
      <c r="S2737" s="10">
        <f>(J2737/86400)+25569+(-5/24)</f>
        <v>41315.912615740737</v>
      </c>
      <c r="T2737" s="9">
        <f>(I2737/86400)+25569+(-5/24)</f>
        <v>41346.625</v>
      </c>
    </row>
    <row r="2738" spans="1:20" ht="72.5" x14ac:dyDescent="0.35">
      <c r="A2738">
        <v>2736</v>
      </c>
      <c r="B2738" s="8" t="s">
        <v>2845</v>
      </c>
      <c r="C2738" s="8" t="s">
        <v>2844</v>
      </c>
      <c r="D2738">
        <v>8000</v>
      </c>
      <c r="E2738">
        <v>9832</v>
      </c>
      <c r="F2738" t="s">
        <v>51</v>
      </c>
      <c r="G2738" t="s">
        <v>57</v>
      </c>
      <c r="H2738" t="s">
        <v>193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2835</v>
      </c>
      <c r="O2738">
        <f>ROUNDUP(E2738/D2738,2)*100</f>
        <v>123</v>
      </c>
      <c r="P2738">
        <f>IF(L2738&gt;0,ROUNDUP((E2738/L2738),0))</f>
        <v>170</v>
      </c>
      <c r="Q2738" t="s">
        <v>32</v>
      </c>
      <c r="R2738" t="s">
        <v>2834</v>
      </c>
      <c r="S2738" s="10">
        <f>(J2738/86400)+25569+(-5/24)</f>
        <v>41722.458020833328</v>
      </c>
      <c r="T2738" s="9">
        <f>(I2738/86400)+25569+(-5/24)</f>
        <v>41752.458020833328</v>
      </c>
    </row>
    <row r="2739" spans="1:20" ht="43.5" x14ac:dyDescent="0.35">
      <c r="A2739">
        <v>2737</v>
      </c>
      <c r="B2739" s="8" t="s">
        <v>2843</v>
      </c>
      <c r="C2739" s="8" t="s">
        <v>2842</v>
      </c>
      <c r="D2739">
        <v>30000</v>
      </c>
      <c r="E2739">
        <v>73818.240000000005</v>
      </c>
      <c r="F2739" t="s">
        <v>51</v>
      </c>
      <c r="G2739" t="s">
        <v>55</v>
      </c>
      <c r="H2739" t="s">
        <v>82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2835</v>
      </c>
      <c r="O2739">
        <f>ROUNDUP(E2739/D2739,2)*100</f>
        <v>246.99999999999997</v>
      </c>
      <c r="P2739">
        <f>IF(L2739&gt;0,ROUNDUP((E2739/L2739),0))</f>
        <v>162</v>
      </c>
      <c r="Q2739" t="s">
        <v>32</v>
      </c>
      <c r="R2739" t="s">
        <v>2834</v>
      </c>
      <c r="S2739" s="10">
        <f>(J2739/86400)+25569+(-5/24)</f>
        <v>41611.709340277775</v>
      </c>
      <c r="T2739" s="9">
        <f>(I2739/86400)+25569+(-5/24)</f>
        <v>41654.583333333328</v>
      </c>
    </row>
    <row r="2740" spans="1:20" ht="43.5" x14ac:dyDescent="0.35">
      <c r="A2740">
        <v>2738</v>
      </c>
      <c r="B2740" s="8" t="s">
        <v>2841</v>
      </c>
      <c r="C2740" s="8" t="s">
        <v>2840</v>
      </c>
      <c r="D2740">
        <v>5000</v>
      </c>
      <c r="E2740">
        <v>7397</v>
      </c>
      <c r="F2740" t="s">
        <v>51</v>
      </c>
      <c r="G2740" t="s">
        <v>55</v>
      </c>
      <c r="H2740" t="s">
        <v>82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2835</v>
      </c>
      <c r="O2740">
        <f>ROUNDUP(E2740/D2740,2)*100</f>
        <v>148</v>
      </c>
      <c r="P2740">
        <f>IF(L2740&gt;0,ROUNDUP((E2740/L2740),0))</f>
        <v>494</v>
      </c>
      <c r="Q2740" t="s">
        <v>32</v>
      </c>
      <c r="R2740" t="s">
        <v>2834</v>
      </c>
      <c r="S2740" s="10">
        <f>(J2740/86400)+25569+(-5/24)</f>
        <v>42619.935231481482</v>
      </c>
      <c r="T2740" s="9">
        <f>(I2740/86400)+25569+(-5/24)</f>
        <v>42679.935231481482</v>
      </c>
    </row>
    <row r="2741" spans="1:20" ht="43.5" x14ac:dyDescent="0.35">
      <c r="A2741">
        <v>2739</v>
      </c>
      <c r="B2741" s="8" t="s">
        <v>2839</v>
      </c>
      <c r="C2741" s="8" t="s">
        <v>2838</v>
      </c>
      <c r="D2741">
        <v>1100</v>
      </c>
      <c r="E2741">
        <v>4225</v>
      </c>
      <c r="F2741" t="s">
        <v>51</v>
      </c>
      <c r="G2741" t="s">
        <v>56</v>
      </c>
      <c r="H2741" t="s">
        <v>90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2835</v>
      </c>
      <c r="O2741">
        <f>ROUNDUP(E2741/D2741,2)*100</f>
        <v>384.99999999999994</v>
      </c>
      <c r="P2741">
        <f>IF(L2741&gt;0,ROUNDUP((E2741/L2741),0))</f>
        <v>23</v>
      </c>
      <c r="Q2741" t="s">
        <v>32</v>
      </c>
      <c r="R2741" t="s">
        <v>2834</v>
      </c>
      <c r="S2741" s="10">
        <f>(J2741/86400)+25569+(-5/24)</f>
        <v>41719.679594907408</v>
      </c>
      <c r="T2741" s="9">
        <f>(I2741/86400)+25569+(-5/24)</f>
        <v>41764.679594907408</v>
      </c>
    </row>
    <row r="2742" spans="1:20" ht="43.5" x14ac:dyDescent="0.35">
      <c r="A2742">
        <v>2740</v>
      </c>
      <c r="B2742" s="8" t="s">
        <v>2837</v>
      </c>
      <c r="C2742" s="8" t="s">
        <v>2836</v>
      </c>
      <c r="D2742">
        <v>300</v>
      </c>
      <c r="E2742">
        <v>310</v>
      </c>
      <c r="F2742" t="s">
        <v>51</v>
      </c>
      <c r="G2742" t="s">
        <v>55</v>
      </c>
      <c r="H2742" t="s">
        <v>82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2835</v>
      </c>
      <c r="O2742">
        <f>ROUNDUP(E2742/D2742,2)*100</f>
        <v>104</v>
      </c>
      <c r="P2742">
        <f>IF(L2742&gt;0,ROUNDUP((E2742/L2742),0))</f>
        <v>19</v>
      </c>
      <c r="Q2742" t="s">
        <v>32</v>
      </c>
      <c r="R2742" t="s">
        <v>2834</v>
      </c>
      <c r="S2742" s="10">
        <f>(J2742/86400)+25569+(-5/24)</f>
        <v>42044.823518518511</v>
      </c>
      <c r="T2742" s="9">
        <f>(I2742/86400)+25569+(-5/24)</f>
        <v>42074.781851851854</v>
      </c>
    </row>
    <row r="2743" spans="1:20" ht="29" x14ac:dyDescent="0.35">
      <c r="A2743">
        <v>2741</v>
      </c>
      <c r="B2743" s="8" t="s">
        <v>2833</v>
      </c>
      <c r="C2743" s="8" t="s">
        <v>2832</v>
      </c>
      <c r="D2743">
        <v>8000</v>
      </c>
      <c r="E2743">
        <v>35</v>
      </c>
      <c r="F2743" t="s">
        <v>49</v>
      </c>
      <c r="G2743" t="s">
        <v>55</v>
      </c>
      <c r="H2743" t="s">
        <v>82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2753</v>
      </c>
      <c r="O2743">
        <f>ROUNDUP(E2743/D2743,2)*100</f>
        <v>1</v>
      </c>
      <c r="P2743">
        <f>IF(L2743&gt;0,ROUNDUP((E2743/L2743),0))</f>
        <v>9</v>
      </c>
      <c r="Q2743" t="s">
        <v>30</v>
      </c>
      <c r="R2743" t="s">
        <v>2752</v>
      </c>
      <c r="S2743" s="10">
        <f>(J2743/86400)+25569+(-5/24)</f>
        <v>41911.449097222219</v>
      </c>
      <c r="T2743" s="9">
        <f>(I2743/86400)+25569+(-5/24)</f>
        <v>41931.879861111105</v>
      </c>
    </row>
    <row r="2744" spans="1:20" ht="43.5" x14ac:dyDescent="0.35">
      <c r="A2744">
        <v>2742</v>
      </c>
      <c r="B2744" s="8" t="s">
        <v>2831</v>
      </c>
      <c r="C2744" s="8" t="s">
        <v>2830</v>
      </c>
      <c r="D2744">
        <v>2500</v>
      </c>
      <c r="E2744">
        <v>731</v>
      </c>
      <c r="F2744" t="s">
        <v>49</v>
      </c>
      <c r="G2744" t="s">
        <v>55</v>
      </c>
      <c r="H2744" t="s">
        <v>82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2753</v>
      </c>
      <c r="O2744">
        <f>ROUNDUP(E2744/D2744,2)*100</f>
        <v>30</v>
      </c>
      <c r="P2744">
        <f>IF(L2744&gt;0,ROUNDUP((E2744/L2744),0))</f>
        <v>41</v>
      </c>
      <c r="Q2744" t="s">
        <v>30</v>
      </c>
      <c r="R2744" t="s">
        <v>2752</v>
      </c>
      <c r="S2744" s="10">
        <f>(J2744/86400)+25569+(-5/24)</f>
        <v>41030.511423611111</v>
      </c>
      <c r="T2744" s="9">
        <f>(I2744/86400)+25569+(-5/24)</f>
        <v>41044.511423611111</v>
      </c>
    </row>
    <row r="2745" spans="1:20" ht="58" x14ac:dyDescent="0.35">
      <c r="A2745">
        <v>2743</v>
      </c>
      <c r="B2745" s="8" t="s">
        <v>2829</v>
      </c>
      <c r="C2745" s="8" t="s">
        <v>2828</v>
      </c>
      <c r="D2745">
        <v>5999</v>
      </c>
      <c r="E2745">
        <v>0</v>
      </c>
      <c r="F2745" t="s">
        <v>49</v>
      </c>
      <c r="G2745" t="s">
        <v>55</v>
      </c>
      <c r="H2745" t="s">
        <v>82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2753</v>
      </c>
      <c r="O2745">
        <f>ROUNDUP(E2745/D2745,2)*100</f>
        <v>0</v>
      </c>
      <c r="P2745" t="b">
        <f>IF(L2745&gt;0,ROUNDUP((E2745/L2745),0))</f>
        <v>0</v>
      </c>
      <c r="Q2745" t="s">
        <v>30</v>
      </c>
      <c r="R2745" t="s">
        <v>2752</v>
      </c>
      <c r="S2745" s="10">
        <f>(J2745/86400)+25569+(-5/24)</f>
        <v>42632.120451388888</v>
      </c>
      <c r="T2745" s="9">
        <f>(I2745/86400)+25569+(-5/24)</f>
        <v>42662.120451388888</v>
      </c>
    </row>
    <row r="2746" spans="1:20" ht="43.5" x14ac:dyDescent="0.35">
      <c r="A2746">
        <v>2744</v>
      </c>
      <c r="B2746" s="8" t="s">
        <v>2827</v>
      </c>
      <c r="C2746" s="8" t="s">
        <v>2826</v>
      </c>
      <c r="D2746">
        <v>16000</v>
      </c>
      <c r="E2746">
        <v>835</v>
      </c>
      <c r="F2746" t="s">
        <v>49</v>
      </c>
      <c r="G2746" t="s">
        <v>55</v>
      </c>
      <c r="H2746" t="s">
        <v>82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2753</v>
      </c>
      <c r="O2746">
        <f>ROUNDUP(E2746/D2746,2)*100</f>
        <v>6.0000000000000009</v>
      </c>
      <c r="P2746">
        <f>IF(L2746&gt;0,ROUNDUP((E2746/L2746),0))</f>
        <v>38</v>
      </c>
      <c r="Q2746" t="s">
        <v>30</v>
      </c>
      <c r="R2746" t="s">
        <v>2752</v>
      </c>
      <c r="S2746" s="10">
        <f>(J2746/86400)+25569+(-5/24)</f>
        <v>40937.854143518518</v>
      </c>
      <c r="T2746" s="9">
        <f>(I2746/86400)+25569+(-5/24)</f>
        <v>40967.854143518518</v>
      </c>
    </row>
    <row r="2747" spans="1:20" ht="43.5" x14ac:dyDescent="0.35">
      <c r="A2747">
        <v>2745</v>
      </c>
      <c r="B2747" s="8" t="s">
        <v>2825</v>
      </c>
      <c r="C2747" s="8" t="s">
        <v>2824</v>
      </c>
      <c r="D2747">
        <v>8000</v>
      </c>
      <c r="E2747">
        <v>1751</v>
      </c>
      <c r="F2747" t="s">
        <v>49</v>
      </c>
      <c r="G2747" t="s">
        <v>55</v>
      </c>
      <c r="H2747" t="s">
        <v>82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2753</v>
      </c>
      <c r="O2747">
        <f>ROUNDUP(E2747/D2747,2)*100</f>
        <v>22</v>
      </c>
      <c r="P2747">
        <f>IF(L2747&gt;0,ROUNDUP((E2747/L2747),0))</f>
        <v>36</v>
      </c>
      <c r="Q2747" t="s">
        <v>30</v>
      </c>
      <c r="R2747" t="s">
        <v>2752</v>
      </c>
      <c r="S2747" s="10">
        <f>(J2747/86400)+25569+(-5/24)</f>
        <v>41044.779722222222</v>
      </c>
      <c r="T2747" s="9">
        <f>(I2747/86400)+25569+(-5/24)</f>
        <v>41104.779722222222</v>
      </c>
    </row>
    <row r="2748" spans="1:20" ht="43.5" x14ac:dyDescent="0.35">
      <c r="A2748">
        <v>2746</v>
      </c>
      <c r="B2748" s="8" t="s">
        <v>2823</v>
      </c>
      <c r="C2748" s="8" t="s">
        <v>2822</v>
      </c>
      <c r="D2748">
        <v>3000</v>
      </c>
      <c r="E2748">
        <v>801</v>
      </c>
      <c r="F2748" t="s">
        <v>49</v>
      </c>
      <c r="G2748" t="s">
        <v>55</v>
      </c>
      <c r="H2748" t="s">
        <v>82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2753</v>
      </c>
      <c r="O2748">
        <f>ROUNDUP(E2748/D2748,2)*100</f>
        <v>27</v>
      </c>
      <c r="P2748">
        <f>IF(L2748&gt;0,ROUNDUP((E2748/L2748),0))</f>
        <v>43</v>
      </c>
      <c r="Q2748" t="s">
        <v>30</v>
      </c>
      <c r="R2748" t="s">
        <v>2752</v>
      </c>
      <c r="S2748" s="10">
        <f>(J2748/86400)+25569+(-5/24)</f>
        <v>41850.57304398148</v>
      </c>
      <c r="T2748" s="9">
        <f>(I2748/86400)+25569+(-5/24)</f>
        <v>41880.57304398148</v>
      </c>
    </row>
    <row r="2749" spans="1:20" ht="43.5" x14ac:dyDescent="0.35">
      <c r="A2749">
        <v>2747</v>
      </c>
      <c r="B2749" s="8" t="s">
        <v>2821</v>
      </c>
      <c r="C2749" s="8" t="s">
        <v>2820</v>
      </c>
      <c r="D2749">
        <v>500</v>
      </c>
      <c r="E2749">
        <v>140</v>
      </c>
      <c r="F2749" t="s">
        <v>49</v>
      </c>
      <c r="G2749" t="s">
        <v>55</v>
      </c>
      <c r="H2749" t="s">
        <v>82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2753</v>
      </c>
      <c r="O2749">
        <f>ROUNDUP(E2749/D2749,2)*100</f>
        <v>28.000000000000004</v>
      </c>
      <c r="P2749">
        <f>IF(L2749&gt;0,ROUNDUP((E2749/L2749),0))</f>
        <v>35</v>
      </c>
      <c r="Q2749" t="s">
        <v>30</v>
      </c>
      <c r="R2749" t="s">
        <v>2752</v>
      </c>
      <c r="S2749" s="10">
        <f>(J2749/86400)+25569+(-5/24)</f>
        <v>41044.439780092587</v>
      </c>
      <c r="T2749" s="9">
        <f>(I2749/86400)+25569+(-5/24)</f>
        <v>41075.923611111109</v>
      </c>
    </row>
    <row r="2750" spans="1:20" ht="43.5" x14ac:dyDescent="0.35">
      <c r="A2750">
        <v>2748</v>
      </c>
      <c r="B2750" s="8" t="s">
        <v>2819</v>
      </c>
      <c r="C2750" s="8" t="s">
        <v>2818</v>
      </c>
      <c r="D2750">
        <v>5000</v>
      </c>
      <c r="E2750">
        <v>53</v>
      </c>
      <c r="F2750" t="s">
        <v>49</v>
      </c>
      <c r="G2750" t="s">
        <v>55</v>
      </c>
      <c r="H2750" t="s">
        <v>82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2753</v>
      </c>
      <c r="O2750">
        <f>ROUNDUP(E2750/D2750,2)*100</f>
        <v>2</v>
      </c>
      <c r="P2750">
        <f>IF(L2750&gt;0,ROUNDUP((E2750/L2750),0))</f>
        <v>14</v>
      </c>
      <c r="Q2750" t="s">
        <v>30</v>
      </c>
      <c r="R2750" t="s">
        <v>2752</v>
      </c>
      <c r="S2750" s="10">
        <f>(J2750/86400)+25569+(-5/24)</f>
        <v>42585.502337962964</v>
      </c>
      <c r="T2750" s="9">
        <f>(I2750/86400)+25569+(-5/24)</f>
        <v>42615.502337962964</v>
      </c>
    </row>
    <row r="2751" spans="1:20" ht="29" x14ac:dyDescent="0.35">
      <c r="A2751">
        <v>2749</v>
      </c>
      <c r="B2751" s="8" t="s">
        <v>2817</v>
      </c>
      <c r="C2751" s="8" t="s">
        <v>2816</v>
      </c>
      <c r="D2751">
        <v>10000</v>
      </c>
      <c r="E2751">
        <v>110</v>
      </c>
      <c r="F2751" t="s">
        <v>49</v>
      </c>
      <c r="G2751" t="s">
        <v>55</v>
      </c>
      <c r="H2751" t="s">
        <v>82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2753</v>
      </c>
      <c r="O2751">
        <f>ROUNDUP(E2751/D2751,2)*100</f>
        <v>2</v>
      </c>
      <c r="P2751">
        <f>IF(L2751&gt;0,ROUNDUP((E2751/L2751),0))</f>
        <v>55</v>
      </c>
      <c r="Q2751" t="s">
        <v>30</v>
      </c>
      <c r="R2751" t="s">
        <v>2752</v>
      </c>
      <c r="S2751" s="10">
        <f>(J2751/86400)+25569+(-5/24)</f>
        <v>42068.59070601852</v>
      </c>
      <c r="T2751" s="9">
        <f>(I2751/86400)+25569+(-5/24)</f>
        <v>42098.549039351848</v>
      </c>
    </row>
    <row r="2752" spans="1:20" ht="43.5" x14ac:dyDescent="0.35">
      <c r="A2752">
        <v>2750</v>
      </c>
      <c r="B2752" s="8" t="s">
        <v>2815</v>
      </c>
      <c r="C2752" s="8" t="s">
        <v>2814</v>
      </c>
      <c r="D2752">
        <v>1999</v>
      </c>
      <c r="E2752">
        <v>0</v>
      </c>
      <c r="F2752" t="s">
        <v>49</v>
      </c>
      <c r="G2752" t="s">
        <v>55</v>
      </c>
      <c r="H2752" t="s">
        <v>82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2753</v>
      </c>
      <c r="O2752">
        <f>ROUNDUP(E2752/D2752,2)*100</f>
        <v>0</v>
      </c>
      <c r="P2752" t="b">
        <f>IF(L2752&gt;0,ROUNDUP((E2752/L2752),0))</f>
        <v>0</v>
      </c>
      <c r="Q2752" t="s">
        <v>30</v>
      </c>
      <c r="R2752" t="s">
        <v>2752</v>
      </c>
      <c r="S2752" s="10">
        <f>(J2752/86400)+25569+(-5/24)</f>
        <v>41078.691493055558</v>
      </c>
      <c r="T2752" s="9">
        <f>(I2752/86400)+25569+(-5/24)</f>
        <v>41090.625</v>
      </c>
    </row>
    <row r="2753" spans="1:20" ht="43.5" x14ac:dyDescent="0.35">
      <c r="A2753">
        <v>2751</v>
      </c>
      <c r="B2753" s="8" t="s">
        <v>2813</v>
      </c>
      <c r="C2753" s="8" t="s">
        <v>2812</v>
      </c>
      <c r="D2753">
        <v>3274</v>
      </c>
      <c r="E2753">
        <v>0</v>
      </c>
      <c r="F2753" t="s">
        <v>49</v>
      </c>
      <c r="G2753" t="s">
        <v>55</v>
      </c>
      <c r="H2753" t="s">
        <v>82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2753</v>
      </c>
      <c r="O2753">
        <f>ROUNDUP(E2753/D2753,2)*100</f>
        <v>0</v>
      </c>
      <c r="P2753" t="b">
        <f>IF(L2753&gt;0,ROUNDUP((E2753/L2753),0))</f>
        <v>0</v>
      </c>
      <c r="Q2753" t="s">
        <v>30</v>
      </c>
      <c r="R2753" t="s">
        <v>2752</v>
      </c>
      <c r="S2753" s="10">
        <f>(J2753/86400)+25569+(-5/24)</f>
        <v>41747.678726851846</v>
      </c>
      <c r="T2753" s="9">
        <f>(I2753/86400)+25569+(-5/24)</f>
        <v>41807.678726851846</v>
      </c>
    </row>
    <row r="2754" spans="1:20" ht="43.5" x14ac:dyDescent="0.35">
      <c r="A2754">
        <v>2752</v>
      </c>
      <c r="B2754" s="8" t="s">
        <v>2811</v>
      </c>
      <c r="C2754" s="8" t="s">
        <v>2810</v>
      </c>
      <c r="D2754">
        <v>4800</v>
      </c>
      <c r="E2754">
        <v>550</v>
      </c>
      <c r="F2754" t="s">
        <v>49</v>
      </c>
      <c r="G2754" t="s">
        <v>55</v>
      </c>
      <c r="H2754" t="s">
        <v>82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2753</v>
      </c>
      <c r="O2754">
        <f>ROUNDUP(E2754/D2754,2)*100</f>
        <v>12</v>
      </c>
      <c r="P2754">
        <f>IF(L2754&gt;0,ROUNDUP((E2754/L2754),0))</f>
        <v>40</v>
      </c>
      <c r="Q2754" t="s">
        <v>30</v>
      </c>
      <c r="R2754" t="s">
        <v>2752</v>
      </c>
      <c r="S2754" s="10">
        <f>(J2754/86400)+25569+(-5/24)</f>
        <v>40855.556759259256</v>
      </c>
      <c r="T2754" s="9">
        <f>(I2754/86400)+25569+(-5/24)</f>
        <v>40895.556759259256</v>
      </c>
    </row>
    <row r="2755" spans="1:20" ht="43.5" x14ac:dyDescent="0.35">
      <c r="A2755">
        <v>2753</v>
      </c>
      <c r="B2755" s="8" t="s">
        <v>2809</v>
      </c>
      <c r="C2755" s="8" t="s">
        <v>2808</v>
      </c>
      <c r="D2755">
        <v>2000</v>
      </c>
      <c r="E2755">
        <v>380</v>
      </c>
      <c r="F2755" t="s">
        <v>49</v>
      </c>
      <c r="G2755" t="s">
        <v>55</v>
      </c>
      <c r="H2755" t="s">
        <v>82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2753</v>
      </c>
      <c r="O2755">
        <f>ROUNDUP(E2755/D2755,2)*100</f>
        <v>19</v>
      </c>
      <c r="P2755">
        <f>IF(L2755&gt;0,ROUNDUP((E2755/L2755),0))</f>
        <v>48</v>
      </c>
      <c r="Q2755" t="s">
        <v>30</v>
      </c>
      <c r="R2755" t="s">
        <v>2752</v>
      </c>
      <c r="S2755" s="10">
        <f>(J2755/86400)+25569+(-5/24)</f>
        <v>41117.692395833328</v>
      </c>
      <c r="T2755" s="9">
        <f>(I2755/86400)+25569+(-5/24)</f>
        <v>41147.692395833328</v>
      </c>
    </row>
    <row r="2756" spans="1:20" ht="43.5" x14ac:dyDescent="0.35">
      <c r="A2756">
        <v>2754</v>
      </c>
      <c r="B2756" s="8" t="s">
        <v>2807</v>
      </c>
      <c r="C2756" s="8" t="s">
        <v>2806</v>
      </c>
      <c r="D2756">
        <v>10000</v>
      </c>
      <c r="E2756">
        <v>0</v>
      </c>
      <c r="F2756" t="s">
        <v>49</v>
      </c>
      <c r="G2756" t="s">
        <v>55</v>
      </c>
      <c r="H2756" t="s">
        <v>82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2753</v>
      </c>
      <c r="O2756">
        <f>ROUNDUP(E2756/D2756,2)*100</f>
        <v>0</v>
      </c>
      <c r="P2756" t="b">
        <f>IF(L2756&gt;0,ROUNDUP((E2756/L2756),0))</f>
        <v>0</v>
      </c>
      <c r="Q2756" t="s">
        <v>30</v>
      </c>
      <c r="R2756" t="s">
        <v>2752</v>
      </c>
      <c r="S2756" s="10">
        <f>(J2756/86400)+25569+(-5/24)</f>
        <v>41863.427673611106</v>
      </c>
      <c r="T2756" s="9">
        <f>(I2756/86400)+25569+(-5/24)</f>
        <v>41893.427673611106</v>
      </c>
    </row>
    <row r="2757" spans="1:20" ht="43.5" x14ac:dyDescent="0.35">
      <c r="A2757">
        <v>2755</v>
      </c>
      <c r="B2757" s="8" t="s">
        <v>2805</v>
      </c>
      <c r="C2757" s="8" t="s">
        <v>2804</v>
      </c>
      <c r="D2757">
        <v>500</v>
      </c>
      <c r="E2757">
        <v>260</v>
      </c>
      <c r="F2757" t="s">
        <v>49</v>
      </c>
      <c r="G2757" t="s">
        <v>65</v>
      </c>
      <c r="H2757" t="s">
        <v>85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2753</v>
      </c>
      <c r="O2757">
        <f>ROUNDUP(E2757/D2757,2)*100</f>
        <v>52</v>
      </c>
      <c r="P2757">
        <f>IF(L2757&gt;0,ROUNDUP((E2757/L2757),0))</f>
        <v>18</v>
      </c>
      <c r="Q2757" t="s">
        <v>30</v>
      </c>
      <c r="R2757" t="s">
        <v>2752</v>
      </c>
      <c r="S2757" s="10">
        <f>(J2757/86400)+25569+(-5/24)</f>
        <v>42072.582488425927</v>
      </c>
      <c r="T2757" s="9">
        <f>(I2757/86400)+25569+(-5/24)</f>
        <v>42102.582488425927</v>
      </c>
    </row>
    <row r="2758" spans="1:20" ht="43.5" x14ac:dyDescent="0.35">
      <c r="A2758">
        <v>2756</v>
      </c>
      <c r="B2758" s="8" t="s">
        <v>2803</v>
      </c>
      <c r="C2758" s="8" t="s">
        <v>2802</v>
      </c>
      <c r="D2758">
        <v>10000</v>
      </c>
      <c r="E2758">
        <v>1048</v>
      </c>
      <c r="F2758" t="s">
        <v>49</v>
      </c>
      <c r="G2758" t="s">
        <v>55</v>
      </c>
      <c r="H2758" t="s">
        <v>82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2753</v>
      </c>
      <c r="O2758">
        <f>ROUNDUP(E2758/D2758,2)*100</f>
        <v>11</v>
      </c>
      <c r="P2758">
        <f>IF(L2758&gt;0,ROUNDUP((E2758/L2758),0))</f>
        <v>32</v>
      </c>
      <c r="Q2758" t="s">
        <v>30</v>
      </c>
      <c r="R2758" t="s">
        <v>2752</v>
      </c>
      <c r="S2758" s="10">
        <f>(J2758/86400)+25569+(-5/24)</f>
        <v>41620.692141203697</v>
      </c>
      <c r="T2758" s="9">
        <f>(I2758/86400)+25569+(-5/24)</f>
        <v>41650.692141203697</v>
      </c>
    </row>
    <row r="2759" spans="1:20" ht="29" x14ac:dyDescent="0.35">
      <c r="A2759">
        <v>2757</v>
      </c>
      <c r="B2759" s="8" t="s">
        <v>2801</v>
      </c>
      <c r="C2759" s="8" t="s">
        <v>2800</v>
      </c>
      <c r="D2759">
        <v>1500</v>
      </c>
      <c r="E2759">
        <v>10</v>
      </c>
      <c r="F2759" t="s">
        <v>49</v>
      </c>
      <c r="G2759" t="s">
        <v>55</v>
      </c>
      <c r="H2759" t="s">
        <v>82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2753</v>
      </c>
      <c r="O2759">
        <f>ROUNDUP(E2759/D2759,2)*100</f>
        <v>1</v>
      </c>
      <c r="P2759">
        <f>IF(L2759&gt;0,ROUNDUP((E2759/L2759),0))</f>
        <v>5</v>
      </c>
      <c r="Q2759" t="s">
        <v>30</v>
      </c>
      <c r="R2759" t="s">
        <v>2752</v>
      </c>
      <c r="S2759" s="10">
        <f>(J2759/86400)+25569+(-5/24)</f>
        <v>42573.448287037034</v>
      </c>
      <c r="T2759" s="9">
        <f>(I2759/86400)+25569+(-5/24)</f>
        <v>42588.448287037034</v>
      </c>
    </row>
    <row r="2760" spans="1:20" ht="58" x14ac:dyDescent="0.35">
      <c r="A2760">
        <v>2758</v>
      </c>
      <c r="B2760" s="8" t="s">
        <v>2799</v>
      </c>
      <c r="C2760" s="8" t="s">
        <v>2798</v>
      </c>
      <c r="D2760">
        <v>2000</v>
      </c>
      <c r="E2760">
        <v>234</v>
      </c>
      <c r="F2760" t="s">
        <v>49</v>
      </c>
      <c r="G2760" t="s">
        <v>58</v>
      </c>
      <c r="H2760" t="s">
        <v>104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2753</v>
      </c>
      <c r="O2760">
        <f>ROUNDUP(E2760/D2760,2)*100</f>
        <v>12</v>
      </c>
      <c r="P2760">
        <f>IF(L2760&gt;0,ROUNDUP((E2760/L2760),0))</f>
        <v>39</v>
      </c>
      <c r="Q2760" t="s">
        <v>30</v>
      </c>
      <c r="R2760" t="s">
        <v>2752</v>
      </c>
      <c r="S2760" s="10">
        <f>(J2760/86400)+25569+(-5/24)</f>
        <v>42639.23359953703</v>
      </c>
      <c r="T2760" s="9">
        <f>(I2760/86400)+25569+(-5/24)</f>
        <v>42653.23359953703</v>
      </c>
    </row>
    <row r="2761" spans="1:20" ht="43.5" x14ac:dyDescent="0.35">
      <c r="A2761">
        <v>2759</v>
      </c>
      <c r="B2761" s="8" t="s">
        <v>2797</v>
      </c>
      <c r="C2761" s="8" t="s">
        <v>2796</v>
      </c>
      <c r="D2761">
        <v>1000</v>
      </c>
      <c r="E2761">
        <v>105</v>
      </c>
      <c r="F2761" t="s">
        <v>49</v>
      </c>
      <c r="G2761" t="s">
        <v>58</v>
      </c>
      <c r="H2761" t="s">
        <v>104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2753</v>
      </c>
      <c r="O2761">
        <f>ROUNDUP(E2761/D2761,2)*100</f>
        <v>11</v>
      </c>
      <c r="P2761">
        <f>IF(L2761&gt;0,ROUNDUP((E2761/L2761),0))</f>
        <v>53</v>
      </c>
      <c r="Q2761" t="s">
        <v>30</v>
      </c>
      <c r="R2761" t="s">
        <v>2752</v>
      </c>
      <c r="S2761" s="10">
        <f>(J2761/86400)+25569+(-5/24)</f>
        <v>42524.158171296294</v>
      </c>
      <c r="T2761" s="9">
        <f>(I2761/86400)+25569+(-5/24)</f>
        <v>42567.158171296294</v>
      </c>
    </row>
    <row r="2762" spans="1:20" ht="58" x14ac:dyDescent="0.35">
      <c r="A2762">
        <v>2760</v>
      </c>
      <c r="B2762" s="8" t="s">
        <v>2795</v>
      </c>
      <c r="C2762" s="8" t="s">
        <v>2794</v>
      </c>
      <c r="D2762">
        <v>5000</v>
      </c>
      <c r="E2762">
        <v>0</v>
      </c>
      <c r="F2762" t="s">
        <v>49</v>
      </c>
      <c r="G2762" t="s">
        <v>56</v>
      </c>
      <c r="H2762" t="s">
        <v>90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2753</v>
      </c>
      <c r="O2762">
        <f>ROUNDUP(E2762/D2762,2)*100</f>
        <v>0</v>
      </c>
      <c r="P2762" t="b">
        <f>IF(L2762&gt;0,ROUNDUP((E2762/L2762),0))</f>
        <v>0</v>
      </c>
      <c r="Q2762" t="s">
        <v>30</v>
      </c>
      <c r="R2762" t="s">
        <v>2752</v>
      </c>
      <c r="S2762" s="10">
        <f>(J2762/86400)+25569+(-5/24)</f>
        <v>41415.252986111111</v>
      </c>
      <c r="T2762" s="9">
        <f>(I2762/86400)+25569+(-5/24)</f>
        <v>41445.252986111111</v>
      </c>
    </row>
    <row r="2763" spans="1:20" ht="29" x14ac:dyDescent="0.35">
      <c r="A2763">
        <v>2761</v>
      </c>
      <c r="B2763" s="8" t="s">
        <v>2793</v>
      </c>
      <c r="C2763" s="8" t="s">
        <v>2792</v>
      </c>
      <c r="D2763">
        <v>5000</v>
      </c>
      <c r="E2763">
        <v>36</v>
      </c>
      <c r="F2763" t="s">
        <v>49</v>
      </c>
      <c r="G2763" t="s">
        <v>55</v>
      </c>
      <c r="H2763" t="s">
        <v>82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2753</v>
      </c>
      <c r="O2763">
        <f>ROUNDUP(E2763/D2763,2)*100</f>
        <v>1</v>
      </c>
      <c r="P2763">
        <f>IF(L2763&gt;0,ROUNDUP((E2763/L2763),0))</f>
        <v>9</v>
      </c>
      <c r="Q2763" t="s">
        <v>30</v>
      </c>
      <c r="R2763" t="s">
        <v>2752</v>
      </c>
      <c r="S2763" s="10">
        <f>(J2763/86400)+25569+(-5/24)</f>
        <v>41246.85524305555</v>
      </c>
      <c r="T2763" s="9">
        <f>(I2763/86400)+25569+(-5/24)</f>
        <v>41276.85524305555</v>
      </c>
    </row>
    <row r="2764" spans="1:20" ht="43.5" x14ac:dyDescent="0.35">
      <c r="A2764">
        <v>2762</v>
      </c>
      <c r="B2764" s="8" t="s">
        <v>2791</v>
      </c>
      <c r="C2764" s="8" t="s">
        <v>2790</v>
      </c>
      <c r="D2764">
        <v>3250</v>
      </c>
      <c r="E2764">
        <v>25</v>
      </c>
      <c r="F2764" t="s">
        <v>49</v>
      </c>
      <c r="G2764" t="s">
        <v>55</v>
      </c>
      <c r="H2764" t="s">
        <v>82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2753</v>
      </c>
      <c r="O2764">
        <f>ROUNDUP(E2764/D2764,2)*100</f>
        <v>1</v>
      </c>
      <c r="P2764">
        <f>IF(L2764&gt;0,ROUNDUP((E2764/L2764),0))</f>
        <v>25</v>
      </c>
      <c r="Q2764" t="s">
        <v>30</v>
      </c>
      <c r="R2764" t="s">
        <v>2752</v>
      </c>
      <c r="S2764" s="10">
        <f>(J2764/86400)+25569+(-5/24)</f>
        <v>40926.828645833331</v>
      </c>
      <c r="T2764" s="9">
        <f>(I2764/86400)+25569+(-5/24)</f>
        <v>40986.786979166667</v>
      </c>
    </row>
    <row r="2765" spans="1:20" ht="29" x14ac:dyDescent="0.35">
      <c r="A2765">
        <v>2763</v>
      </c>
      <c r="B2765" s="8" t="s">
        <v>2789</v>
      </c>
      <c r="C2765" s="8" t="s">
        <v>2788</v>
      </c>
      <c r="D2765">
        <v>39400</v>
      </c>
      <c r="E2765">
        <v>90</v>
      </c>
      <c r="F2765" t="s">
        <v>49</v>
      </c>
      <c r="G2765" t="s">
        <v>55</v>
      </c>
      <c r="H2765" t="s">
        <v>82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2753</v>
      </c>
      <c r="O2765">
        <f>ROUNDUP(E2765/D2765,2)*100</f>
        <v>1</v>
      </c>
      <c r="P2765">
        <f>IF(L2765&gt;0,ROUNDUP((E2765/L2765),0))</f>
        <v>30</v>
      </c>
      <c r="Q2765" t="s">
        <v>30</v>
      </c>
      <c r="R2765" t="s">
        <v>2752</v>
      </c>
      <c r="S2765" s="10">
        <f>(J2765/86400)+25569+(-5/24)</f>
        <v>41373.371342592589</v>
      </c>
      <c r="T2765" s="9">
        <f>(I2765/86400)+25569+(-5/24)</f>
        <v>41418.371342592589</v>
      </c>
    </row>
    <row r="2766" spans="1:20" ht="43.5" x14ac:dyDescent="0.35">
      <c r="A2766">
        <v>2764</v>
      </c>
      <c r="B2766" s="8" t="s">
        <v>2787</v>
      </c>
      <c r="C2766" s="8" t="s">
        <v>2786</v>
      </c>
      <c r="D2766">
        <v>4000</v>
      </c>
      <c r="E2766">
        <v>45</v>
      </c>
      <c r="F2766" t="s">
        <v>49</v>
      </c>
      <c r="G2766" t="s">
        <v>55</v>
      </c>
      <c r="H2766" t="s">
        <v>82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2753</v>
      </c>
      <c r="O2766">
        <f>ROUNDUP(E2766/D2766,2)*100</f>
        <v>2</v>
      </c>
      <c r="P2766">
        <f>IF(L2766&gt;0,ROUNDUP((E2766/L2766),0))</f>
        <v>12</v>
      </c>
      <c r="Q2766" t="s">
        <v>30</v>
      </c>
      <c r="R2766" t="s">
        <v>2752</v>
      </c>
      <c r="S2766" s="10">
        <f>(J2766/86400)+25569+(-5/24)</f>
        <v>41030.083692129629</v>
      </c>
      <c r="T2766" s="9">
        <f>(I2766/86400)+25569+(-5/24)</f>
        <v>41059.583333333328</v>
      </c>
    </row>
    <row r="2767" spans="1:20" ht="43.5" x14ac:dyDescent="0.35">
      <c r="A2767">
        <v>2765</v>
      </c>
      <c r="B2767" s="8" t="s">
        <v>2785</v>
      </c>
      <c r="C2767" s="8" t="s">
        <v>2784</v>
      </c>
      <c r="D2767">
        <v>4000</v>
      </c>
      <c r="E2767">
        <v>0</v>
      </c>
      <c r="F2767" t="s">
        <v>49</v>
      </c>
      <c r="G2767" t="s">
        <v>55</v>
      </c>
      <c r="H2767" t="s">
        <v>82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2753</v>
      </c>
      <c r="O2767">
        <f>ROUNDUP(E2767/D2767,2)*100</f>
        <v>0</v>
      </c>
      <c r="P2767" t="b">
        <f>IF(L2767&gt;0,ROUNDUP((E2767/L2767),0))</f>
        <v>0</v>
      </c>
      <c r="Q2767" t="s">
        <v>30</v>
      </c>
      <c r="R2767" t="s">
        <v>2752</v>
      </c>
      <c r="S2767" s="10">
        <f>(J2767/86400)+25569+(-5/24)</f>
        <v>41194.370694444442</v>
      </c>
      <c r="T2767" s="9">
        <f>(I2767/86400)+25569+(-5/24)</f>
        <v>41210.370694444442</v>
      </c>
    </row>
    <row r="2768" spans="1:20" ht="43.5" x14ac:dyDescent="0.35">
      <c r="A2768">
        <v>2766</v>
      </c>
      <c r="B2768" s="8" t="s">
        <v>2783</v>
      </c>
      <c r="C2768" s="8" t="s">
        <v>2782</v>
      </c>
      <c r="D2768">
        <v>5000</v>
      </c>
      <c r="E2768">
        <v>100</v>
      </c>
      <c r="F2768" t="s">
        <v>49</v>
      </c>
      <c r="G2768" t="s">
        <v>55</v>
      </c>
      <c r="H2768" t="s">
        <v>82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2753</v>
      </c>
      <c r="O2768">
        <f>ROUNDUP(E2768/D2768,2)*100</f>
        <v>2</v>
      </c>
      <c r="P2768">
        <f>IF(L2768&gt;0,ROUNDUP((E2768/L2768),0))</f>
        <v>25</v>
      </c>
      <c r="Q2768" t="s">
        <v>30</v>
      </c>
      <c r="R2768" t="s">
        <v>2752</v>
      </c>
      <c r="S2768" s="10">
        <f>(J2768/86400)+25569+(-5/24)</f>
        <v>40736.459699074076</v>
      </c>
      <c r="T2768" s="9">
        <f>(I2768/86400)+25569+(-5/24)</f>
        <v>40766.459699074076</v>
      </c>
    </row>
    <row r="2769" spans="1:20" ht="43.5" x14ac:dyDescent="0.35">
      <c r="A2769">
        <v>2767</v>
      </c>
      <c r="B2769" s="8" t="s">
        <v>2781</v>
      </c>
      <c r="C2769" s="8" t="s">
        <v>2780</v>
      </c>
      <c r="D2769">
        <v>4000</v>
      </c>
      <c r="E2769">
        <v>34</v>
      </c>
      <c r="F2769" t="s">
        <v>49</v>
      </c>
      <c r="G2769" t="s">
        <v>57</v>
      </c>
      <c r="H2769" t="s">
        <v>193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2753</v>
      </c>
      <c r="O2769">
        <f>ROUNDUP(E2769/D2769,2)*100</f>
        <v>1</v>
      </c>
      <c r="P2769">
        <f>IF(L2769&gt;0,ROUNDUP((E2769/L2769),0))</f>
        <v>12</v>
      </c>
      <c r="Q2769" t="s">
        <v>30</v>
      </c>
      <c r="R2769" t="s">
        <v>2752</v>
      </c>
      <c r="S2769" s="10">
        <f>(J2769/86400)+25569+(-5/24)</f>
        <v>42172.750578703701</v>
      </c>
      <c r="T2769" s="9">
        <f>(I2769/86400)+25569+(-5/24)</f>
        <v>42232.750578703701</v>
      </c>
    </row>
    <row r="2770" spans="1:20" ht="43.5" x14ac:dyDescent="0.35">
      <c r="A2770">
        <v>2768</v>
      </c>
      <c r="B2770" s="8" t="s">
        <v>2779</v>
      </c>
      <c r="C2770" s="8" t="s">
        <v>2778</v>
      </c>
      <c r="D2770">
        <v>7000</v>
      </c>
      <c r="E2770">
        <v>1002</v>
      </c>
      <c r="F2770" t="s">
        <v>49</v>
      </c>
      <c r="G2770" t="s">
        <v>55</v>
      </c>
      <c r="H2770" t="s">
        <v>82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2753</v>
      </c>
      <c r="O2770">
        <f>ROUNDUP(E2770/D2770,2)*100</f>
        <v>15.000000000000002</v>
      </c>
      <c r="P2770">
        <f>IF(L2770&gt;0,ROUNDUP((E2770/L2770),0))</f>
        <v>30</v>
      </c>
      <c r="Q2770" t="s">
        <v>30</v>
      </c>
      <c r="R2770" t="s">
        <v>2752</v>
      </c>
      <c r="S2770" s="10">
        <f>(J2770/86400)+25569+(-5/24)</f>
        <v>40967.4065162037</v>
      </c>
      <c r="T2770" s="9">
        <f>(I2770/86400)+25569+(-5/24)</f>
        <v>40997.364849537036</v>
      </c>
    </row>
    <row r="2771" spans="1:20" ht="43.5" x14ac:dyDescent="0.35">
      <c r="A2771">
        <v>2769</v>
      </c>
      <c r="B2771" s="8" t="s">
        <v>2777</v>
      </c>
      <c r="C2771" s="8" t="s">
        <v>2776</v>
      </c>
      <c r="D2771">
        <v>800</v>
      </c>
      <c r="E2771">
        <v>2</v>
      </c>
      <c r="F2771" t="s">
        <v>49</v>
      </c>
      <c r="G2771" t="s">
        <v>56</v>
      </c>
      <c r="H2771" t="s">
        <v>90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2753</v>
      </c>
      <c r="O2771">
        <f>ROUNDUP(E2771/D2771,2)*100</f>
        <v>1</v>
      </c>
      <c r="P2771">
        <f>IF(L2771&gt;0,ROUNDUP((E2771/L2771),0))</f>
        <v>1</v>
      </c>
      <c r="Q2771" t="s">
        <v>30</v>
      </c>
      <c r="R2771" t="s">
        <v>2752</v>
      </c>
      <c r="S2771" s="10">
        <f>(J2771/86400)+25569+(-5/24)</f>
        <v>41745.617939814816</v>
      </c>
      <c r="T2771" s="9">
        <f>(I2771/86400)+25569+(-5/24)</f>
        <v>41795.617939814816</v>
      </c>
    </row>
    <row r="2772" spans="1:20" ht="43.5" x14ac:dyDescent="0.35">
      <c r="A2772">
        <v>2770</v>
      </c>
      <c r="B2772" s="8" t="s">
        <v>2775</v>
      </c>
      <c r="C2772" s="8" t="s">
        <v>2774</v>
      </c>
      <c r="D2772">
        <v>20000</v>
      </c>
      <c r="E2772">
        <v>2082.25</v>
      </c>
      <c r="F2772" t="s">
        <v>49</v>
      </c>
      <c r="G2772" t="s">
        <v>55</v>
      </c>
      <c r="H2772" t="s">
        <v>82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2753</v>
      </c>
      <c r="O2772">
        <f>ROUNDUP(E2772/D2772,2)*100</f>
        <v>11</v>
      </c>
      <c r="P2772">
        <f>IF(L2772&gt;0,ROUNDUP((E2772/L2772),0))</f>
        <v>64</v>
      </c>
      <c r="Q2772" t="s">
        <v>30</v>
      </c>
      <c r="R2772" t="s">
        <v>2752</v>
      </c>
      <c r="S2772" s="10">
        <f>(J2772/86400)+25569+(-5/24)</f>
        <v>41686.496874999997</v>
      </c>
      <c r="T2772" s="9">
        <f>(I2772/86400)+25569+(-5/24)</f>
        <v>41716.455208333333</v>
      </c>
    </row>
    <row r="2773" spans="1:20" ht="43.5" x14ac:dyDescent="0.35">
      <c r="A2773">
        <v>2771</v>
      </c>
      <c r="B2773" s="8" t="s">
        <v>2773</v>
      </c>
      <c r="C2773" s="8" t="s">
        <v>2772</v>
      </c>
      <c r="D2773">
        <v>19980</v>
      </c>
      <c r="E2773">
        <v>0</v>
      </c>
      <c r="F2773" t="s">
        <v>49</v>
      </c>
      <c r="G2773" t="s">
        <v>55</v>
      </c>
      <c r="H2773" t="s">
        <v>82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2753</v>
      </c>
      <c r="O2773">
        <f>ROUNDUP(E2773/D2773,2)*100</f>
        <v>0</v>
      </c>
      <c r="P2773" t="b">
        <f>IF(L2773&gt;0,ROUNDUP((E2773/L2773),0))</f>
        <v>0</v>
      </c>
      <c r="Q2773" t="s">
        <v>30</v>
      </c>
      <c r="R2773" t="s">
        <v>2752</v>
      </c>
      <c r="S2773" s="10">
        <f>(J2773/86400)+25569+(-5/24)</f>
        <v>41257.323379629626</v>
      </c>
      <c r="T2773" s="9">
        <f>(I2773/86400)+25569+(-5/24)</f>
        <v>41306.5</v>
      </c>
    </row>
    <row r="2774" spans="1:20" ht="43.5" x14ac:dyDescent="0.35">
      <c r="A2774">
        <v>2772</v>
      </c>
      <c r="B2774" s="8" t="s">
        <v>2771</v>
      </c>
      <c r="C2774" s="8" t="s">
        <v>2770</v>
      </c>
      <c r="D2774">
        <v>8000</v>
      </c>
      <c r="E2774">
        <v>0</v>
      </c>
      <c r="F2774" t="s">
        <v>49</v>
      </c>
      <c r="G2774" t="s">
        <v>55</v>
      </c>
      <c r="H2774" t="s">
        <v>82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2753</v>
      </c>
      <c r="O2774">
        <f>ROUNDUP(E2774/D2774,2)*100</f>
        <v>0</v>
      </c>
      <c r="P2774" t="b">
        <f>IF(L2774&gt;0,ROUNDUP((E2774/L2774),0))</f>
        <v>0</v>
      </c>
      <c r="Q2774" t="s">
        <v>30</v>
      </c>
      <c r="R2774" t="s">
        <v>2752</v>
      </c>
      <c r="S2774" s="10">
        <f>(J2774/86400)+25569+(-5/24)</f>
        <v>41537.660810185182</v>
      </c>
      <c r="T2774" s="9">
        <f>(I2774/86400)+25569+(-5/24)</f>
        <v>41552.660810185182</v>
      </c>
    </row>
    <row r="2775" spans="1:20" ht="43.5" x14ac:dyDescent="0.35">
      <c r="A2775">
        <v>2773</v>
      </c>
      <c r="B2775" s="8" t="s">
        <v>2769</v>
      </c>
      <c r="C2775" s="8" t="s">
        <v>2768</v>
      </c>
      <c r="D2775">
        <v>530</v>
      </c>
      <c r="E2775">
        <v>1</v>
      </c>
      <c r="F2775" t="s">
        <v>49</v>
      </c>
      <c r="G2775" t="s">
        <v>57</v>
      </c>
      <c r="H2775" t="s">
        <v>193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2753</v>
      </c>
      <c r="O2775">
        <f>ROUNDUP(E2775/D2775,2)*100</f>
        <v>1</v>
      </c>
      <c r="P2775">
        <f>IF(L2775&gt;0,ROUNDUP((E2775/L2775),0))</f>
        <v>1</v>
      </c>
      <c r="Q2775" t="s">
        <v>30</v>
      </c>
      <c r="R2775" t="s">
        <v>2752</v>
      </c>
      <c r="S2775" s="10">
        <f>(J2775/86400)+25569+(-5/24)</f>
        <v>42474.656493055554</v>
      </c>
      <c r="T2775" s="9">
        <f>(I2775/86400)+25569+(-5/24)</f>
        <v>42484.656493055554</v>
      </c>
    </row>
    <row r="2776" spans="1:20" ht="43.5" x14ac:dyDescent="0.35">
      <c r="A2776">
        <v>2774</v>
      </c>
      <c r="B2776" s="8" t="s">
        <v>2767</v>
      </c>
      <c r="C2776" s="8" t="s">
        <v>2766</v>
      </c>
      <c r="D2776">
        <v>4000</v>
      </c>
      <c r="E2776">
        <v>570</v>
      </c>
      <c r="F2776" t="s">
        <v>49</v>
      </c>
      <c r="G2776" t="s">
        <v>55</v>
      </c>
      <c r="H2776" t="s">
        <v>82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2753</v>
      </c>
      <c r="O2776">
        <f>ROUNDUP(E2776/D2776,2)*100</f>
        <v>15.000000000000002</v>
      </c>
      <c r="P2776">
        <f>IF(L2776&gt;0,ROUNDUP((E2776/L2776),0))</f>
        <v>44</v>
      </c>
      <c r="Q2776" t="s">
        <v>30</v>
      </c>
      <c r="R2776" t="s">
        <v>2752</v>
      </c>
      <c r="S2776" s="10">
        <f>(J2776/86400)+25569+(-5/24)</f>
        <v>41310.918148148143</v>
      </c>
      <c r="T2776" s="9">
        <f>(I2776/86400)+25569+(-5/24)</f>
        <v>41340.918148148143</v>
      </c>
    </row>
    <row r="2777" spans="1:20" ht="43.5" x14ac:dyDescent="0.35">
      <c r="A2777">
        <v>2775</v>
      </c>
      <c r="B2777" s="8" t="s">
        <v>2765</v>
      </c>
      <c r="C2777" s="8" t="s">
        <v>2764</v>
      </c>
      <c r="D2777">
        <v>5000</v>
      </c>
      <c r="E2777">
        <v>150</v>
      </c>
      <c r="F2777" t="s">
        <v>49</v>
      </c>
      <c r="G2777" t="s">
        <v>55</v>
      </c>
      <c r="H2777" t="s">
        <v>82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2753</v>
      </c>
      <c r="O2777">
        <f>ROUNDUP(E2777/D2777,2)*100</f>
        <v>3</v>
      </c>
      <c r="P2777">
        <f>IF(L2777&gt;0,ROUNDUP((E2777/L2777),0))</f>
        <v>75</v>
      </c>
      <c r="Q2777" t="s">
        <v>30</v>
      </c>
      <c r="R2777" t="s">
        <v>2752</v>
      </c>
      <c r="S2777" s="10">
        <f>(J2777/86400)+25569+(-5/24)</f>
        <v>40862.805023148147</v>
      </c>
      <c r="T2777" s="9">
        <f>(I2777/86400)+25569+(-5/24)</f>
        <v>40892.805023148147</v>
      </c>
    </row>
    <row r="2778" spans="1:20" ht="58" x14ac:dyDescent="0.35">
      <c r="A2778">
        <v>2776</v>
      </c>
      <c r="B2778" s="8" t="s">
        <v>2763</v>
      </c>
      <c r="C2778" s="8" t="s">
        <v>2762</v>
      </c>
      <c r="D2778">
        <v>21000</v>
      </c>
      <c r="E2778">
        <v>1655</v>
      </c>
      <c r="F2778" t="s">
        <v>49</v>
      </c>
      <c r="G2778" t="s">
        <v>55</v>
      </c>
      <c r="H2778" t="s">
        <v>82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2753</v>
      </c>
      <c r="O2778">
        <f>ROUNDUP(E2778/D2778,2)*100</f>
        <v>8</v>
      </c>
      <c r="P2778">
        <f>IF(L2778&gt;0,ROUNDUP((E2778/L2778),0))</f>
        <v>46</v>
      </c>
      <c r="Q2778" t="s">
        <v>30</v>
      </c>
      <c r="R2778" t="s">
        <v>2752</v>
      </c>
      <c r="S2778" s="10">
        <f>(J2778/86400)+25569+(-5/24)</f>
        <v>42136.088842592588</v>
      </c>
      <c r="T2778" s="9">
        <f>(I2778/86400)+25569+(-5/24)</f>
        <v>42167.088842592588</v>
      </c>
    </row>
    <row r="2779" spans="1:20" ht="43.5" x14ac:dyDescent="0.35">
      <c r="A2779">
        <v>2777</v>
      </c>
      <c r="B2779" s="8" t="s">
        <v>2761</v>
      </c>
      <c r="C2779" s="8" t="s">
        <v>2760</v>
      </c>
      <c r="D2779">
        <v>3000</v>
      </c>
      <c r="E2779">
        <v>10</v>
      </c>
      <c r="F2779" t="s">
        <v>49</v>
      </c>
      <c r="G2779" t="s">
        <v>55</v>
      </c>
      <c r="H2779" t="s">
        <v>82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2753</v>
      </c>
      <c r="O2779">
        <f>ROUNDUP(E2779/D2779,2)*100</f>
        <v>1</v>
      </c>
      <c r="P2779">
        <f>IF(L2779&gt;0,ROUNDUP((E2779/L2779),0))</f>
        <v>10</v>
      </c>
      <c r="Q2779" t="s">
        <v>30</v>
      </c>
      <c r="R2779" t="s">
        <v>2752</v>
      </c>
      <c r="S2779" s="10">
        <f>(J2779/86400)+25569+(-5/24)</f>
        <v>42172.460694444446</v>
      </c>
      <c r="T2779" s="9">
        <f>(I2779/86400)+25569+(-5/24)</f>
        <v>42202.460694444446</v>
      </c>
    </row>
    <row r="2780" spans="1:20" ht="58" x14ac:dyDescent="0.35">
      <c r="A2780">
        <v>2778</v>
      </c>
      <c r="B2780" s="8" t="s">
        <v>2759</v>
      </c>
      <c r="C2780" s="8" t="s">
        <v>2758</v>
      </c>
      <c r="D2780">
        <v>5500</v>
      </c>
      <c r="E2780">
        <v>1405</v>
      </c>
      <c r="F2780" t="s">
        <v>49</v>
      </c>
      <c r="G2780" t="s">
        <v>55</v>
      </c>
      <c r="H2780" t="s">
        <v>82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2753</v>
      </c>
      <c r="O2780">
        <f>ROUNDUP(E2780/D2780,2)*100</f>
        <v>26</v>
      </c>
      <c r="P2780">
        <f>IF(L2780&gt;0,ROUNDUP((E2780/L2780),0))</f>
        <v>94</v>
      </c>
      <c r="Q2780" t="s">
        <v>30</v>
      </c>
      <c r="R2780" t="s">
        <v>2752</v>
      </c>
      <c r="S2780" s="10">
        <f>(J2780/86400)+25569+(-5/24)</f>
        <v>41846.769745370366</v>
      </c>
      <c r="T2780" s="9">
        <f>(I2780/86400)+25569+(-5/24)</f>
        <v>41876.769745370366</v>
      </c>
    </row>
    <row r="2781" spans="1:20" ht="43.5" x14ac:dyDescent="0.35">
      <c r="A2781">
        <v>2779</v>
      </c>
      <c r="B2781" s="8" t="s">
        <v>2757</v>
      </c>
      <c r="C2781" s="8" t="s">
        <v>2756</v>
      </c>
      <c r="D2781">
        <v>2500</v>
      </c>
      <c r="E2781">
        <v>53</v>
      </c>
      <c r="F2781" t="s">
        <v>49</v>
      </c>
      <c r="G2781" t="s">
        <v>55</v>
      </c>
      <c r="H2781" t="s">
        <v>82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2753</v>
      </c>
      <c r="O2781">
        <f>ROUNDUP(E2781/D2781,2)*100</f>
        <v>3</v>
      </c>
      <c r="P2781">
        <f>IF(L2781&gt;0,ROUNDUP((E2781/L2781),0))</f>
        <v>53</v>
      </c>
      <c r="Q2781" t="s">
        <v>30</v>
      </c>
      <c r="R2781" t="s">
        <v>2752</v>
      </c>
      <c r="S2781" s="10">
        <f>(J2781/86400)+25569+(-5/24)</f>
        <v>42300.377557870372</v>
      </c>
      <c r="T2781" s="9">
        <f>(I2781/86400)+25569+(-5/24)</f>
        <v>42330.419224537036</v>
      </c>
    </row>
    <row r="2782" spans="1:20" ht="29" x14ac:dyDescent="0.35">
      <c r="A2782">
        <v>2780</v>
      </c>
      <c r="B2782" s="8" t="s">
        <v>2755</v>
      </c>
      <c r="C2782" s="8" t="s">
        <v>2754</v>
      </c>
      <c r="D2782">
        <v>100000</v>
      </c>
      <c r="E2782">
        <v>0</v>
      </c>
      <c r="F2782" t="s">
        <v>49</v>
      </c>
      <c r="G2782" t="s">
        <v>60</v>
      </c>
      <c r="H2782" t="s">
        <v>85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2753</v>
      </c>
      <c r="O2782">
        <f>ROUNDUP(E2782/D2782,2)*100</f>
        <v>0</v>
      </c>
      <c r="P2782" t="b">
        <f>IF(L2782&gt;0,ROUNDUP((E2782/L2782),0))</f>
        <v>0</v>
      </c>
      <c r="Q2782" t="s">
        <v>30</v>
      </c>
      <c r="R2782" t="s">
        <v>2752</v>
      </c>
      <c r="S2782" s="10">
        <f>(J2782/86400)+25569+(-5/24)</f>
        <v>42774.239444444444</v>
      </c>
      <c r="T2782" s="9">
        <f>(I2782/86400)+25569+(-5/24)</f>
        <v>42804.239444444444</v>
      </c>
    </row>
    <row r="2783" spans="1:20" ht="43.5" x14ac:dyDescent="0.35">
      <c r="A2783">
        <v>2781</v>
      </c>
      <c r="B2783" s="8" t="s">
        <v>2751</v>
      </c>
      <c r="C2783" s="8" t="s">
        <v>2750</v>
      </c>
      <c r="D2783">
        <v>1250</v>
      </c>
      <c r="E2783">
        <v>1316</v>
      </c>
      <c r="F2783" t="s">
        <v>51</v>
      </c>
      <c r="G2783" t="s">
        <v>55</v>
      </c>
      <c r="H2783" t="s">
        <v>82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81</v>
      </c>
      <c r="O2783">
        <f>ROUNDUP(E2783/D2783,2)*100</f>
        <v>106</v>
      </c>
      <c r="P2783">
        <f>IF(L2783&gt;0,ROUNDUP((E2783/L2783),0))</f>
        <v>47</v>
      </c>
      <c r="Q2783" t="s">
        <v>34</v>
      </c>
      <c r="R2783" t="s">
        <v>80</v>
      </c>
      <c r="S2783" s="10">
        <f>(J2783/86400)+25569+(-5/24)</f>
        <v>42018.733263888884</v>
      </c>
      <c r="T2783" s="9">
        <f>(I2783/86400)+25569+(-5/24)</f>
        <v>42047.083333333336</v>
      </c>
    </row>
    <row r="2784" spans="1:20" ht="29" x14ac:dyDescent="0.35">
      <c r="A2784">
        <v>2782</v>
      </c>
      <c r="B2784" s="8" t="s">
        <v>2749</v>
      </c>
      <c r="C2784" s="8" t="s">
        <v>2748</v>
      </c>
      <c r="D2784">
        <v>1000</v>
      </c>
      <c r="E2784">
        <v>1200</v>
      </c>
      <c r="F2784" t="s">
        <v>51</v>
      </c>
      <c r="G2784" t="s">
        <v>55</v>
      </c>
      <c r="H2784" t="s">
        <v>82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81</v>
      </c>
      <c r="O2784">
        <f>ROUNDUP(E2784/D2784,2)*100</f>
        <v>120</v>
      </c>
      <c r="P2784">
        <f>IF(L2784&gt;0,ROUNDUP((E2784/L2784),0))</f>
        <v>67</v>
      </c>
      <c r="Q2784" t="s">
        <v>34</v>
      </c>
      <c r="R2784" t="s">
        <v>80</v>
      </c>
      <c r="S2784" s="10">
        <f>(J2784/86400)+25569+(-5/24)</f>
        <v>42026.716643518514</v>
      </c>
      <c r="T2784" s="9">
        <f>(I2784/86400)+25569+(-5/24)</f>
        <v>42051.999305555553</v>
      </c>
    </row>
    <row r="2785" spans="1:20" ht="43.5" x14ac:dyDescent="0.35">
      <c r="A2785">
        <v>2783</v>
      </c>
      <c r="B2785" s="8" t="s">
        <v>2747</v>
      </c>
      <c r="C2785" s="8" t="s">
        <v>2746</v>
      </c>
      <c r="D2785">
        <v>1000</v>
      </c>
      <c r="E2785">
        <v>1145</v>
      </c>
      <c r="F2785" t="s">
        <v>51</v>
      </c>
      <c r="G2785" t="s">
        <v>56</v>
      </c>
      <c r="H2785" t="s">
        <v>90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81</v>
      </c>
      <c r="O2785">
        <f>ROUNDUP(E2785/D2785,2)*100</f>
        <v>114.99999999999999</v>
      </c>
      <c r="P2785">
        <f>IF(L2785&gt;0,ROUNDUP((E2785/L2785),0))</f>
        <v>19</v>
      </c>
      <c r="Q2785" t="s">
        <v>34</v>
      </c>
      <c r="R2785" t="s">
        <v>80</v>
      </c>
      <c r="S2785" s="10">
        <f>(J2785/86400)+25569+(-5/24)</f>
        <v>42103.326921296299</v>
      </c>
      <c r="T2785" s="9">
        <f>(I2785/86400)+25569+(-5/24)</f>
        <v>42117.326921296299</v>
      </c>
    </row>
    <row r="2786" spans="1:20" ht="43.5" x14ac:dyDescent="0.35">
      <c r="A2786">
        <v>2784</v>
      </c>
      <c r="B2786" s="8" t="s">
        <v>2745</v>
      </c>
      <c r="C2786" s="8" t="s">
        <v>2744</v>
      </c>
      <c r="D2786">
        <v>6000</v>
      </c>
      <c r="E2786">
        <v>7140</v>
      </c>
      <c r="F2786" t="s">
        <v>51</v>
      </c>
      <c r="G2786" t="s">
        <v>55</v>
      </c>
      <c r="H2786" t="s">
        <v>82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81</v>
      </c>
      <c r="O2786">
        <f>ROUNDUP(E2786/D2786,2)*100</f>
        <v>119</v>
      </c>
      <c r="P2786">
        <f>IF(L2786&gt;0,ROUNDUP((E2786/L2786),0))</f>
        <v>67</v>
      </c>
      <c r="Q2786" t="s">
        <v>34</v>
      </c>
      <c r="R2786" t="s">
        <v>80</v>
      </c>
      <c r="S2786" s="10">
        <f>(J2786/86400)+25569+(-5/24)</f>
        <v>41920.579201388886</v>
      </c>
      <c r="T2786" s="9">
        <f>(I2786/86400)+25569+(-5/24)</f>
        <v>41941.579201388886</v>
      </c>
    </row>
    <row r="2787" spans="1:20" ht="43.5" x14ac:dyDescent="0.35">
      <c r="A2787">
        <v>2785</v>
      </c>
      <c r="B2787" s="8" t="s">
        <v>2743</v>
      </c>
      <c r="C2787" s="8" t="s">
        <v>2742</v>
      </c>
      <c r="D2787">
        <v>5000</v>
      </c>
      <c r="E2787">
        <v>5234</v>
      </c>
      <c r="F2787" t="s">
        <v>51</v>
      </c>
      <c r="G2787" t="s">
        <v>55</v>
      </c>
      <c r="H2787" t="s">
        <v>82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81</v>
      </c>
      <c r="O2787">
        <f>ROUNDUP(E2787/D2787,2)*100</f>
        <v>105</v>
      </c>
      <c r="P2787">
        <f>IF(L2787&gt;0,ROUNDUP((E2787/L2787),0))</f>
        <v>37</v>
      </c>
      <c r="Q2787" t="s">
        <v>34</v>
      </c>
      <c r="R2787" t="s">
        <v>80</v>
      </c>
      <c r="S2787" s="10">
        <f>(J2787/86400)+25569+(-5/24)</f>
        <v>42557.981099537035</v>
      </c>
      <c r="T2787" s="9">
        <f>(I2787/86400)+25569+(-5/24)</f>
        <v>42587.666666666664</v>
      </c>
    </row>
    <row r="2788" spans="1:20" ht="29" x14ac:dyDescent="0.35">
      <c r="A2788">
        <v>2786</v>
      </c>
      <c r="B2788" s="8" t="s">
        <v>2741</v>
      </c>
      <c r="C2788" s="8" t="s">
        <v>2740</v>
      </c>
      <c r="D2788">
        <v>2500</v>
      </c>
      <c r="E2788">
        <v>2946</v>
      </c>
      <c r="F2788" t="s">
        <v>51</v>
      </c>
      <c r="G2788" t="s">
        <v>56</v>
      </c>
      <c r="H2788" t="s">
        <v>90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81</v>
      </c>
      <c r="O2788">
        <f>ROUNDUP(E2788/D2788,2)*100</f>
        <v>118</v>
      </c>
      <c r="P2788">
        <f>IF(L2788&gt;0,ROUNDUP((E2788/L2788),0))</f>
        <v>40</v>
      </c>
      <c r="Q2788" t="s">
        <v>34</v>
      </c>
      <c r="R2788" t="s">
        <v>80</v>
      </c>
      <c r="S2788" s="10">
        <f>(J2788/86400)+25569+(-5/24)</f>
        <v>41815.360879629625</v>
      </c>
      <c r="T2788" s="9">
        <f>(I2788/86400)+25569+(-5/24)</f>
        <v>41829.360879629625</v>
      </c>
    </row>
    <row r="2789" spans="1:20" ht="43.5" x14ac:dyDescent="0.35">
      <c r="A2789">
        <v>2787</v>
      </c>
      <c r="B2789" s="8" t="s">
        <v>2739</v>
      </c>
      <c r="C2789" s="8" t="s">
        <v>2738</v>
      </c>
      <c r="D2789">
        <v>1000</v>
      </c>
      <c r="E2789">
        <v>1197</v>
      </c>
      <c r="F2789" t="s">
        <v>51</v>
      </c>
      <c r="G2789" t="s">
        <v>55</v>
      </c>
      <c r="H2789" t="s">
        <v>82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81</v>
      </c>
      <c r="O2789">
        <f>ROUNDUP(E2789/D2789,2)*100</f>
        <v>120</v>
      </c>
      <c r="P2789">
        <f>IF(L2789&gt;0,ROUNDUP((E2789/L2789),0))</f>
        <v>32</v>
      </c>
      <c r="Q2789" t="s">
        <v>34</v>
      </c>
      <c r="R2789" t="s">
        <v>80</v>
      </c>
      <c r="S2789" s="10">
        <f>(J2789/86400)+25569+(-5/24)</f>
        <v>41807.990185185183</v>
      </c>
      <c r="T2789" s="9">
        <f>(I2789/86400)+25569+(-5/24)</f>
        <v>41837.990185185183</v>
      </c>
    </row>
    <row r="2790" spans="1:20" ht="43.5" x14ac:dyDescent="0.35">
      <c r="A2790">
        <v>2788</v>
      </c>
      <c r="B2790" s="8" t="s">
        <v>2737</v>
      </c>
      <c r="C2790" s="8" t="s">
        <v>2736</v>
      </c>
      <c r="D2790">
        <v>2000</v>
      </c>
      <c r="E2790">
        <v>2050</v>
      </c>
      <c r="F2790" t="s">
        <v>51</v>
      </c>
      <c r="G2790" t="s">
        <v>55</v>
      </c>
      <c r="H2790" t="s">
        <v>82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81</v>
      </c>
      <c r="O2790">
        <f>ROUNDUP(E2790/D2790,2)*100</f>
        <v>103</v>
      </c>
      <c r="P2790">
        <f>IF(L2790&gt;0,ROUNDUP((E2790/L2790),0))</f>
        <v>103</v>
      </c>
      <c r="Q2790" t="s">
        <v>34</v>
      </c>
      <c r="R2790" t="s">
        <v>80</v>
      </c>
      <c r="S2790" s="10">
        <f>(J2790/86400)+25569+(-5/24)</f>
        <v>42550.49355324074</v>
      </c>
      <c r="T2790" s="9">
        <f>(I2790/86400)+25569+(-5/24)</f>
        <v>42580.49355324074</v>
      </c>
    </row>
    <row r="2791" spans="1:20" ht="29" x14ac:dyDescent="0.35">
      <c r="A2791">
        <v>2789</v>
      </c>
      <c r="B2791" s="8" t="s">
        <v>2735</v>
      </c>
      <c r="C2791" s="8" t="s">
        <v>2734</v>
      </c>
      <c r="D2791">
        <v>3000</v>
      </c>
      <c r="E2791">
        <v>3035</v>
      </c>
      <c r="F2791" t="s">
        <v>51</v>
      </c>
      <c r="G2791" t="s">
        <v>55</v>
      </c>
      <c r="H2791" t="s">
        <v>82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81</v>
      </c>
      <c r="O2791">
        <f>ROUNDUP(E2791/D2791,2)*100</f>
        <v>102</v>
      </c>
      <c r="P2791">
        <f>IF(L2791&gt;0,ROUNDUP((E2791/L2791),0))</f>
        <v>127</v>
      </c>
      <c r="Q2791" t="s">
        <v>34</v>
      </c>
      <c r="R2791" t="s">
        <v>80</v>
      </c>
      <c r="S2791" s="10">
        <f>(J2791/86400)+25569+(-5/24)</f>
        <v>42055.804791666662</v>
      </c>
      <c r="T2791" s="9">
        <f>(I2791/86400)+25569+(-5/24)</f>
        <v>42074.958333333336</v>
      </c>
    </row>
    <row r="2792" spans="1:20" ht="43.5" x14ac:dyDescent="0.35">
      <c r="A2792">
        <v>2790</v>
      </c>
      <c r="B2792" s="8" t="s">
        <v>2733</v>
      </c>
      <c r="C2792" s="8" t="s">
        <v>2732</v>
      </c>
      <c r="D2792">
        <v>3000</v>
      </c>
      <c r="E2792">
        <v>3160</v>
      </c>
      <c r="F2792" t="s">
        <v>51</v>
      </c>
      <c r="G2792" t="s">
        <v>55</v>
      </c>
      <c r="H2792" t="s">
        <v>82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81</v>
      </c>
      <c r="O2792">
        <f>ROUNDUP(E2792/D2792,2)*100</f>
        <v>106</v>
      </c>
      <c r="P2792">
        <f>IF(L2792&gt;0,ROUNDUP((E2792/L2792),0))</f>
        <v>48</v>
      </c>
      <c r="Q2792" t="s">
        <v>34</v>
      </c>
      <c r="R2792" t="s">
        <v>80</v>
      </c>
      <c r="S2792" s="10">
        <f>(J2792/86400)+25569+(-5/24)</f>
        <v>42016.730358796289</v>
      </c>
      <c r="T2792" s="9">
        <f>(I2792/86400)+25569+(-5/24)</f>
        <v>42046.730358796289</v>
      </c>
    </row>
    <row r="2793" spans="1:20" ht="58" x14ac:dyDescent="0.35">
      <c r="A2793">
        <v>2791</v>
      </c>
      <c r="B2793" s="8" t="s">
        <v>2731</v>
      </c>
      <c r="C2793" s="8" t="s">
        <v>2730</v>
      </c>
      <c r="D2793">
        <v>2000</v>
      </c>
      <c r="E2793">
        <v>2050</v>
      </c>
      <c r="F2793" t="s">
        <v>51</v>
      </c>
      <c r="G2793" t="s">
        <v>55</v>
      </c>
      <c r="H2793" t="s">
        <v>82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81</v>
      </c>
      <c r="O2793">
        <f>ROUNDUP(E2793/D2793,2)*100</f>
        <v>103</v>
      </c>
      <c r="P2793">
        <f>IF(L2793&gt;0,ROUNDUP((E2793/L2793),0))</f>
        <v>74</v>
      </c>
      <c r="Q2793" t="s">
        <v>34</v>
      </c>
      <c r="R2793" t="s">
        <v>80</v>
      </c>
      <c r="S2793" s="10">
        <f>(J2793/86400)+25569+(-5/24)</f>
        <v>42591.691655092589</v>
      </c>
      <c r="T2793" s="9">
        <f>(I2793/86400)+25569+(-5/24)</f>
        <v>42621.958333333336</v>
      </c>
    </row>
    <row r="2794" spans="1:20" ht="43.5" x14ac:dyDescent="0.35">
      <c r="A2794">
        <v>2792</v>
      </c>
      <c r="B2794" s="8" t="s">
        <v>2729</v>
      </c>
      <c r="C2794" s="8" t="s">
        <v>2728</v>
      </c>
      <c r="D2794">
        <v>2000</v>
      </c>
      <c r="E2794">
        <v>2152</v>
      </c>
      <c r="F2794" t="s">
        <v>51</v>
      </c>
      <c r="G2794" t="s">
        <v>55</v>
      </c>
      <c r="H2794" t="s">
        <v>82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81</v>
      </c>
      <c r="O2794">
        <f>ROUNDUP(E2794/D2794,2)*100</f>
        <v>108</v>
      </c>
      <c r="P2794">
        <f>IF(L2794&gt;0,ROUNDUP((E2794/L2794),0))</f>
        <v>90</v>
      </c>
      <c r="Q2794" t="s">
        <v>34</v>
      </c>
      <c r="R2794" t="s">
        <v>80</v>
      </c>
      <c r="S2794" s="10">
        <f>(J2794/86400)+25569+(-5/24)</f>
        <v>42183.022673611107</v>
      </c>
      <c r="T2794" s="9">
        <f>(I2794/86400)+25569+(-5/24)</f>
        <v>42228.022673611107</v>
      </c>
    </row>
    <row r="2795" spans="1:20" ht="58" x14ac:dyDescent="0.35">
      <c r="A2795">
        <v>2793</v>
      </c>
      <c r="B2795" s="8" t="s">
        <v>2727</v>
      </c>
      <c r="C2795" s="8" t="s">
        <v>2726</v>
      </c>
      <c r="D2795">
        <v>10000</v>
      </c>
      <c r="E2795">
        <v>11056.75</v>
      </c>
      <c r="F2795" t="s">
        <v>51</v>
      </c>
      <c r="G2795" t="s">
        <v>58</v>
      </c>
      <c r="H2795" t="s">
        <v>104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81</v>
      </c>
      <c r="O2795">
        <f>ROUNDUP(E2795/D2795,2)*100</f>
        <v>111.00000000000001</v>
      </c>
      <c r="P2795">
        <f>IF(L2795&gt;0,ROUNDUP((E2795/L2795),0))</f>
        <v>152</v>
      </c>
      <c r="Q2795" t="s">
        <v>34</v>
      </c>
      <c r="R2795" t="s">
        <v>80</v>
      </c>
      <c r="S2795" s="10">
        <f>(J2795/86400)+25569+(-5/24)</f>
        <v>42176.210706018515</v>
      </c>
      <c r="T2795" s="9">
        <f>(I2795/86400)+25569+(-5/24)</f>
        <v>42206.210706018515</v>
      </c>
    </row>
    <row r="2796" spans="1:20" ht="58" x14ac:dyDescent="0.35">
      <c r="A2796">
        <v>2794</v>
      </c>
      <c r="B2796" s="8" t="s">
        <v>2725</v>
      </c>
      <c r="C2796" s="8" t="s">
        <v>2724</v>
      </c>
      <c r="D2796">
        <v>50</v>
      </c>
      <c r="E2796">
        <v>75</v>
      </c>
      <c r="F2796" t="s">
        <v>51</v>
      </c>
      <c r="G2796" t="s">
        <v>56</v>
      </c>
      <c r="H2796" t="s">
        <v>90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81</v>
      </c>
      <c r="O2796">
        <f>ROUNDUP(E2796/D2796,2)*100</f>
        <v>150</v>
      </c>
      <c r="P2796">
        <f>IF(L2796&gt;0,ROUNDUP((E2796/L2796),0))</f>
        <v>25</v>
      </c>
      <c r="Q2796" t="s">
        <v>34</v>
      </c>
      <c r="R2796" t="s">
        <v>80</v>
      </c>
      <c r="S2796" s="10">
        <f>(J2796/86400)+25569+(-5/24)</f>
        <v>42416.48332175926</v>
      </c>
      <c r="T2796" s="9">
        <f>(I2796/86400)+25569+(-5/24)</f>
        <v>42432.583333333336</v>
      </c>
    </row>
    <row r="2797" spans="1:20" ht="43.5" x14ac:dyDescent="0.35">
      <c r="A2797">
        <v>2795</v>
      </c>
      <c r="B2797" s="8" t="s">
        <v>2723</v>
      </c>
      <c r="C2797" s="8" t="s">
        <v>2722</v>
      </c>
      <c r="D2797">
        <v>700</v>
      </c>
      <c r="E2797">
        <v>730</v>
      </c>
      <c r="F2797" t="s">
        <v>51</v>
      </c>
      <c r="G2797" t="s">
        <v>55</v>
      </c>
      <c r="H2797" t="s">
        <v>82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81</v>
      </c>
      <c r="O2797">
        <f>ROUNDUP(E2797/D2797,2)*100</f>
        <v>105</v>
      </c>
      <c r="P2797">
        <f>IF(L2797&gt;0,ROUNDUP((E2797/L2797),0))</f>
        <v>37</v>
      </c>
      <c r="Q2797" t="s">
        <v>34</v>
      </c>
      <c r="R2797" t="s">
        <v>80</v>
      </c>
      <c r="S2797" s="10">
        <f>(J2797/86400)+25569+(-5/24)</f>
        <v>41780.317604166667</v>
      </c>
      <c r="T2797" s="9">
        <f>(I2797/86400)+25569+(-5/24)</f>
        <v>41796.75</v>
      </c>
    </row>
    <row r="2798" spans="1:20" ht="43.5" x14ac:dyDescent="0.35">
      <c r="A2798">
        <v>2796</v>
      </c>
      <c r="B2798" s="8" t="s">
        <v>2721</v>
      </c>
      <c r="C2798" s="8" t="s">
        <v>2720</v>
      </c>
      <c r="D2798">
        <v>800</v>
      </c>
      <c r="E2798">
        <v>924</v>
      </c>
      <c r="F2798" t="s">
        <v>51</v>
      </c>
      <c r="G2798" t="s">
        <v>56</v>
      </c>
      <c r="H2798" t="s">
        <v>90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81</v>
      </c>
      <c r="O2798">
        <f>ROUNDUP(E2798/D2798,2)*100</f>
        <v>115.99999999999999</v>
      </c>
      <c r="P2798">
        <f>IF(L2798&gt;0,ROUNDUP((E2798/L2798),0))</f>
        <v>44</v>
      </c>
      <c r="Q2798" t="s">
        <v>34</v>
      </c>
      <c r="R2798" t="s">
        <v>80</v>
      </c>
      <c r="S2798" s="10">
        <f>(J2798/86400)+25569+(-5/24)</f>
        <v>41795.319768518515</v>
      </c>
      <c r="T2798" s="9">
        <f>(I2798/86400)+25569+(-5/24)</f>
        <v>41825.319768518515</v>
      </c>
    </row>
    <row r="2799" spans="1:20" ht="43.5" x14ac:dyDescent="0.35">
      <c r="A2799">
        <v>2797</v>
      </c>
      <c r="B2799" s="8" t="s">
        <v>2719</v>
      </c>
      <c r="C2799" s="8" t="s">
        <v>2718</v>
      </c>
      <c r="D2799">
        <v>8000</v>
      </c>
      <c r="E2799">
        <v>8211.61</v>
      </c>
      <c r="F2799" t="s">
        <v>51</v>
      </c>
      <c r="G2799" t="s">
        <v>56</v>
      </c>
      <c r="H2799" t="s">
        <v>90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81</v>
      </c>
      <c r="O2799">
        <f>ROUNDUP(E2799/D2799,2)*100</f>
        <v>103</v>
      </c>
      <c r="P2799">
        <f>IF(L2799&gt;0,ROUNDUP((E2799/L2799),0))</f>
        <v>88</v>
      </c>
      <c r="Q2799" t="s">
        <v>34</v>
      </c>
      <c r="R2799" t="s">
        <v>80</v>
      </c>
      <c r="S2799" s="10">
        <f>(J2799/86400)+25569+(-5/24)</f>
        <v>41798.731944444444</v>
      </c>
      <c r="T2799" s="9">
        <f>(I2799/86400)+25569+(-5/24)</f>
        <v>41828.731944444444</v>
      </c>
    </row>
    <row r="2800" spans="1:20" ht="58" x14ac:dyDescent="0.35">
      <c r="A2800">
        <v>2798</v>
      </c>
      <c r="B2800" s="8" t="s">
        <v>2717</v>
      </c>
      <c r="C2800" s="8" t="s">
        <v>2716</v>
      </c>
      <c r="D2800">
        <v>5000</v>
      </c>
      <c r="E2800">
        <v>5070</v>
      </c>
      <c r="F2800" t="s">
        <v>51</v>
      </c>
      <c r="G2800" t="s">
        <v>56</v>
      </c>
      <c r="H2800" t="s">
        <v>90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81</v>
      </c>
      <c r="O2800">
        <f>ROUNDUP(E2800/D2800,2)*100</f>
        <v>102</v>
      </c>
      <c r="P2800">
        <f>IF(L2800&gt;0,ROUNDUP((E2800/L2800),0))</f>
        <v>37</v>
      </c>
      <c r="Q2800" t="s">
        <v>34</v>
      </c>
      <c r="R2800" t="s">
        <v>80</v>
      </c>
      <c r="S2800" s="10">
        <f>(J2800/86400)+25569+(-5/24)</f>
        <v>42201.466678240737</v>
      </c>
      <c r="T2800" s="9">
        <f>(I2800/86400)+25569+(-5/24)</f>
        <v>42216.458333333336</v>
      </c>
    </row>
    <row r="2801" spans="1:20" ht="58" x14ac:dyDescent="0.35">
      <c r="A2801">
        <v>2799</v>
      </c>
      <c r="B2801" s="8" t="s">
        <v>2715</v>
      </c>
      <c r="C2801" s="8" t="s">
        <v>2714</v>
      </c>
      <c r="D2801">
        <v>5000</v>
      </c>
      <c r="E2801">
        <v>5831.74</v>
      </c>
      <c r="F2801" t="s">
        <v>51</v>
      </c>
      <c r="G2801" t="s">
        <v>56</v>
      </c>
      <c r="H2801" t="s">
        <v>90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81</v>
      </c>
      <c r="O2801">
        <f>ROUNDUP(E2801/D2801,2)*100</f>
        <v>117</v>
      </c>
      <c r="P2801">
        <f>IF(L2801&gt;0,ROUNDUP((E2801/L2801),0))</f>
        <v>45</v>
      </c>
      <c r="Q2801" t="s">
        <v>34</v>
      </c>
      <c r="R2801" t="s">
        <v>80</v>
      </c>
      <c r="S2801" s="10">
        <f>(J2801/86400)+25569+(-5/24)</f>
        <v>42507.05636574074</v>
      </c>
      <c r="T2801" s="9">
        <f>(I2801/86400)+25569+(-5/24)</f>
        <v>42538.458333333336</v>
      </c>
    </row>
    <row r="2802" spans="1:20" ht="43.5" x14ac:dyDescent="0.35">
      <c r="A2802">
        <v>2800</v>
      </c>
      <c r="B2802" s="8" t="s">
        <v>2713</v>
      </c>
      <c r="C2802" s="8" t="s">
        <v>2712</v>
      </c>
      <c r="D2802">
        <v>1000</v>
      </c>
      <c r="E2802">
        <v>1330</v>
      </c>
      <c r="F2802" t="s">
        <v>51</v>
      </c>
      <c r="G2802" t="s">
        <v>56</v>
      </c>
      <c r="H2802" t="s">
        <v>90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81</v>
      </c>
      <c r="O2802">
        <f>ROUNDUP(E2802/D2802,2)*100</f>
        <v>133</v>
      </c>
      <c r="P2802">
        <f>IF(L2802&gt;0,ROUNDUP((E2802/L2802),0))</f>
        <v>43</v>
      </c>
      <c r="Q2802" t="s">
        <v>34</v>
      </c>
      <c r="R2802" t="s">
        <v>80</v>
      </c>
      <c r="S2802" s="10">
        <f>(J2802/86400)+25569+(-5/24)</f>
        <v>41948.344513888886</v>
      </c>
      <c r="T2802" s="9">
        <f>(I2802/86400)+25569+(-5/24)</f>
        <v>42008.344513888886</v>
      </c>
    </row>
    <row r="2803" spans="1:20" ht="43.5" x14ac:dyDescent="0.35">
      <c r="A2803">
        <v>2801</v>
      </c>
      <c r="B2803" s="8" t="s">
        <v>2711</v>
      </c>
      <c r="C2803" s="8" t="s">
        <v>2710</v>
      </c>
      <c r="D2803">
        <v>500</v>
      </c>
      <c r="E2803">
        <v>666</v>
      </c>
      <c r="F2803" t="s">
        <v>51</v>
      </c>
      <c r="G2803" t="s">
        <v>58</v>
      </c>
      <c r="H2803" t="s">
        <v>104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81</v>
      </c>
      <c r="O2803">
        <f>ROUNDUP(E2803/D2803,2)*100</f>
        <v>134</v>
      </c>
      <c r="P2803">
        <f>IF(L2803&gt;0,ROUNDUP((E2803/L2803),0))</f>
        <v>52</v>
      </c>
      <c r="Q2803" t="s">
        <v>34</v>
      </c>
      <c r="R2803" t="s">
        <v>80</v>
      </c>
      <c r="S2803" s="10">
        <f>(J2803/86400)+25569+(-5/24)</f>
        <v>41900.034826388888</v>
      </c>
      <c r="T2803" s="9">
        <f>(I2803/86400)+25569+(-5/24)</f>
        <v>41922.25</v>
      </c>
    </row>
    <row r="2804" spans="1:20" ht="58" x14ac:dyDescent="0.35">
      <c r="A2804">
        <v>2802</v>
      </c>
      <c r="B2804" s="8" t="s">
        <v>2709</v>
      </c>
      <c r="C2804" s="8" t="s">
        <v>2708</v>
      </c>
      <c r="D2804">
        <v>3000</v>
      </c>
      <c r="E2804">
        <v>3055</v>
      </c>
      <c r="F2804" t="s">
        <v>51</v>
      </c>
      <c r="G2804" t="s">
        <v>56</v>
      </c>
      <c r="H2804" t="s">
        <v>90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81</v>
      </c>
      <c r="O2804">
        <f>ROUNDUP(E2804/D2804,2)*100</f>
        <v>102</v>
      </c>
      <c r="P2804">
        <f>IF(L2804&gt;0,ROUNDUP((E2804/L2804),0))</f>
        <v>34</v>
      </c>
      <c r="Q2804" t="s">
        <v>34</v>
      </c>
      <c r="R2804" t="s">
        <v>80</v>
      </c>
      <c r="S2804" s="10">
        <f>(J2804/86400)+25569+(-5/24)</f>
        <v>42192.438738425924</v>
      </c>
      <c r="T2804" s="9">
        <f>(I2804/86400)+25569+(-5/24)</f>
        <v>42222.438738425924</v>
      </c>
    </row>
    <row r="2805" spans="1:20" ht="43.5" x14ac:dyDescent="0.35">
      <c r="A2805">
        <v>2803</v>
      </c>
      <c r="B2805" s="8" t="s">
        <v>2707</v>
      </c>
      <c r="C2805" s="8" t="s">
        <v>2706</v>
      </c>
      <c r="D2805">
        <v>10000</v>
      </c>
      <c r="E2805">
        <v>12795</v>
      </c>
      <c r="F2805" t="s">
        <v>51</v>
      </c>
      <c r="G2805" t="s">
        <v>55</v>
      </c>
      <c r="H2805" t="s">
        <v>82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81</v>
      </c>
      <c r="O2805">
        <f>ROUNDUP(E2805/D2805,2)*100</f>
        <v>128</v>
      </c>
      <c r="P2805">
        <f>IF(L2805&gt;0,ROUNDUP((E2805/L2805),0))</f>
        <v>91</v>
      </c>
      <c r="Q2805" t="s">
        <v>34</v>
      </c>
      <c r="R2805" t="s">
        <v>80</v>
      </c>
      <c r="S2805" s="10">
        <f>(J2805/86400)+25569+(-5/24)</f>
        <v>42157.857361111113</v>
      </c>
      <c r="T2805" s="9">
        <f>(I2805/86400)+25569+(-5/24)</f>
        <v>42200.791666666664</v>
      </c>
    </row>
    <row r="2806" spans="1:20" ht="43.5" x14ac:dyDescent="0.35">
      <c r="A2806">
        <v>2804</v>
      </c>
      <c r="B2806" s="8" t="s">
        <v>2705</v>
      </c>
      <c r="C2806" s="8" t="s">
        <v>2704</v>
      </c>
      <c r="D2806">
        <v>1000</v>
      </c>
      <c r="E2806">
        <v>1150</v>
      </c>
      <c r="F2806" t="s">
        <v>51</v>
      </c>
      <c r="G2806" t="s">
        <v>56</v>
      </c>
      <c r="H2806" t="s">
        <v>90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81</v>
      </c>
      <c r="O2806">
        <f>ROUNDUP(E2806/D2806,2)*100</f>
        <v>114.99999999999999</v>
      </c>
      <c r="P2806">
        <f>IF(L2806&gt;0,ROUNDUP((E2806/L2806),0))</f>
        <v>50</v>
      </c>
      <c r="Q2806" t="s">
        <v>34</v>
      </c>
      <c r="R2806" t="s">
        <v>80</v>
      </c>
      <c r="S2806" s="10">
        <f>(J2806/86400)+25569+(-5/24)</f>
        <v>41881.245254629626</v>
      </c>
      <c r="T2806" s="9">
        <f>(I2806/86400)+25569+(-5/24)</f>
        <v>41911.245254629626</v>
      </c>
    </row>
    <row r="2807" spans="1:20" ht="58" x14ac:dyDescent="0.35">
      <c r="A2807">
        <v>2805</v>
      </c>
      <c r="B2807" s="8" t="s">
        <v>2703</v>
      </c>
      <c r="C2807" s="8" t="s">
        <v>2702</v>
      </c>
      <c r="D2807">
        <v>400</v>
      </c>
      <c r="E2807">
        <v>440</v>
      </c>
      <c r="F2807" t="s">
        <v>51</v>
      </c>
      <c r="G2807" t="s">
        <v>56</v>
      </c>
      <c r="H2807" t="s">
        <v>90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81</v>
      </c>
      <c r="O2807">
        <f>ROUNDUP(E2807/D2807,2)*100</f>
        <v>110.00000000000001</v>
      </c>
      <c r="P2807">
        <f>IF(L2807&gt;0,ROUNDUP((E2807/L2807),0))</f>
        <v>25</v>
      </c>
      <c r="Q2807" t="s">
        <v>34</v>
      </c>
      <c r="R2807" t="s">
        <v>80</v>
      </c>
      <c r="S2807" s="10">
        <f>(J2807/86400)+25569+(-5/24)</f>
        <v>42213.2971412037</v>
      </c>
      <c r="T2807" s="9">
        <f>(I2807/86400)+25569+(-5/24)</f>
        <v>42238.2971412037</v>
      </c>
    </row>
    <row r="2808" spans="1:20" ht="43.5" x14ac:dyDescent="0.35">
      <c r="A2808">
        <v>2806</v>
      </c>
      <c r="B2808" s="8" t="s">
        <v>2701</v>
      </c>
      <c r="C2808" s="8" t="s">
        <v>2700</v>
      </c>
      <c r="D2808">
        <v>3000</v>
      </c>
      <c r="E2808">
        <v>3363</v>
      </c>
      <c r="F2808" t="s">
        <v>51</v>
      </c>
      <c r="G2808" t="s">
        <v>56</v>
      </c>
      <c r="H2808" t="s">
        <v>90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81</v>
      </c>
      <c r="O2808">
        <f>ROUNDUP(E2808/D2808,2)*100</f>
        <v>113.00000000000001</v>
      </c>
      <c r="P2808">
        <f>IF(L2808&gt;0,ROUNDUP((E2808/L2808),0))</f>
        <v>45</v>
      </c>
      <c r="Q2808" t="s">
        <v>34</v>
      </c>
      <c r="R2808" t="s">
        <v>80</v>
      </c>
      <c r="S2808" s="10">
        <f>(J2808/86400)+25569+(-5/24)</f>
        <v>42185.058912037035</v>
      </c>
      <c r="T2808" s="9">
        <f>(I2808/86400)+25569+(-5/24)</f>
        <v>42221.249999999993</v>
      </c>
    </row>
    <row r="2809" spans="1:20" x14ac:dyDescent="0.35">
      <c r="A2809">
        <v>2807</v>
      </c>
      <c r="B2809" s="8" t="s">
        <v>2699</v>
      </c>
      <c r="C2809" s="8" t="s">
        <v>2698</v>
      </c>
      <c r="D2809">
        <v>5000</v>
      </c>
      <c r="E2809">
        <v>6300</v>
      </c>
      <c r="F2809" t="s">
        <v>51</v>
      </c>
      <c r="G2809" t="s">
        <v>55</v>
      </c>
      <c r="H2809" t="s">
        <v>82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81</v>
      </c>
      <c r="O2809">
        <f>ROUNDUP(E2809/D2809,2)*100</f>
        <v>126</v>
      </c>
      <c r="P2809">
        <f>IF(L2809&gt;0,ROUNDUP((E2809/L2809),0))</f>
        <v>68</v>
      </c>
      <c r="Q2809" t="s">
        <v>34</v>
      </c>
      <c r="R2809" t="s">
        <v>80</v>
      </c>
      <c r="S2809" s="10">
        <f>(J2809/86400)+25569+(-5/24)</f>
        <v>42154.664791666662</v>
      </c>
      <c r="T2809" s="9">
        <f>(I2809/86400)+25569+(-5/24)</f>
        <v>42184.664791666662</v>
      </c>
    </row>
    <row r="2810" spans="1:20" ht="58" x14ac:dyDescent="0.35">
      <c r="A2810">
        <v>2808</v>
      </c>
      <c r="B2810" s="8" t="s">
        <v>2697</v>
      </c>
      <c r="C2810" s="8" t="s">
        <v>2696</v>
      </c>
      <c r="D2810">
        <v>4500</v>
      </c>
      <c r="E2810">
        <v>4511</v>
      </c>
      <c r="F2810" t="s">
        <v>51</v>
      </c>
      <c r="G2810" t="s">
        <v>55</v>
      </c>
      <c r="H2810" t="s">
        <v>82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81</v>
      </c>
      <c r="O2810">
        <f>ROUNDUP(E2810/D2810,2)*100</f>
        <v>101</v>
      </c>
      <c r="P2810">
        <f>IF(L2810&gt;0,ROUNDUP((E2810/L2810),0))</f>
        <v>66</v>
      </c>
      <c r="Q2810" t="s">
        <v>34</v>
      </c>
      <c r="R2810" t="s">
        <v>80</v>
      </c>
      <c r="S2810" s="10">
        <f>(J2810/86400)+25569+(-5/24)</f>
        <v>42208.638136574074</v>
      </c>
      <c r="T2810" s="9">
        <f>(I2810/86400)+25569+(-5/24)</f>
        <v>42238.638136574074</v>
      </c>
    </row>
    <row r="2811" spans="1:20" ht="43.5" x14ac:dyDescent="0.35">
      <c r="A2811">
        <v>2809</v>
      </c>
      <c r="B2811" s="8" t="s">
        <v>2695</v>
      </c>
      <c r="C2811" s="8" t="s">
        <v>2694</v>
      </c>
      <c r="D2811">
        <v>2500</v>
      </c>
      <c r="E2811">
        <v>2560</v>
      </c>
      <c r="F2811" t="s">
        <v>51</v>
      </c>
      <c r="G2811" t="s">
        <v>55</v>
      </c>
      <c r="H2811" t="s">
        <v>82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81</v>
      </c>
      <c r="O2811">
        <f>ROUNDUP(E2811/D2811,2)*100</f>
        <v>103</v>
      </c>
      <c r="P2811">
        <f>IF(L2811&gt;0,ROUNDUP((E2811/L2811),0))</f>
        <v>122</v>
      </c>
      <c r="Q2811" t="s">
        <v>34</v>
      </c>
      <c r="R2811" t="s">
        <v>80</v>
      </c>
      <c r="S2811" s="10">
        <f>(J2811/86400)+25569+(-5/24)</f>
        <v>42451.288483796299</v>
      </c>
      <c r="T2811" s="9">
        <f>(I2811/86400)+25569+(-5/24)</f>
        <v>42459.402083333327</v>
      </c>
    </row>
    <row r="2812" spans="1:20" ht="43.5" x14ac:dyDescent="0.35">
      <c r="A2812">
        <v>2810</v>
      </c>
      <c r="B2812" s="8" t="s">
        <v>2693</v>
      </c>
      <c r="C2812" s="8" t="s">
        <v>2692</v>
      </c>
      <c r="D2812">
        <v>2500</v>
      </c>
      <c r="E2812">
        <v>2705</v>
      </c>
      <c r="F2812" t="s">
        <v>51</v>
      </c>
      <c r="G2812" t="s">
        <v>55</v>
      </c>
      <c r="H2812" t="s">
        <v>82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81</v>
      </c>
      <c r="O2812">
        <f>ROUNDUP(E2812/D2812,2)*100</f>
        <v>109.00000000000001</v>
      </c>
      <c r="P2812">
        <f>IF(L2812&gt;0,ROUNDUP((E2812/L2812),0))</f>
        <v>48</v>
      </c>
      <c r="Q2812" t="s">
        <v>34</v>
      </c>
      <c r="R2812" t="s">
        <v>80</v>
      </c>
      <c r="S2812" s="10">
        <f>(J2812/86400)+25569+(-5/24)</f>
        <v>41758.931296296294</v>
      </c>
      <c r="T2812" s="9">
        <f>(I2812/86400)+25569+(-5/24)</f>
        <v>41790.957638888889</v>
      </c>
    </row>
    <row r="2813" spans="1:20" ht="43.5" x14ac:dyDescent="0.35">
      <c r="A2813">
        <v>2811</v>
      </c>
      <c r="B2813" s="8" t="s">
        <v>2691</v>
      </c>
      <c r="C2813" s="8" t="s">
        <v>2690</v>
      </c>
      <c r="D2813">
        <v>10000</v>
      </c>
      <c r="E2813">
        <v>10027</v>
      </c>
      <c r="F2813" t="s">
        <v>51</v>
      </c>
      <c r="G2813" t="s">
        <v>56</v>
      </c>
      <c r="H2813" t="s">
        <v>90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81</v>
      </c>
      <c r="O2813">
        <f>ROUNDUP(E2813/D2813,2)*100</f>
        <v>101</v>
      </c>
      <c r="P2813">
        <f>IF(L2813&gt;0,ROUNDUP((E2813/L2813),0))</f>
        <v>93</v>
      </c>
      <c r="Q2813" t="s">
        <v>34</v>
      </c>
      <c r="R2813" t="s">
        <v>80</v>
      </c>
      <c r="S2813" s="10">
        <f>(J2813/86400)+25569+(-5/24)</f>
        <v>42028.288229166668</v>
      </c>
      <c r="T2813" s="9">
        <f>(I2813/86400)+25569+(-5/24)</f>
        <v>42058.288229166668</v>
      </c>
    </row>
    <row r="2814" spans="1:20" ht="43.5" x14ac:dyDescent="0.35">
      <c r="A2814">
        <v>2812</v>
      </c>
      <c r="B2814" s="8" t="s">
        <v>2689</v>
      </c>
      <c r="C2814" s="8" t="s">
        <v>2688</v>
      </c>
      <c r="D2814">
        <v>5000</v>
      </c>
      <c r="E2814">
        <v>5665</v>
      </c>
      <c r="F2814" t="s">
        <v>51</v>
      </c>
      <c r="G2814" t="s">
        <v>57</v>
      </c>
      <c r="H2814" t="s">
        <v>193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81</v>
      </c>
      <c r="O2814">
        <f>ROUNDUP(E2814/D2814,2)*100</f>
        <v>113.99999999999999</v>
      </c>
      <c r="P2814">
        <f>IF(L2814&gt;0,ROUNDUP((E2814/L2814),0))</f>
        <v>69</v>
      </c>
      <c r="Q2814" t="s">
        <v>34</v>
      </c>
      <c r="R2814" t="s">
        <v>80</v>
      </c>
      <c r="S2814" s="10">
        <f>(J2814/86400)+25569+(-5/24)</f>
        <v>42054.535856481474</v>
      </c>
      <c r="T2814" s="9">
        <f>(I2814/86400)+25569+(-5/24)</f>
        <v>42099.958333333336</v>
      </c>
    </row>
    <row r="2815" spans="1:20" ht="43.5" x14ac:dyDescent="0.35">
      <c r="A2815">
        <v>2813</v>
      </c>
      <c r="B2815" s="8" t="s">
        <v>2687</v>
      </c>
      <c r="C2815" s="8" t="s">
        <v>2686</v>
      </c>
      <c r="D2815">
        <v>2800</v>
      </c>
      <c r="E2815">
        <v>3572.12</v>
      </c>
      <c r="F2815" t="s">
        <v>51</v>
      </c>
      <c r="G2815" t="s">
        <v>55</v>
      </c>
      <c r="H2815" t="s">
        <v>82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81</v>
      </c>
      <c r="O2815">
        <f>ROUNDUP(E2815/D2815,2)*100</f>
        <v>128</v>
      </c>
      <c r="P2815">
        <f>IF(L2815&gt;0,ROUNDUP((E2815/L2815),0))</f>
        <v>38</v>
      </c>
      <c r="Q2815" t="s">
        <v>34</v>
      </c>
      <c r="R2815" t="s">
        <v>80</v>
      </c>
      <c r="S2815" s="10">
        <f>(J2815/86400)+25569+(-5/24)</f>
        <v>42693.534270833326</v>
      </c>
      <c r="T2815" s="9">
        <f>(I2815/86400)+25569+(-5/24)</f>
        <v>42718.534270833326</v>
      </c>
    </row>
    <row r="2816" spans="1:20" ht="43.5" x14ac:dyDescent="0.35">
      <c r="A2816">
        <v>2814</v>
      </c>
      <c r="B2816" s="8" t="s">
        <v>2685</v>
      </c>
      <c r="C2816" s="8" t="s">
        <v>2684</v>
      </c>
      <c r="D2816">
        <v>1500</v>
      </c>
      <c r="E2816">
        <v>1616</v>
      </c>
      <c r="F2816" t="s">
        <v>51</v>
      </c>
      <c r="G2816" t="s">
        <v>56</v>
      </c>
      <c r="H2816" t="s">
        <v>90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81</v>
      </c>
      <c r="O2816">
        <f>ROUNDUP(E2816/D2816,2)*100</f>
        <v>108</v>
      </c>
      <c r="P2816">
        <f>IF(L2816&gt;0,ROUNDUP((E2816/L2816),0))</f>
        <v>26</v>
      </c>
      <c r="Q2816" t="s">
        <v>34</v>
      </c>
      <c r="R2816" t="s">
        <v>80</v>
      </c>
      <c r="S2816" s="10">
        <f>(J2816/86400)+25569+(-5/24)</f>
        <v>42103.191145833327</v>
      </c>
      <c r="T2816" s="9">
        <f>(I2816/86400)+25569+(-5/24)</f>
        <v>42133.191145833327</v>
      </c>
    </row>
    <row r="2817" spans="1:20" ht="43.5" x14ac:dyDescent="0.35">
      <c r="A2817">
        <v>2815</v>
      </c>
      <c r="B2817" s="8" t="s">
        <v>2683</v>
      </c>
      <c r="C2817" s="8" t="s">
        <v>2682</v>
      </c>
      <c r="D2817">
        <v>250</v>
      </c>
      <c r="E2817">
        <v>605</v>
      </c>
      <c r="F2817" t="s">
        <v>51</v>
      </c>
      <c r="G2817" t="s">
        <v>57</v>
      </c>
      <c r="H2817" t="s">
        <v>193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81</v>
      </c>
      <c r="O2817">
        <f>ROUNDUP(E2817/D2817,2)*100</f>
        <v>242</v>
      </c>
      <c r="P2817">
        <f>IF(L2817&gt;0,ROUNDUP((E2817/L2817),0))</f>
        <v>44</v>
      </c>
      <c r="Q2817" t="s">
        <v>34</v>
      </c>
      <c r="R2817" t="s">
        <v>80</v>
      </c>
      <c r="S2817" s="10">
        <f>(J2817/86400)+25569+(-5/24)</f>
        <v>42559.568391203698</v>
      </c>
      <c r="T2817" s="9">
        <f>(I2817/86400)+25569+(-5/24)</f>
        <v>42589.568391203698</v>
      </c>
    </row>
    <row r="2818" spans="1:20" ht="43.5" x14ac:dyDescent="0.35">
      <c r="A2818">
        <v>2816</v>
      </c>
      <c r="B2818" s="8" t="s">
        <v>2681</v>
      </c>
      <c r="C2818" s="8" t="s">
        <v>2680</v>
      </c>
      <c r="D2818">
        <v>3000</v>
      </c>
      <c r="E2818">
        <v>4247</v>
      </c>
      <c r="F2818" t="s">
        <v>51</v>
      </c>
      <c r="G2818" t="s">
        <v>56</v>
      </c>
      <c r="H2818" t="s">
        <v>90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81</v>
      </c>
      <c r="O2818">
        <f>ROUNDUP(E2818/D2818,2)*100</f>
        <v>142</v>
      </c>
      <c r="P2818">
        <f>IF(L2818&gt;0,ROUNDUP((E2818/L2818),0))</f>
        <v>26</v>
      </c>
      <c r="Q2818" t="s">
        <v>34</v>
      </c>
      <c r="R2818" t="s">
        <v>80</v>
      </c>
      <c r="S2818" s="10">
        <f>(J2818/86400)+25569+(-5/24)</f>
        <v>42188.259166666663</v>
      </c>
      <c r="T2818" s="9">
        <f>(I2818/86400)+25569+(-5/24)</f>
        <v>42218.458333333336</v>
      </c>
    </row>
    <row r="2819" spans="1:20" ht="58" x14ac:dyDescent="0.35">
      <c r="A2819">
        <v>2817</v>
      </c>
      <c r="B2819" s="8" t="s">
        <v>2679</v>
      </c>
      <c r="C2819" s="8" t="s">
        <v>2678</v>
      </c>
      <c r="D2819">
        <v>600</v>
      </c>
      <c r="E2819">
        <v>780</v>
      </c>
      <c r="F2819" t="s">
        <v>51</v>
      </c>
      <c r="G2819" t="s">
        <v>56</v>
      </c>
      <c r="H2819" t="s">
        <v>90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81</v>
      </c>
      <c r="O2819">
        <f>ROUNDUP(E2819/D2819,2)*100</f>
        <v>130</v>
      </c>
      <c r="P2819">
        <f>IF(L2819&gt;0,ROUNDUP((E2819/L2819),0))</f>
        <v>24</v>
      </c>
      <c r="Q2819" t="s">
        <v>34</v>
      </c>
      <c r="R2819" t="s">
        <v>80</v>
      </c>
      <c r="S2819" s="10">
        <f>(J2819/86400)+25569+(-5/24)</f>
        <v>42023.42664351852</v>
      </c>
      <c r="T2819" s="9">
        <f>(I2819/86400)+25569+(-5/24)</f>
        <v>42063.42664351852</v>
      </c>
    </row>
    <row r="2820" spans="1:20" ht="43.5" x14ac:dyDescent="0.35">
      <c r="A2820">
        <v>2818</v>
      </c>
      <c r="B2820" s="8" t="s">
        <v>2677</v>
      </c>
      <c r="C2820" s="8" t="s">
        <v>2676</v>
      </c>
      <c r="D2820">
        <v>10000</v>
      </c>
      <c r="E2820">
        <v>10603</v>
      </c>
      <c r="F2820" t="s">
        <v>51</v>
      </c>
      <c r="G2820" t="s">
        <v>55</v>
      </c>
      <c r="H2820" t="s">
        <v>82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81</v>
      </c>
      <c r="O2820">
        <f>ROUNDUP(E2820/D2820,2)*100</f>
        <v>107</v>
      </c>
      <c r="P2820">
        <f>IF(L2820&gt;0,ROUNDUP((E2820/L2820),0))</f>
        <v>104</v>
      </c>
      <c r="Q2820" t="s">
        <v>34</v>
      </c>
      <c r="R2820" t="s">
        <v>80</v>
      </c>
      <c r="S2820" s="10">
        <f>(J2820/86400)+25569+(-5/24)</f>
        <v>42250.389884259253</v>
      </c>
      <c r="T2820" s="9">
        <f>(I2820/86400)+25569+(-5/24)</f>
        <v>42270.389884259253</v>
      </c>
    </row>
    <row r="2821" spans="1:20" ht="43.5" x14ac:dyDescent="0.35">
      <c r="A2821">
        <v>2819</v>
      </c>
      <c r="B2821" s="8" t="s">
        <v>2675</v>
      </c>
      <c r="C2821" s="8" t="s">
        <v>2674</v>
      </c>
      <c r="D2821">
        <v>5000</v>
      </c>
      <c r="E2821">
        <v>5240</v>
      </c>
      <c r="F2821" t="s">
        <v>51</v>
      </c>
      <c r="G2821" t="s">
        <v>56</v>
      </c>
      <c r="H2821" t="s">
        <v>90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81</v>
      </c>
      <c r="O2821">
        <f>ROUNDUP(E2821/D2821,2)*100</f>
        <v>105</v>
      </c>
      <c r="P2821">
        <f>IF(L2821&gt;0,ROUNDUP((E2821/L2821),0))</f>
        <v>51</v>
      </c>
      <c r="Q2821" t="s">
        <v>34</v>
      </c>
      <c r="R2821" t="s">
        <v>80</v>
      </c>
      <c r="S2821" s="10">
        <f>(J2821/86400)+25569+(-5/24)</f>
        <v>42139.317233796297</v>
      </c>
      <c r="T2821" s="9">
        <f>(I2821/86400)+25569+(-5/24)</f>
        <v>42169.317233796297</v>
      </c>
    </row>
    <row r="2822" spans="1:20" ht="43.5" x14ac:dyDescent="0.35">
      <c r="A2822">
        <v>2820</v>
      </c>
      <c r="B2822" s="8" t="s">
        <v>2673</v>
      </c>
      <c r="C2822" s="8" t="s">
        <v>2672</v>
      </c>
      <c r="D2822">
        <v>200</v>
      </c>
      <c r="E2822">
        <v>272</v>
      </c>
      <c r="F2822" t="s">
        <v>51</v>
      </c>
      <c r="G2822" t="s">
        <v>56</v>
      </c>
      <c r="H2822" t="s">
        <v>90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81</v>
      </c>
      <c r="O2822">
        <f>ROUNDUP(E2822/D2822,2)*100</f>
        <v>136</v>
      </c>
      <c r="P2822">
        <f>IF(L2822&gt;0,ROUNDUP((E2822/L2822),0))</f>
        <v>14</v>
      </c>
      <c r="Q2822" t="s">
        <v>34</v>
      </c>
      <c r="R2822" t="s">
        <v>80</v>
      </c>
      <c r="S2822" s="10">
        <f>(J2822/86400)+25569+(-5/24)</f>
        <v>42401.402650462966</v>
      </c>
      <c r="T2822" s="9">
        <f>(I2822/86400)+25569+(-5/24)</f>
        <v>42425.791666666664</v>
      </c>
    </row>
    <row r="2823" spans="1:20" ht="58" x14ac:dyDescent="0.35">
      <c r="A2823">
        <v>2821</v>
      </c>
      <c r="B2823" s="8" t="s">
        <v>2671</v>
      </c>
      <c r="C2823" s="8" t="s">
        <v>2670</v>
      </c>
      <c r="D2823">
        <v>1000</v>
      </c>
      <c r="E2823">
        <v>1000</v>
      </c>
      <c r="F2823" t="s">
        <v>51</v>
      </c>
      <c r="G2823" t="s">
        <v>56</v>
      </c>
      <c r="H2823" t="s">
        <v>90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81</v>
      </c>
      <c r="O2823">
        <f>ROUNDUP(E2823/D2823,2)*100</f>
        <v>100</v>
      </c>
      <c r="P2823">
        <f>IF(L2823&gt;0,ROUNDUP((E2823/L2823),0))</f>
        <v>29</v>
      </c>
      <c r="Q2823" t="s">
        <v>34</v>
      </c>
      <c r="R2823" t="s">
        <v>80</v>
      </c>
      <c r="S2823" s="10">
        <f>(J2823/86400)+25569+(-5/24)</f>
        <v>41875.714525462965</v>
      </c>
      <c r="T2823" s="9">
        <f>(I2823/86400)+25569+(-5/24)</f>
        <v>41905.714525462965</v>
      </c>
    </row>
    <row r="2824" spans="1:20" ht="58" x14ac:dyDescent="0.35">
      <c r="A2824">
        <v>2822</v>
      </c>
      <c r="B2824" s="8" t="s">
        <v>2669</v>
      </c>
      <c r="C2824" s="8" t="s">
        <v>2668</v>
      </c>
      <c r="D2824">
        <v>6000</v>
      </c>
      <c r="E2824">
        <v>6000</v>
      </c>
      <c r="F2824" t="s">
        <v>51</v>
      </c>
      <c r="G2824" t="s">
        <v>55</v>
      </c>
      <c r="H2824" t="s">
        <v>82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81</v>
      </c>
      <c r="O2824">
        <f>ROUNDUP(E2824/D2824,2)*100</f>
        <v>100</v>
      </c>
      <c r="P2824">
        <f>IF(L2824&gt;0,ROUNDUP((E2824/L2824),0))</f>
        <v>64</v>
      </c>
      <c r="Q2824" t="s">
        <v>34</v>
      </c>
      <c r="R2824" t="s">
        <v>80</v>
      </c>
      <c r="S2824" s="10">
        <f>(J2824/86400)+25569+(-5/24)</f>
        <v>42060.475601851846</v>
      </c>
      <c r="T2824" s="9">
        <f>(I2824/86400)+25569+(-5/24)</f>
        <v>42090.433935185181</v>
      </c>
    </row>
    <row r="2825" spans="1:20" ht="58" x14ac:dyDescent="0.35">
      <c r="A2825">
        <v>2823</v>
      </c>
      <c r="B2825" s="8" t="s">
        <v>2667</v>
      </c>
      <c r="C2825" s="8" t="s">
        <v>2666</v>
      </c>
      <c r="D2825">
        <v>100</v>
      </c>
      <c r="E2825">
        <v>124</v>
      </c>
      <c r="F2825" t="s">
        <v>51</v>
      </c>
      <c r="G2825" t="s">
        <v>56</v>
      </c>
      <c r="H2825" t="s">
        <v>90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81</v>
      </c>
      <c r="O2825">
        <f>ROUNDUP(E2825/D2825,2)*100</f>
        <v>124</v>
      </c>
      <c r="P2825">
        <f>IF(L2825&gt;0,ROUNDUP((E2825/L2825),0))</f>
        <v>9</v>
      </c>
      <c r="Q2825" t="s">
        <v>34</v>
      </c>
      <c r="R2825" t="s">
        <v>80</v>
      </c>
      <c r="S2825" s="10">
        <f>(J2825/86400)+25569+(-5/24)</f>
        <v>42066.803310185183</v>
      </c>
      <c r="T2825" s="9">
        <f>(I2825/86400)+25569+(-5/24)</f>
        <v>42094.749305555553</v>
      </c>
    </row>
    <row r="2826" spans="1:20" ht="43.5" x14ac:dyDescent="0.35">
      <c r="A2826">
        <v>2824</v>
      </c>
      <c r="B2826" s="8" t="s">
        <v>2665</v>
      </c>
      <c r="C2826" s="8" t="s">
        <v>2664</v>
      </c>
      <c r="D2826">
        <v>650</v>
      </c>
      <c r="E2826">
        <v>760</v>
      </c>
      <c r="F2826" t="s">
        <v>51</v>
      </c>
      <c r="G2826" t="s">
        <v>55</v>
      </c>
      <c r="H2826" t="s">
        <v>82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81</v>
      </c>
      <c r="O2826">
        <f>ROUNDUP(E2826/D2826,2)*100</f>
        <v>117</v>
      </c>
      <c r="P2826">
        <f>IF(L2826&gt;0,ROUNDUP((E2826/L2826),0))</f>
        <v>51</v>
      </c>
      <c r="Q2826" t="s">
        <v>34</v>
      </c>
      <c r="R2826" t="s">
        <v>80</v>
      </c>
      <c r="S2826" s="10">
        <f>(J2826/86400)+25569+(-5/24)</f>
        <v>42136.0624537037</v>
      </c>
      <c r="T2826" s="9">
        <f>(I2826/86400)+25569+(-5/24)</f>
        <v>42167.863194444442</v>
      </c>
    </row>
    <row r="2827" spans="1:20" ht="58" x14ac:dyDescent="0.35">
      <c r="A2827">
        <v>2825</v>
      </c>
      <c r="B2827" s="8" t="s">
        <v>2663</v>
      </c>
      <c r="C2827" s="8" t="s">
        <v>2662</v>
      </c>
      <c r="D2827">
        <v>3000</v>
      </c>
      <c r="E2827">
        <v>3100</v>
      </c>
      <c r="F2827" t="s">
        <v>51</v>
      </c>
      <c r="G2827" t="s">
        <v>56</v>
      </c>
      <c r="H2827" t="s">
        <v>90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81</v>
      </c>
      <c r="O2827">
        <f>ROUNDUP(E2827/D2827,2)*100</f>
        <v>104</v>
      </c>
      <c r="P2827">
        <f>IF(L2827&gt;0,ROUNDUP((E2827/L2827),0))</f>
        <v>61</v>
      </c>
      <c r="Q2827" t="s">
        <v>34</v>
      </c>
      <c r="R2827" t="s">
        <v>80</v>
      </c>
      <c r="S2827" s="10">
        <f>(J2827/86400)+25569+(-5/24)</f>
        <v>42312.584328703706</v>
      </c>
      <c r="T2827" s="9">
        <f>(I2827/86400)+25569+(-5/24)</f>
        <v>42342.584328703706</v>
      </c>
    </row>
    <row r="2828" spans="1:20" ht="58" x14ac:dyDescent="0.35">
      <c r="A2828">
        <v>2826</v>
      </c>
      <c r="B2828" s="8" t="s">
        <v>2661</v>
      </c>
      <c r="C2828" s="8" t="s">
        <v>2660</v>
      </c>
      <c r="D2828">
        <v>2000</v>
      </c>
      <c r="E2828">
        <v>2155</v>
      </c>
      <c r="F2828" t="s">
        <v>51</v>
      </c>
      <c r="G2828" t="s">
        <v>55</v>
      </c>
      <c r="H2828" t="s">
        <v>82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81</v>
      </c>
      <c r="O2828">
        <f>ROUNDUP(E2828/D2828,2)*100</f>
        <v>108</v>
      </c>
      <c r="P2828">
        <f>IF(L2828&gt;0,ROUNDUP((E2828/L2828),0))</f>
        <v>114</v>
      </c>
      <c r="Q2828" t="s">
        <v>34</v>
      </c>
      <c r="R2828" t="s">
        <v>80</v>
      </c>
      <c r="S2828" s="10">
        <f>(J2828/86400)+25569+(-5/24)</f>
        <v>42170.826527777775</v>
      </c>
      <c r="T2828" s="9">
        <f>(I2828/86400)+25569+(-5/24)</f>
        <v>42195.083333333336</v>
      </c>
    </row>
    <row r="2829" spans="1:20" ht="58" x14ac:dyDescent="0.35">
      <c r="A2829">
        <v>2827</v>
      </c>
      <c r="B2829" s="8" t="s">
        <v>2659</v>
      </c>
      <c r="C2829" s="8" t="s">
        <v>2658</v>
      </c>
      <c r="D2829">
        <v>2000</v>
      </c>
      <c r="E2829">
        <v>2405</v>
      </c>
      <c r="F2829" t="s">
        <v>51</v>
      </c>
      <c r="G2829" t="s">
        <v>55</v>
      </c>
      <c r="H2829" t="s">
        <v>82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81</v>
      </c>
      <c r="O2829">
        <f>ROUNDUP(E2829/D2829,2)*100</f>
        <v>121</v>
      </c>
      <c r="P2829">
        <f>IF(L2829&gt;0,ROUNDUP((E2829/L2829),0))</f>
        <v>105</v>
      </c>
      <c r="Q2829" t="s">
        <v>34</v>
      </c>
      <c r="R2829" t="s">
        <v>80</v>
      </c>
      <c r="S2829" s="10">
        <f>(J2829/86400)+25569+(-5/24)</f>
        <v>42494.475300925922</v>
      </c>
      <c r="T2829" s="9">
        <f>(I2829/86400)+25569+(-5/24)</f>
        <v>42524.479166666664</v>
      </c>
    </row>
    <row r="2830" spans="1:20" ht="43.5" x14ac:dyDescent="0.35">
      <c r="A2830">
        <v>2828</v>
      </c>
      <c r="B2830" s="8" t="s">
        <v>2657</v>
      </c>
      <c r="C2830" s="8" t="s">
        <v>2656</v>
      </c>
      <c r="D2830">
        <v>9500</v>
      </c>
      <c r="E2830">
        <v>9536</v>
      </c>
      <c r="F2830" t="s">
        <v>51</v>
      </c>
      <c r="G2830" t="s">
        <v>56</v>
      </c>
      <c r="H2830" t="s">
        <v>90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81</v>
      </c>
      <c r="O2830">
        <f>ROUNDUP(E2830/D2830,2)*100</f>
        <v>101</v>
      </c>
      <c r="P2830">
        <f>IF(L2830&gt;0,ROUNDUP((E2830/L2830),0))</f>
        <v>99</v>
      </c>
      <c r="Q2830" t="s">
        <v>34</v>
      </c>
      <c r="R2830" t="s">
        <v>80</v>
      </c>
      <c r="S2830" s="10">
        <f>(J2830/86400)+25569+(-5/24)</f>
        <v>42254.056354166663</v>
      </c>
      <c r="T2830" s="9">
        <f>(I2830/86400)+25569+(-5/24)</f>
        <v>42279.749999999993</v>
      </c>
    </row>
    <row r="2831" spans="1:20" ht="43.5" x14ac:dyDescent="0.35">
      <c r="A2831">
        <v>2829</v>
      </c>
      <c r="B2831" s="8" t="s">
        <v>2655</v>
      </c>
      <c r="C2831" s="8" t="s">
        <v>2654</v>
      </c>
      <c r="D2831">
        <v>2500</v>
      </c>
      <c r="E2831">
        <v>2663</v>
      </c>
      <c r="F2831" t="s">
        <v>51</v>
      </c>
      <c r="G2831" t="s">
        <v>56</v>
      </c>
      <c r="H2831" t="s">
        <v>90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81</v>
      </c>
      <c r="O2831">
        <f>ROUNDUP(E2831/D2831,2)*100</f>
        <v>107</v>
      </c>
      <c r="P2831">
        <f>IF(L2831&gt;0,ROUNDUP((E2831/L2831),0))</f>
        <v>36</v>
      </c>
      <c r="Q2831" t="s">
        <v>34</v>
      </c>
      <c r="R2831" t="s">
        <v>80</v>
      </c>
      <c r="S2831" s="10">
        <f>(J2831/86400)+25569+(-5/24)</f>
        <v>42495.225902777776</v>
      </c>
      <c r="T2831" s="9">
        <f>(I2831/86400)+25569+(-5/24)</f>
        <v>42523.225902777776</v>
      </c>
    </row>
    <row r="2832" spans="1:20" ht="29" x14ac:dyDescent="0.35">
      <c r="A2832">
        <v>2830</v>
      </c>
      <c r="B2832" s="8" t="s">
        <v>2653</v>
      </c>
      <c r="C2832" s="8" t="s">
        <v>2652</v>
      </c>
      <c r="D2832">
        <v>3000</v>
      </c>
      <c r="E2832">
        <v>3000</v>
      </c>
      <c r="F2832" t="s">
        <v>51</v>
      </c>
      <c r="G2832" t="s">
        <v>55</v>
      </c>
      <c r="H2832" t="s">
        <v>82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81</v>
      </c>
      <c r="O2832">
        <f>ROUNDUP(E2832/D2832,2)*100</f>
        <v>100</v>
      </c>
      <c r="P2832">
        <f>IF(L2832&gt;0,ROUNDUP((E2832/L2832),0))</f>
        <v>273</v>
      </c>
      <c r="Q2832" t="s">
        <v>34</v>
      </c>
      <c r="R2832" t="s">
        <v>80</v>
      </c>
      <c r="S2832" s="10">
        <f>(J2832/86400)+25569+(-5/24)</f>
        <v>41758.631342592591</v>
      </c>
      <c r="T2832" s="9">
        <f>(I2832/86400)+25569+(-5/24)</f>
        <v>41770.957638888889</v>
      </c>
    </row>
    <row r="2833" spans="1:20" ht="43.5" x14ac:dyDescent="0.35">
      <c r="A2833">
        <v>2831</v>
      </c>
      <c r="B2833" s="8" t="s">
        <v>2651</v>
      </c>
      <c r="C2833" s="8" t="s">
        <v>2650</v>
      </c>
      <c r="D2833">
        <v>3000</v>
      </c>
      <c r="E2833">
        <v>3320</v>
      </c>
      <c r="F2833" t="s">
        <v>51</v>
      </c>
      <c r="G2833" t="s">
        <v>55</v>
      </c>
      <c r="H2833" t="s">
        <v>82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81</v>
      </c>
      <c r="O2833">
        <f>ROUNDUP(E2833/D2833,2)*100</f>
        <v>111.00000000000001</v>
      </c>
      <c r="P2833">
        <f>IF(L2833&gt;0,ROUNDUP((E2833/L2833),0))</f>
        <v>64</v>
      </c>
      <c r="Q2833" t="s">
        <v>34</v>
      </c>
      <c r="R2833" t="s">
        <v>80</v>
      </c>
      <c r="S2833" s="10">
        <f>(J2833/86400)+25569+(-5/24)</f>
        <v>42171.616550925923</v>
      </c>
      <c r="T2833" s="9">
        <f>(I2833/86400)+25569+(-5/24)</f>
        <v>42201.616550925923</v>
      </c>
    </row>
    <row r="2834" spans="1:20" ht="58" x14ac:dyDescent="0.35">
      <c r="A2834">
        <v>2832</v>
      </c>
      <c r="B2834" s="8" t="s">
        <v>2649</v>
      </c>
      <c r="C2834" s="8" t="s">
        <v>2648</v>
      </c>
      <c r="D2834">
        <v>2500</v>
      </c>
      <c r="E2834">
        <v>2867.99</v>
      </c>
      <c r="F2834" t="s">
        <v>51</v>
      </c>
      <c r="G2834" t="s">
        <v>56</v>
      </c>
      <c r="H2834" t="s">
        <v>90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81</v>
      </c>
      <c r="O2834">
        <f>ROUNDUP(E2834/D2834,2)*100</f>
        <v>114.99999999999999</v>
      </c>
      <c r="P2834">
        <f>IF(L2834&gt;0,ROUNDUP((E2834/L2834),0))</f>
        <v>31</v>
      </c>
      <c r="Q2834" t="s">
        <v>34</v>
      </c>
      <c r="R2834" t="s">
        <v>80</v>
      </c>
      <c r="S2834" s="10">
        <f>(J2834/86400)+25569+(-5/24)</f>
        <v>41938.501087962963</v>
      </c>
      <c r="T2834" s="9">
        <f>(I2834/86400)+25569+(-5/24)</f>
        <v>41966.708333333336</v>
      </c>
    </row>
    <row r="2835" spans="1:20" x14ac:dyDescent="0.35">
      <c r="A2835">
        <v>2833</v>
      </c>
      <c r="B2835" s="8" t="s">
        <v>2647</v>
      </c>
      <c r="C2835" s="8" t="s">
        <v>2646</v>
      </c>
      <c r="D2835">
        <v>2700</v>
      </c>
      <c r="E2835">
        <v>2923</v>
      </c>
      <c r="F2835" t="s">
        <v>51</v>
      </c>
      <c r="G2835" t="s">
        <v>55</v>
      </c>
      <c r="H2835" t="s">
        <v>82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81</v>
      </c>
      <c r="O2835">
        <f>ROUNDUP(E2835/D2835,2)*100</f>
        <v>109.00000000000001</v>
      </c>
      <c r="P2835">
        <f>IF(L2835&gt;0,ROUNDUP((E2835/L2835),0))</f>
        <v>84</v>
      </c>
      <c r="Q2835" t="s">
        <v>34</v>
      </c>
      <c r="R2835" t="s">
        <v>80</v>
      </c>
      <c r="S2835" s="10">
        <f>(J2835/86400)+25569+(-5/24)</f>
        <v>42267.919363425921</v>
      </c>
      <c r="T2835" s="9">
        <f>(I2835/86400)+25569+(-5/24)</f>
        <v>42287.874999999993</v>
      </c>
    </row>
    <row r="2836" spans="1:20" ht="43.5" x14ac:dyDescent="0.35">
      <c r="A2836">
        <v>2834</v>
      </c>
      <c r="B2836" s="8" t="s">
        <v>2645</v>
      </c>
      <c r="C2836" s="8" t="s">
        <v>2644</v>
      </c>
      <c r="D2836">
        <v>800</v>
      </c>
      <c r="E2836">
        <v>1360</v>
      </c>
      <c r="F2836" t="s">
        <v>51</v>
      </c>
      <c r="G2836" t="s">
        <v>56</v>
      </c>
      <c r="H2836" t="s">
        <v>90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81</v>
      </c>
      <c r="O2836">
        <f>ROUNDUP(E2836/D2836,2)*100</f>
        <v>170</v>
      </c>
      <c r="P2836">
        <f>IF(L2836&gt;0,ROUNDUP((E2836/L2836),0))</f>
        <v>65</v>
      </c>
      <c r="Q2836" t="s">
        <v>34</v>
      </c>
      <c r="R2836" t="s">
        <v>80</v>
      </c>
      <c r="S2836" s="10">
        <f>(J2836/86400)+25569+(-5/24)</f>
        <v>42019.751504629625</v>
      </c>
      <c r="T2836" s="9">
        <f>(I2836/86400)+25569+(-5/24)</f>
        <v>42034.751504629625</v>
      </c>
    </row>
    <row r="2837" spans="1:20" ht="43.5" x14ac:dyDescent="0.35">
      <c r="A2837">
        <v>2835</v>
      </c>
      <c r="B2837" s="8" t="s">
        <v>2643</v>
      </c>
      <c r="C2837" s="8" t="s">
        <v>2642</v>
      </c>
      <c r="D2837">
        <v>1000</v>
      </c>
      <c r="E2837">
        <v>1870.99</v>
      </c>
      <c r="F2837" t="s">
        <v>51</v>
      </c>
      <c r="G2837" t="s">
        <v>56</v>
      </c>
      <c r="H2837" t="s">
        <v>90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81</v>
      </c>
      <c r="O2837">
        <f>ROUNDUP(E2837/D2837,2)*100</f>
        <v>188</v>
      </c>
      <c r="P2837">
        <f>IF(L2837&gt;0,ROUNDUP((E2837/L2837),0))</f>
        <v>21</v>
      </c>
      <c r="Q2837" t="s">
        <v>34</v>
      </c>
      <c r="R2837" t="s">
        <v>80</v>
      </c>
      <c r="S2837" s="10">
        <f>(J2837/86400)+25569+(-5/24)</f>
        <v>42313.495567129627</v>
      </c>
      <c r="T2837" s="9">
        <f>(I2837/86400)+25569+(-5/24)</f>
        <v>42342.791666666664</v>
      </c>
    </row>
    <row r="2838" spans="1:20" ht="58" x14ac:dyDescent="0.35">
      <c r="A2838">
        <v>2836</v>
      </c>
      <c r="B2838" s="8" t="s">
        <v>2641</v>
      </c>
      <c r="C2838" s="8" t="s">
        <v>2640</v>
      </c>
      <c r="D2838">
        <v>450</v>
      </c>
      <c r="E2838">
        <v>485</v>
      </c>
      <c r="F2838" t="s">
        <v>51</v>
      </c>
      <c r="G2838" t="s">
        <v>55</v>
      </c>
      <c r="H2838" t="s">
        <v>82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81</v>
      </c>
      <c r="O2838">
        <f>ROUNDUP(E2838/D2838,2)*100</f>
        <v>108</v>
      </c>
      <c r="P2838">
        <f>IF(L2838&gt;0,ROUNDUP((E2838/L2838),0))</f>
        <v>45</v>
      </c>
      <c r="Q2838" t="s">
        <v>34</v>
      </c>
      <c r="R2838" t="s">
        <v>80</v>
      </c>
      <c r="S2838" s="10">
        <f>(J2838/86400)+25569+(-5/24)</f>
        <v>42746.053449074076</v>
      </c>
      <c r="T2838" s="9">
        <f>(I2838/86400)+25569+(-5/24)</f>
        <v>42783.999305555553</v>
      </c>
    </row>
    <row r="2839" spans="1:20" ht="58" x14ac:dyDescent="0.35">
      <c r="A2839">
        <v>2837</v>
      </c>
      <c r="B2839" s="8" t="s">
        <v>2639</v>
      </c>
      <c r="C2839" s="8" t="s">
        <v>2638</v>
      </c>
      <c r="D2839">
        <v>850</v>
      </c>
      <c r="E2839">
        <v>850</v>
      </c>
      <c r="F2839" t="s">
        <v>51</v>
      </c>
      <c r="G2839" t="s">
        <v>57</v>
      </c>
      <c r="H2839" t="s">
        <v>193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81</v>
      </c>
      <c r="O2839">
        <f>ROUNDUP(E2839/D2839,2)*100</f>
        <v>100</v>
      </c>
      <c r="P2839">
        <f>IF(L2839&gt;0,ROUNDUP((E2839/L2839),0))</f>
        <v>41</v>
      </c>
      <c r="Q2839" t="s">
        <v>34</v>
      </c>
      <c r="R2839" t="s">
        <v>80</v>
      </c>
      <c r="S2839" s="10">
        <f>(J2839/86400)+25569+(-5/24)</f>
        <v>42307.700046296297</v>
      </c>
      <c r="T2839" s="9">
        <f>(I2839/86400)+25569+(-5/24)</f>
        <v>42347.741712962961</v>
      </c>
    </row>
    <row r="2840" spans="1:20" ht="43.5" x14ac:dyDescent="0.35">
      <c r="A2840">
        <v>2838</v>
      </c>
      <c r="B2840" s="8" t="s">
        <v>2637</v>
      </c>
      <c r="C2840" s="8" t="s">
        <v>2636</v>
      </c>
      <c r="D2840">
        <v>2000</v>
      </c>
      <c r="E2840">
        <v>2405</v>
      </c>
      <c r="F2840" t="s">
        <v>51</v>
      </c>
      <c r="G2840" t="s">
        <v>55</v>
      </c>
      <c r="H2840" t="s">
        <v>82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81</v>
      </c>
      <c r="O2840">
        <f>ROUNDUP(E2840/D2840,2)*100</f>
        <v>121</v>
      </c>
      <c r="P2840">
        <f>IF(L2840&gt;0,ROUNDUP((E2840/L2840),0))</f>
        <v>45</v>
      </c>
      <c r="Q2840" t="s">
        <v>34</v>
      </c>
      <c r="R2840" t="s">
        <v>80</v>
      </c>
      <c r="S2840" s="10">
        <f>(J2840/86400)+25569+(-5/24)</f>
        <v>41842.399259259255</v>
      </c>
      <c r="T2840" s="9">
        <f>(I2840/86400)+25569+(-5/24)</f>
        <v>41864.708333333328</v>
      </c>
    </row>
    <row r="2841" spans="1:20" ht="43.5" x14ac:dyDescent="0.35">
      <c r="A2841">
        <v>2839</v>
      </c>
      <c r="B2841" s="8" t="s">
        <v>2635</v>
      </c>
      <c r="C2841" s="8" t="s">
        <v>2634</v>
      </c>
      <c r="D2841">
        <v>3500</v>
      </c>
      <c r="E2841">
        <v>3900</v>
      </c>
      <c r="F2841" t="s">
        <v>51</v>
      </c>
      <c r="G2841" t="s">
        <v>55</v>
      </c>
      <c r="H2841" t="s">
        <v>82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81</v>
      </c>
      <c r="O2841">
        <f>ROUNDUP(E2841/D2841,2)*100</f>
        <v>112.00000000000001</v>
      </c>
      <c r="P2841">
        <f>IF(L2841&gt;0,ROUNDUP((E2841/L2841),0))</f>
        <v>126</v>
      </c>
      <c r="Q2841" t="s">
        <v>34</v>
      </c>
      <c r="R2841" t="s">
        <v>80</v>
      </c>
      <c r="S2841" s="10">
        <f>(J2841/86400)+25569+(-5/24)</f>
        <v>41853.031874999993</v>
      </c>
      <c r="T2841" s="9">
        <f>(I2841/86400)+25569+(-5/24)</f>
        <v>41875.999305555553</v>
      </c>
    </row>
    <row r="2842" spans="1:20" ht="58" x14ac:dyDescent="0.35">
      <c r="A2842">
        <v>2840</v>
      </c>
      <c r="B2842" s="8" t="s">
        <v>2633</v>
      </c>
      <c r="C2842" s="8" t="s">
        <v>2632</v>
      </c>
      <c r="D2842">
        <v>2500</v>
      </c>
      <c r="E2842">
        <v>2600</v>
      </c>
      <c r="F2842" t="s">
        <v>51</v>
      </c>
      <c r="G2842" t="s">
        <v>56</v>
      </c>
      <c r="H2842" t="s">
        <v>90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81</v>
      </c>
      <c r="O2842">
        <f>ROUNDUP(E2842/D2842,2)*100</f>
        <v>104</v>
      </c>
      <c r="P2842">
        <f>IF(L2842&gt;0,ROUNDUP((E2842/L2842),0))</f>
        <v>20</v>
      </c>
      <c r="Q2842" t="s">
        <v>34</v>
      </c>
      <c r="R2842" t="s">
        <v>80</v>
      </c>
      <c r="S2842" s="10">
        <f>(J2842/86400)+25569+(-5/24)</f>
        <v>42059.827303240738</v>
      </c>
      <c r="T2842" s="9">
        <f>(I2842/86400)+25569+(-5/24)</f>
        <v>42081.499999999993</v>
      </c>
    </row>
    <row r="2843" spans="1:20" ht="58" x14ac:dyDescent="0.35">
      <c r="A2843">
        <v>2841</v>
      </c>
      <c r="B2843" s="8" t="s">
        <v>2631</v>
      </c>
      <c r="C2843" s="8" t="s">
        <v>2630</v>
      </c>
      <c r="D2843">
        <v>1000</v>
      </c>
      <c r="E2843">
        <v>10</v>
      </c>
      <c r="F2843" t="s">
        <v>49</v>
      </c>
      <c r="G2843" t="s">
        <v>56</v>
      </c>
      <c r="H2843" t="s">
        <v>90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81</v>
      </c>
      <c r="O2843">
        <f>ROUNDUP(E2843/D2843,2)*100</f>
        <v>1</v>
      </c>
      <c r="P2843">
        <f>IF(L2843&gt;0,ROUNDUP((E2843/L2843),0))</f>
        <v>10</v>
      </c>
      <c r="Q2843" t="s">
        <v>34</v>
      </c>
      <c r="R2843" t="s">
        <v>80</v>
      </c>
      <c r="S2843" s="10">
        <f>(J2843/86400)+25569+(-5/24)</f>
        <v>42291.531215277777</v>
      </c>
      <c r="T2843" s="9">
        <f>(I2843/86400)+25569+(-5/24)</f>
        <v>42351.572881944441</v>
      </c>
    </row>
    <row r="2844" spans="1:20" ht="43.5" x14ac:dyDescent="0.35">
      <c r="A2844">
        <v>2842</v>
      </c>
      <c r="B2844" s="8" t="s">
        <v>2629</v>
      </c>
      <c r="C2844" s="8" t="s">
        <v>2628</v>
      </c>
      <c r="D2844">
        <v>1500</v>
      </c>
      <c r="E2844">
        <v>0</v>
      </c>
      <c r="F2844" t="s">
        <v>49</v>
      </c>
      <c r="G2844" t="s">
        <v>56</v>
      </c>
      <c r="H2844" t="s">
        <v>90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81</v>
      </c>
      <c r="O2844">
        <f>ROUNDUP(E2844/D2844,2)*100</f>
        <v>0</v>
      </c>
      <c r="P2844" t="b">
        <f>IF(L2844&gt;0,ROUNDUP((E2844/L2844),0))</f>
        <v>0</v>
      </c>
      <c r="Q2844" t="s">
        <v>34</v>
      </c>
      <c r="R2844" t="s">
        <v>80</v>
      </c>
      <c r="S2844" s="10">
        <f>(J2844/86400)+25569+(-5/24)</f>
        <v>41784.744155092594</v>
      </c>
      <c r="T2844" s="9">
        <f>(I2844/86400)+25569+(-5/24)</f>
        <v>41811.25</v>
      </c>
    </row>
    <row r="2845" spans="1:20" ht="43.5" x14ac:dyDescent="0.35">
      <c r="A2845">
        <v>2843</v>
      </c>
      <c r="B2845" s="8" t="s">
        <v>2627</v>
      </c>
      <c r="C2845" s="8" t="s">
        <v>2626</v>
      </c>
      <c r="D2845">
        <v>1200</v>
      </c>
      <c r="E2845">
        <v>0</v>
      </c>
      <c r="F2845" t="s">
        <v>49</v>
      </c>
      <c r="G2845" t="s">
        <v>55</v>
      </c>
      <c r="H2845" t="s">
        <v>82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81</v>
      </c>
      <c r="O2845">
        <f>ROUNDUP(E2845/D2845,2)*100</f>
        <v>0</v>
      </c>
      <c r="P2845" t="b">
        <f>IF(L2845&gt;0,ROUNDUP((E2845/L2845),0))</f>
        <v>0</v>
      </c>
      <c r="Q2845" t="s">
        <v>34</v>
      </c>
      <c r="R2845" t="s">
        <v>80</v>
      </c>
      <c r="S2845" s="10">
        <f>(J2845/86400)+25569+(-5/24)</f>
        <v>42492.529513888883</v>
      </c>
      <c r="T2845" s="9">
        <f>(I2845/86400)+25569+(-5/24)</f>
        <v>42533.958333333336</v>
      </c>
    </row>
    <row r="2846" spans="1:20" ht="43.5" x14ac:dyDescent="0.35">
      <c r="A2846">
        <v>2844</v>
      </c>
      <c r="B2846" s="8" t="s">
        <v>2625</v>
      </c>
      <c r="C2846" s="8" t="s">
        <v>2624</v>
      </c>
      <c r="D2846">
        <v>550</v>
      </c>
      <c r="E2846">
        <v>30</v>
      </c>
      <c r="F2846" t="s">
        <v>49</v>
      </c>
      <c r="G2846" t="s">
        <v>71</v>
      </c>
      <c r="H2846" t="s">
        <v>85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81</v>
      </c>
      <c r="O2846">
        <f>ROUNDUP(E2846/D2846,2)*100</f>
        <v>6.0000000000000009</v>
      </c>
      <c r="P2846">
        <f>IF(L2846&gt;0,ROUNDUP((E2846/L2846),0))</f>
        <v>30</v>
      </c>
      <c r="Q2846" t="s">
        <v>34</v>
      </c>
      <c r="R2846" t="s">
        <v>80</v>
      </c>
      <c r="S2846" s="10">
        <f>(J2846/86400)+25569+(-5/24)</f>
        <v>42709.337731481479</v>
      </c>
      <c r="T2846" s="9">
        <f>(I2846/86400)+25569+(-5/24)</f>
        <v>42739.337731481479</v>
      </c>
    </row>
    <row r="2847" spans="1:20" ht="43.5" x14ac:dyDescent="0.35">
      <c r="A2847">
        <v>2845</v>
      </c>
      <c r="B2847" s="8" t="s">
        <v>2623</v>
      </c>
      <c r="C2847" s="8" t="s">
        <v>2622</v>
      </c>
      <c r="D2847">
        <v>7500</v>
      </c>
      <c r="E2847">
        <v>2366</v>
      </c>
      <c r="F2847" t="s">
        <v>49</v>
      </c>
      <c r="G2847" t="s">
        <v>55</v>
      </c>
      <c r="H2847" t="s">
        <v>82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81</v>
      </c>
      <c r="O2847">
        <f>ROUNDUP(E2847/D2847,2)*100</f>
        <v>32</v>
      </c>
      <c r="P2847">
        <f>IF(L2847&gt;0,ROUNDUP((E2847/L2847),0))</f>
        <v>61</v>
      </c>
      <c r="Q2847" t="s">
        <v>34</v>
      </c>
      <c r="R2847" t="s">
        <v>80</v>
      </c>
      <c r="S2847" s="10">
        <f>(J2847/86400)+25569+(-5/24)</f>
        <v>42102.808252314811</v>
      </c>
      <c r="T2847" s="9">
        <f>(I2847/86400)+25569+(-5/24)</f>
        <v>42162.808252314811</v>
      </c>
    </row>
    <row r="2848" spans="1:20" ht="58" x14ac:dyDescent="0.35">
      <c r="A2848">
        <v>2846</v>
      </c>
      <c r="B2848" s="8" t="s">
        <v>2621</v>
      </c>
      <c r="C2848" s="8" t="s">
        <v>2620</v>
      </c>
      <c r="D2848">
        <v>8000</v>
      </c>
      <c r="E2848">
        <v>0</v>
      </c>
      <c r="F2848" t="s">
        <v>49</v>
      </c>
      <c r="G2848" t="s">
        <v>55</v>
      </c>
      <c r="H2848" t="s">
        <v>82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81</v>
      </c>
      <c r="O2848">
        <f>ROUNDUP(E2848/D2848,2)*100</f>
        <v>0</v>
      </c>
      <c r="P2848" t="b">
        <f>IF(L2848&gt;0,ROUNDUP((E2848/L2848),0))</f>
        <v>0</v>
      </c>
      <c r="Q2848" t="s">
        <v>34</v>
      </c>
      <c r="R2848" t="s">
        <v>80</v>
      </c>
      <c r="S2848" s="10">
        <f>(J2848/86400)+25569+(-5/24)</f>
        <v>42108.483726851853</v>
      </c>
      <c r="T2848" s="9">
        <f>(I2848/86400)+25569+(-5/24)</f>
        <v>42153.483726851853</v>
      </c>
    </row>
    <row r="2849" spans="1:20" ht="43.5" x14ac:dyDescent="0.35">
      <c r="A2849">
        <v>2847</v>
      </c>
      <c r="B2849" s="8" t="s">
        <v>2619</v>
      </c>
      <c r="C2849" s="8" t="s">
        <v>2618</v>
      </c>
      <c r="D2849">
        <v>2000</v>
      </c>
      <c r="E2849">
        <v>0</v>
      </c>
      <c r="F2849" t="s">
        <v>49</v>
      </c>
      <c r="G2849" t="s">
        <v>55</v>
      </c>
      <c r="H2849" t="s">
        <v>82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81</v>
      </c>
      <c r="O2849">
        <f>ROUNDUP(E2849/D2849,2)*100</f>
        <v>0</v>
      </c>
      <c r="P2849" t="b">
        <f>IF(L2849&gt;0,ROUNDUP((E2849/L2849),0))</f>
        <v>0</v>
      </c>
      <c r="Q2849" t="s">
        <v>34</v>
      </c>
      <c r="R2849" t="s">
        <v>80</v>
      </c>
      <c r="S2849" s="10">
        <f>(J2849/86400)+25569+(-5/24)</f>
        <v>42453.597974537035</v>
      </c>
      <c r="T2849" s="9">
        <f>(I2849/86400)+25569+(-5/24)</f>
        <v>42513.597974537035</v>
      </c>
    </row>
    <row r="2850" spans="1:20" ht="58" x14ac:dyDescent="0.35">
      <c r="A2850">
        <v>2848</v>
      </c>
      <c r="B2850" s="8" t="s">
        <v>2617</v>
      </c>
      <c r="C2850" s="8" t="s">
        <v>2616</v>
      </c>
      <c r="D2850">
        <v>35000</v>
      </c>
      <c r="E2850">
        <v>70</v>
      </c>
      <c r="F2850" t="s">
        <v>49</v>
      </c>
      <c r="G2850" t="s">
        <v>55</v>
      </c>
      <c r="H2850" t="s">
        <v>82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81</v>
      </c>
      <c r="O2850">
        <f>ROUNDUP(E2850/D2850,2)*100</f>
        <v>1</v>
      </c>
      <c r="P2850">
        <f>IF(L2850&gt;0,ROUNDUP((E2850/L2850),0))</f>
        <v>24</v>
      </c>
      <c r="Q2850" t="s">
        <v>34</v>
      </c>
      <c r="R2850" t="s">
        <v>80</v>
      </c>
      <c r="S2850" s="10">
        <f>(J2850/86400)+25569+(-5/24)</f>
        <v>42123.440497685187</v>
      </c>
      <c r="T2850" s="9">
        <f>(I2850/86400)+25569+(-5/24)</f>
        <v>42153.440497685187</v>
      </c>
    </row>
    <row r="2851" spans="1:20" ht="43.5" x14ac:dyDescent="0.35">
      <c r="A2851">
        <v>2849</v>
      </c>
      <c r="B2851" s="8" t="s">
        <v>2615</v>
      </c>
      <c r="C2851" s="8" t="s">
        <v>2614</v>
      </c>
      <c r="D2851">
        <v>500</v>
      </c>
      <c r="E2851">
        <v>5</v>
      </c>
      <c r="F2851" t="s">
        <v>49</v>
      </c>
      <c r="G2851" t="s">
        <v>56</v>
      </c>
      <c r="H2851" t="s">
        <v>90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81</v>
      </c>
      <c r="O2851">
        <f>ROUNDUP(E2851/D2851,2)*100</f>
        <v>1</v>
      </c>
      <c r="P2851">
        <f>IF(L2851&gt;0,ROUNDUP((E2851/L2851),0))</f>
        <v>5</v>
      </c>
      <c r="Q2851" t="s">
        <v>34</v>
      </c>
      <c r="R2851" t="s">
        <v>80</v>
      </c>
      <c r="S2851" s="10">
        <f>(J2851/86400)+25569+(-5/24)</f>
        <v>42453.219907407409</v>
      </c>
      <c r="T2851" s="9">
        <f>(I2851/86400)+25569+(-5/24)</f>
        <v>42483.219907407409</v>
      </c>
    </row>
    <row r="2852" spans="1:20" ht="43.5" x14ac:dyDescent="0.35">
      <c r="A2852">
        <v>2850</v>
      </c>
      <c r="B2852" s="8" t="s">
        <v>2613</v>
      </c>
      <c r="C2852" s="8" t="s">
        <v>2612</v>
      </c>
      <c r="D2852">
        <v>8000</v>
      </c>
      <c r="E2852">
        <v>311</v>
      </c>
      <c r="F2852" t="s">
        <v>49</v>
      </c>
      <c r="G2852" t="s">
        <v>55</v>
      </c>
      <c r="H2852" t="s">
        <v>82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81</v>
      </c>
      <c r="O2852">
        <f>ROUNDUP(E2852/D2852,2)*100</f>
        <v>4</v>
      </c>
      <c r="P2852">
        <f>IF(L2852&gt;0,ROUNDUP((E2852/L2852),0))</f>
        <v>24</v>
      </c>
      <c r="Q2852" t="s">
        <v>34</v>
      </c>
      <c r="R2852" t="s">
        <v>80</v>
      </c>
      <c r="S2852" s="10">
        <f>(J2852/86400)+25569+(-5/24)</f>
        <v>41857.798738425925</v>
      </c>
      <c r="T2852" s="9">
        <f>(I2852/86400)+25569+(-5/24)</f>
        <v>41887.798738425925</v>
      </c>
    </row>
    <row r="2853" spans="1:20" ht="43.5" x14ac:dyDescent="0.35">
      <c r="A2853">
        <v>2851</v>
      </c>
      <c r="B2853" s="8" t="s">
        <v>2611</v>
      </c>
      <c r="C2853" s="8" t="s">
        <v>86</v>
      </c>
      <c r="D2853">
        <v>4500</v>
      </c>
      <c r="E2853">
        <v>0</v>
      </c>
      <c r="F2853" t="s">
        <v>49</v>
      </c>
      <c r="G2853" t="s">
        <v>65</v>
      </c>
      <c r="H2853" t="s">
        <v>85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81</v>
      </c>
      <c r="O2853">
        <f>ROUNDUP(E2853/D2853,2)*100</f>
        <v>0</v>
      </c>
      <c r="P2853" t="b">
        <f>IF(L2853&gt;0,ROUNDUP((E2853/L2853),0))</f>
        <v>0</v>
      </c>
      <c r="Q2853" t="s">
        <v>34</v>
      </c>
      <c r="R2853" t="s">
        <v>80</v>
      </c>
      <c r="S2853" s="10">
        <f>(J2853/86400)+25569+(-5/24)</f>
        <v>42389.794317129628</v>
      </c>
      <c r="T2853" s="9">
        <f>(I2853/86400)+25569+(-5/24)</f>
        <v>42398.761805555558</v>
      </c>
    </row>
    <row r="2854" spans="1:20" ht="43.5" x14ac:dyDescent="0.35">
      <c r="A2854">
        <v>2852</v>
      </c>
      <c r="B2854" s="8" t="s">
        <v>2610</v>
      </c>
      <c r="C2854" s="8" t="s">
        <v>2609</v>
      </c>
      <c r="D2854">
        <v>5000</v>
      </c>
      <c r="E2854">
        <v>95</v>
      </c>
      <c r="F2854" t="s">
        <v>49</v>
      </c>
      <c r="G2854" t="s">
        <v>55</v>
      </c>
      <c r="H2854" t="s">
        <v>82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81</v>
      </c>
      <c r="O2854">
        <f>ROUNDUP(E2854/D2854,2)*100</f>
        <v>2</v>
      </c>
      <c r="P2854">
        <f>IF(L2854&gt;0,ROUNDUP((E2854/L2854),0))</f>
        <v>16</v>
      </c>
      <c r="Q2854" t="s">
        <v>34</v>
      </c>
      <c r="R2854" t="s">
        <v>80</v>
      </c>
      <c r="S2854" s="10">
        <f>(J2854/86400)+25569+(-5/24)</f>
        <v>41780.836840277778</v>
      </c>
      <c r="T2854" s="9">
        <f>(I2854/86400)+25569+(-5/24)</f>
        <v>41810.836840277778</v>
      </c>
    </row>
    <row r="2855" spans="1:20" ht="43.5" x14ac:dyDescent="0.35">
      <c r="A2855">
        <v>2853</v>
      </c>
      <c r="B2855" s="8" t="s">
        <v>2608</v>
      </c>
      <c r="C2855" s="8" t="s">
        <v>2607</v>
      </c>
      <c r="D2855">
        <v>9500</v>
      </c>
      <c r="E2855">
        <v>0</v>
      </c>
      <c r="F2855" t="s">
        <v>49</v>
      </c>
      <c r="G2855" t="s">
        <v>57</v>
      </c>
      <c r="H2855" t="s">
        <v>193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81</v>
      </c>
      <c r="O2855">
        <f>ROUNDUP(E2855/D2855,2)*100</f>
        <v>0</v>
      </c>
      <c r="P2855" t="b">
        <f>IF(L2855&gt;0,ROUNDUP((E2855/L2855),0))</f>
        <v>0</v>
      </c>
      <c r="Q2855" t="s">
        <v>34</v>
      </c>
      <c r="R2855" t="s">
        <v>80</v>
      </c>
      <c r="S2855" s="10">
        <f>(J2855/86400)+25569+(-5/24)</f>
        <v>41835.98260416666</v>
      </c>
      <c r="T2855" s="9">
        <f>(I2855/86400)+25569+(-5/24)</f>
        <v>41895.98260416666</v>
      </c>
    </row>
    <row r="2856" spans="1:20" ht="43.5" x14ac:dyDescent="0.35">
      <c r="A2856">
        <v>2854</v>
      </c>
      <c r="B2856" s="8" t="s">
        <v>2606</v>
      </c>
      <c r="C2856" s="8" t="s">
        <v>2605</v>
      </c>
      <c r="D2856">
        <v>1000</v>
      </c>
      <c r="E2856">
        <v>417</v>
      </c>
      <c r="F2856" t="s">
        <v>49</v>
      </c>
      <c r="G2856" t="s">
        <v>56</v>
      </c>
      <c r="H2856" t="s">
        <v>90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81</v>
      </c>
      <c r="O2856">
        <f>ROUNDUP(E2856/D2856,2)*100</f>
        <v>42</v>
      </c>
      <c r="P2856">
        <f>IF(L2856&gt;0,ROUNDUP((E2856/L2856),0))</f>
        <v>30</v>
      </c>
      <c r="Q2856" t="s">
        <v>34</v>
      </c>
      <c r="R2856" t="s">
        <v>80</v>
      </c>
      <c r="S2856" s="10">
        <f>(J2856/86400)+25569+(-5/24)</f>
        <v>42111.508321759255</v>
      </c>
      <c r="T2856" s="9">
        <f>(I2856/86400)+25569+(-5/24)</f>
        <v>42131.508321759255</v>
      </c>
    </row>
    <row r="2857" spans="1:20" ht="58" x14ac:dyDescent="0.35">
      <c r="A2857">
        <v>2855</v>
      </c>
      <c r="B2857" s="8" t="s">
        <v>2604</v>
      </c>
      <c r="C2857" s="8" t="s">
        <v>2603</v>
      </c>
      <c r="D2857">
        <v>600</v>
      </c>
      <c r="E2857">
        <v>300</v>
      </c>
      <c r="F2857" t="s">
        <v>49</v>
      </c>
      <c r="G2857" t="s">
        <v>55</v>
      </c>
      <c r="H2857" t="s">
        <v>82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81</v>
      </c>
      <c r="O2857">
        <f>ROUNDUP(E2857/D2857,2)*100</f>
        <v>50</v>
      </c>
      <c r="P2857">
        <f>IF(L2857&gt;0,ROUNDUP((E2857/L2857),0))</f>
        <v>60</v>
      </c>
      <c r="Q2857" t="s">
        <v>34</v>
      </c>
      <c r="R2857" t="s">
        <v>80</v>
      </c>
      <c r="S2857" s="10">
        <f>(J2857/86400)+25569+(-5/24)</f>
        <v>42369.799432870372</v>
      </c>
      <c r="T2857" s="9">
        <f>(I2857/86400)+25569+(-5/24)</f>
        <v>42398.773611111108</v>
      </c>
    </row>
    <row r="2858" spans="1:20" ht="43.5" x14ac:dyDescent="0.35">
      <c r="A2858">
        <v>2856</v>
      </c>
      <c r="B2858" s="8" t="s">
        <v>2602</v>
      </c>
      <c r="C2858" s="8" t="s">
        <v>2601</v>
      </c>
      <c r="D2858">
        <v>3000</v>
      </c>
      <c r="E2858">
        <v>146</v>
      </c>
      <c r="F2858" t="s">
        <v>49</v>
      </c>
      <c r="G2858" t="s">
        <v>55</v>
      </c>
      <c r="H2858" t="s">
        <v>82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81</v>
      </c>
      <c r="O2858">
        <f>ROUNDUP(E2858/D2858,2)*100</f>
        <v>5</v>
      </c>
      <c r="P2858">
        <f>IF(L2858&gt;0,ROUNDUP((E2858/L2858),0))</f>
        <v>25</v>
      </c>
      <c r="Q2858" t="s">
        <v>34</v>
      </c>
      <c r="R2858" t="s">
        <v>80</v>
      </c>
      <c r="S2858" s="10">
        <f>(J2858/86400)+25569+(-5/24)</f>
        <v>42164.829247685186</v>
      </c>
      <c r="T2858" s="9">
        <f>(I2858/86400)+25569+(-5/24)</f>
        <v>42224.69027777778</v>
      </c>
    </row>
    <row r="2859" spans="1:20" ht="58" x14ac:dyDescent="0.35">
      <c r="A2859">
        <v>2857</v>
      </c>
      <c r="B2859" s="8" t="s">
        <v>2600</v>
      </c>
      <c r="C2859" s="8" t="s">
        <v>2599</v>
      </c>
      <c r="D2859">
        <v>38000</v>
      </c>
      <c r="E2859">
        <v>7500</v>
      </c>
      <c r="F2859" t="s">
        <v>49</v>
      </c>
      <c r="G2859" t="s">
        <v>67</v>
      </c>
      <c r="H2859" t="s">
        <v>101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81</v>
      </c>
      <c r="O2859">
        <f>ROUNDUP(E2859/D2859,2)*100</f>
        <v>20</v>
      </c>
      <c r="P2859">
        <f>IF(L2859&gt;0,ROUNDUP((E2859/L2859),0))</f>
        <v>500</v>
      </c>
      <c r="Q2859" t="s">
        <v>34</v>
      </c>
      <c r="R2859" t="s">
        <v>80</v>
      </c>
      <c r="S2859" s="10">
        <f>(J2859/86400)+25569+(-5/24)</f>
        <v>42726.711747685178</v>
      </c>
      <c r="T2859" s="9">
        <f>(I2859/86400)+25569+(-5/24)</f>
        <v>42786.541666666664</v>
      </c>
    </row>
    <row r="2860" spans="1:20" ht="43.5" x14ac:dyDescent="0.35">
      <c r="A2860">
        <v>2858</v>
      </c>
      <c r="B2860" s="8" t="s">
        <v>2598</v>
      </c>
      <c r="C2860" s="8" t="s">
        <v>2597</v>
      </c>
      <c r="D2860">
        <v>1000</v>
      </c>
      <c r="E2860">
        <v>0</v>
      </c>
      <c r="F2860" t="s">
        <v>49</v>
      </c>
      <c r="G2860" t="s">
        <v>62</v>
      </c>
      <c r="H2860" t="s">
        <v>85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81</v>
      </c>
      <c r="O2860">
        <f>ROUNDUP(E2860/D2860,2)*100</f>
        <v>0</v>
      </c>
      <c r="P2860" t="b">
        <f>IF(L2860&gt;0,ROUNDUP((E2860/L2860),0))</f>
        <v>0</v>
      </c>
      <c r="Q2860" t="s">
        <v>34</v>
      </c>
      <c r="R2860" t="s">
        <v>80</v>
      </c>
      <c r="S2860" s="10">
        <f>(J2860/86400)+25569+(-5/24)</f>
        <v>41954.336747685178</v>
      </c>
      <c r="T2860" s="9">
        <f>(I2860/86400)+25569+(-5/24)</f>
        <v>41978.269444444442</v>
      </c>
    </row>
    <row r="2861" spans="1:20" ht="43.5" x14ac:dyDescent="0.35">
      <c r="A2861">
        <v>2859</v>
      </c>
      <c r="B2861" s="8" t="s">
        <v>2596</v>
      </c>
      <c r="C2861" s="8" t="s">
        <v>2595</v>
      </c>
      <c r="D2861">
        <v>2000</v>
      </c>
      <c r="E2861">
        <v>35</v>
      </c>
      <c r="F2861" t="s">
        <v>49</v>
      </c>
      <c r="G2861" t="s">
        <v>58</v>
      </c>
      <c r="H2861" t="s">
        <v>104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81</v>
      </c>
      <c r="O2861">
        <f>ROUNDUP(E2861/D2861,2)*100</f>
        <v>2</v>
      </c>
      <c r="P2861">
        <f>IF(L2861&gt;0,ROUNDUP((E2861/L2861),0))</f>
        <v>35</v>
      </c>
      <c r="Q2861" t="s">
        <v>34</v>
      </c>
      <c r="R2861" t="s">
        <v>80</v>
      </c>
      <c r="S2861" s="10">
        <f>(J2861/86400)+25569+(-5/24)</f>
        <v>42233.153981481482</v>
      </c>
      <c r="T2861" s="9">
        <f>(I2861/86400)+25569+(-5/24)</f>
        <v>42293.153981481482</v>
      </c>
    </row>
    <row r="2862" spans="1:20" ht="58" x14ac:dyDescent="0.35">
      <c r="A2862">
        <v>2860</v>
      </c>
      <c r="B2862" s="8" t="s">
        <v>2594</v>
      </c>
      <c r="C2862" s="8" t="s">
        <v>2593</v>
      </c>
      <c r="D2862">
        <v>4000</v>
      </c>
      <c r="E2862">
        <v>266</v>
      </c>
      <c r="F2862" t="s">
        <v>49</v>
      </c>
      <c r="G2862" t="s">
        <v>55</v>
      </c>
      <c r="H2862" t="s">
        <v>82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81</v>
      </c>
      <c r="O2862">
        <f>ROUNDUP(E2862/D2862,2)*100</f>
        <v>6.9999999999999991</v>
      </c>
      <c r="P2862">
        <f>IF(L2862&gt;0,ROUNDUP((E2862/L2862),0))</f>
        <v>30</v>
      </c>
      <c r="Q2862" t="s">
        <v>34</v>
      </c>
      <c r="R2862" t="s">
        <v>80</v>
      </c>
      <c r="S2862" s="10">
        <f>(J2862/86400)+25569+(-5/24)</f>
        <v>42480.592314814814</v>
      </c>
      <c r="T2862" s="9">
        <f>(I2862/86400)+25569+(-5/24)</f>
        <v>42540.592314814814</v>
      </c>
    </row>
    <row r="2863" spans="1:20" ht="43.5" x14ac:dyDescent="0.35">
      <c r="A2863">
        <v>2861</v>
      </c>
      <c r="B2863" s="8" t="s">
        <v>2592</v>
      </c>
      <c r="C2863" s="8" t="s">
        <v>2591</v>
      </c>
      <c r="D2863">
        <v>250</v>
      </c>
      <c r="E2863">
        <v>80</v>
      </c>
      <c r="F2863" t="s">
        <v>49</v>
      </c>
      <c r="G2863" t="s">
        <v>58</v>
      </c>
      <c r="H2863" t="s">
        <v>104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81</v>
      </c>
      <c r="O2863">
        <f>ROUNDUP(E2863/D2863,2)*100</f>
        <v>32</v>
      </c>
      <c r="P2863">
        <f>IF(L2863&gt;0,ROUNDUP((E2863/L2863),0))</f>
        <v>27</v>
      </c>
      <c r="Q2863" t="s">
        <v>34</v>
      </c>
      <c r="R2863" t="s">
        <v>80</v>
      </c>
      <c r="S2863" s="10">
        <f>(J2863/86400)+25569+(-5/24)</f>
        <v>42257.3825</v>
      </c>
      <c r="T2863" s="9">
        <f>(I2863/86400)+25569+(-5/24)</f>
        <v>42271.3825</v>
      </c>
    </row>
    <row r="2864" spans="1:20" ht="43.5" x14ac:dyDescent="0.35">
      <c r="A2864">
        <v>2862</v>
      </c>
      <c r="B2864" s="8" t="s">
        <v>2590</v>
      </c>
      <c r="C2864" s="8" t="s">
        <v>2589</v>
      </c>
      <c r="D2864">
        <v>12700</v>
      </c>
      <c r="E2864">
        <v>55</v>
      </c>
      <c r="F2864" t="s">
        <v>49</v>
      </c>
      <c r="G2864" t="s">
        <v>55</v>
      </c>
      <c r="H2864" t="s">
        <v>82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81</v>
      </c>
      <c r="O2864">
        <f>ROUNDUP(E2864/D2864,2)*100</f>
        <v>1</v>
      </c>
      <c r="P2864">
        <f>IF(L2864&gt;0,ROUNDUP((E2864/L2864),0))</f>
        <v>19</v>
      </c>
      <c r="Q2864" t="s">
        <v>34</v>
      </c>
      <c r="R2864" t="s">
        <v>80</v>
      </c>
      <c r="S2864" s="10">
        <f>(J2864/86400)+25569+(-5/24)</f>
        <v>41784.581354166665</v>
      </c>
      <c r="T2864" s="9">
        <f>(I2864/86400)+25569+(-5/24)</f>
        <v>41814.581354166665</v>
      </c>
    </row>
    <row r="2865" spans="1:20" ht="43.5" x14ac:dyDescent="0.35">
      <c r="A2865">
        <v>2863</v>
      </c>
      <c r="B2865" s="8" t="s">
        <v>2588</v>
      </c>
      <c r="C2865" s="8" t="s">
        <v>2587</v>
      </c>
      <c r="D2865">
        <v>50000</v>
      </c>
      <c r="E2865">
        <v>20</v>
      </c>
      <c r="F2865" t="s">
        <v>49</v>
      </c>
      <c r="G2865" t="s">
        <v>55</v>
      </c>
      <c r="H2865" t="s">
        <v>82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81</v>
      </c>
      <c r="O2865">
        <f>ROUNDUP(E2865/D2865,2)*100</f>
        <v>1</v>
      </c>
      <c r="P2865">
        <f>IF(L2865&gt;0,ROUNDUP((E2865/L2865),0))</f>
        <v>20</v>
      </c>
      <c r="Q2865" t="s">
        <v>34</v>
      </c>
      <c r="R2865" t="s">
        <v>80</v>
      </c>
      <c r="S2865" s="10">
        <f>(J2865/86400)+25569+(-5/24)</f>
        <v>41831.46670138889</v>
      </c>
      <c r="T2865" s="9">
        <f>(I2865/86400)+25569+(-5/24)</f>
        <v>41891.46670138889</v>
      </c>
    </row>
    <row r="2866" spans="1:20" x14ac:dyDescent="0.35">
      <c r="A2866">
        <v>2864</v>
      </c>
      <c r="B2866" s="8" t="s">
        <v>2586</v>
      </c>
      <c r="C2866" s="8" t="s">
        <v>2585</v>
      </c>
      <c r="D2866">
        <v>2500</v>
      </c>
      <c r="E2866">
        <v>40</v>
      </c>
      <c r="F2866" t="s">
        <v>49</v>
      </c>
      <c r="G2866" t="s">
        <v>56</v>
      </c>
      <c r="H2866" t="s">
        <v>90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81</v>
      </c>
      <c r="O2866">
        <f>ROUNDUP(E2866/D2866,2)*100</f>
        <v>2</v>
      </c>
      <c r="P2866">
        <f>IF(L2866&gt;0,ROUNDUP((E2866/L2866),0))</f>
        <v>14</v>
      </c>
      <c r="Q2866" t="s">
        <v>34</v>
      </c>
      <c r="R2866" t="s">
        <v>80</v>
      </c>
      <c r="S2866" s="10">
        <f>(J2866/86400)+25569+(-5/24)</f>
        <v>42172.405173611107</v>
      </c>
      <c r="T2866" s="9">
        <f>(I2866/86400)+25569+(-5/24)</f>
        <v>42202.345833333333</v>
      </c>
    </row>
    <row r="2867" spans="1:20" ht="43.5" x14ac:dyDescent="0.35">
      <c r="A2867">
        <v>2865</v>
      </c>
      <c r="B2867" s="8" t="s">
        <v>2584</v>
      </c>
      <c r="C2867" s="8" t="s">
        <v>2583</v>
      </c>
      <c r="D2867">
        <v>2888</v>
      </c>
      <c r="E2867">
        <v>0</v>
      </c>
      <c r="F2867" t="s">
        <v>49</v>
      </c>
      <c r="G2867" t="s">
        <v>55</v>
      </c>
      <c r="H2867" t="s">
        <v>82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81</v>
      </c>
      <c r="O2867">
        <f>ROUNDUP(E2867/D2867,2)*100</f>
        <v>0</v>
      </c>
      <c r="P2867" t="b">
        <f>IF(L2867&gt;0,ROUNDUP((E2867/L2867),0))</f>
        <v>0</v>
      </c>
      <c r="Q2867" t="s">
        <v>34</v>
      </c>
      <c r="R2867" t="s">
        <v>80</v>
      </c>
      <c r="S2867" s="10">
        <f>(J2867/86400)+25569+(-5/24)</f>
        <v>41949.905775462961</v>
      </c>
      <c r="T2867" s="9">
        <f>(I2867/86400)+25569+(-5/24)</f>
        <v>42009.905775462961</v>
      </c>
    </row>
    <row r="2868" spans="1:20" ht="43.5" x14ac:dyDescent="0.35">
      <c r="A2868">
        <v>2866</v>
      </c>
      <c r="B2868" s="8" t="s">
        <v>2582</v>
      </c>
      <c r="C2868" s="8" t="s">
        <v>2581</v>
      </c>
      <c r="D2868">
        <v>5000</v>
      </c>
      <c r="E2868">
        <v>45</v>
      </c>
      <c r="F2868" t="s">
        <v>49</v>
      </c>
      <c r="G2868" t="s">
        <v>55</v>
      </c>
      <c r="H2868" t="s">
        <v>82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81</v>
      </c>
      <c r="O2868">
        <f>ROUNDUP(E2868/D2868,2)*100</f>
        <v>1</v>
      </c>
      <c r="P2868">
        <f>IF(L2868&gt;0,ROUNDUP((E2868/L2868),0))</f>
        <v>23</v>
      </c>
      <c r="Q2868" t="s">
        <v>34</v>
      </c>
      <c r="R2868" t="s">
        <v>80</v>
      </c>
      <c r="S2868" s="10">
        <f>(J2868/86400)+25569+(-5/24)</f>
        <v>42627.746770833335</v>
      </c>
      <c r="T2868" s="9">
        <f>(I2868/86400)+25569+(-5/24)</f>
        <v>42657.708333333336</v>
      </c>
    </row>
    <row r="2869" spans="1:20" ht="58" x14ac:dyDescent="0.35">
      <c r="A2869">
        <v>2867</v>
      </c>
      <c r="B2869" s="8" t="s">
        <v>1012</v>
      </c>
      <c r="C2869" s="8" t="s">
        <v>2580</v>
      </c>
      <c r="D2869">
        <v>2500</v>
      </c>
      <c r="E2869">
        <v>504</v>
      </c>
      <c r="F2869" t="s">
        <v>49</v>
      </c>
      <c r="G2869" t="s">
        <v>55</v>
      </c>
      <c r="H2869" t="s">
        <v>82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81</v>
      </c>
      <c r="O2869">
        <f>ROUNDUP(E2869/D2869,2)*100</f>
        <v>21.000000000000004</v>
      </c>
      <c r="P2869">
        <f>IF(L2869&gt;0,ROUNDUP((E2869/L2869),0))</f>
        <v>51</v>
      </c>
      <c r="Q2869" t="s">
        <v>34</v>
      </c>
      <c r="R2869" t="s">
        <v>80</v>
      </c>
      <c r="S2869" s="10">
        <f>(J2869/86400)+25569+(-5/24)</f>
        <v>42530.986944444441</v>
      </c>
      <c r="T2869" s="9">
        <f>(I2869/86400)+25569+(-5/24)</f>
        <v>42554.958333333336</v>
      </c>
    </row>
    <row r="2870" spans="1:20" ht="58" x14ac:dyDescent="0.35">
      <c r="A2870">
        <v>2868</v>
      </c>
      <c r="B2870" s="8" t="s">
        <v>2579</v>
      </c>
      <c r="C2870" s="8" t="s">
        <v>2578</v>
      </c>
      <c r="D2870">
        <v>15000</v>
      </c>
      <c r="E2870">
        <v>6301.76</v>
      </c>
      <c r="F2870" t="s">
        <v>49</v>
      </c>
      <c r="G2870" t="s">
        <v>55</v>
      </c>
      <c r="H2870" t="s">
        <v>82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81</v>
      </c>
      <c r="O2870">
        <f>ROUNDUP(E2870/D2870,2)*100</f>
        <v>43</v>
      </c>
      <c r="P2870">
        <f>IF(L2870&gt;0,ROUNDUP((E2870/L2870),0))</f>
        <v>106</v>
      </c>
      <c r="Q2870" t="s">
        <v>34</v>
      </c>
      <c r="R2870" t="s">
        <v>80</v>
      </c>
      <c r="S2870" s="10">
        <f>(J2870/86400)+25569+(-5/24)</f>
        <v>42618.618680555555</v>
      </c>
      <c r="T2870" s="9">
        <f>(I2870/86400)+25569+(-5/24)</f>
        <v>42648.618680555555</v>
      </c>
    </row>
    <row r="2871" spans="1:20" ht="58" x14ac:dyDescent="0.35">
      <c r="A2871">
        <v>2869</v>
      </c>
      <c r="B2871" s="8" t="s">
        <v>2577</v>
      </c>
      <c r="C2871" s="8" t="s">
        <v>2576</v>
      </c>
      <c r="D2871">
        <v>20000</v>
      </c>
      <c r="E2871">
        <v>177</v>
      </c>
      <c r="F2871" t="s">
        <v>49</v>
      </c>
      <c r="G2871" t="s">
        <v>55</v>
      </c>
      <c r="H2871" t="s">
        <v>82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81</v>
      </c>
      <c r="O2871">
        <f>ROUNDUP(E2871/D2871,2)*100</f>
        <v>1</v>
      </c>
      <c r="P2871">
        <f>IF(L2871&gt;0,ROUNDUP((E2871/L2871),0))</f>
        <v>36</v>
      </c>
      <c r="Q2871" t="s">
        <v>34</v>
      </c>
      <c r="R2871" t="s">
        <v>80</v>
      </c>
      <c r="S2871" s="10">
        <f>(J2871/86400)+25569+(-5/24)</f>
        <v>42540.385196759256</v>
      </c>
      <c r="T2871" s="9">
        <f>(I2871/86400)+25569+(-5/24)</f>
        <v>42570.385196759256</v>
      </c>
    </row>
    <row r="2872" spans="1:20" ht="58" x14ac:dyDescent="0.35">
      <c r="A2872">
        <v>2870</v>
      </c>
      <c r="B2872" s="8" t="s">
        <v>2575</v>
      </c>
      <c r="C2872" s="8" t="s">
        <v>2574</v>
      </c>
      <c r="D2872">
        <v>5000</v>
      </c>
      <c r="E2872">
        <v>750</v>
      </c>
      <c r="F2872" t="s">
        <v>49</v>
      </c>
      <c r="G2872" t="s">
        <v>55</v>
      </c>
      <c r="H2872" t="s">
        <v>82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81</v>
      </c>
      <c r="O2872">
        <f>ROUNDUP(E2872/D2872,2)*100</f>
        <v>15</v>
      </c>
      <c r="P2872">
        <f>IF(L2872&gt;0,ROUNDUP((E2872/L2872),0))</f>
        <v>84</v>
      </c>
      <c r="Q2872" t="s">
        <v>34</v>
      </c>
      <c r="R2872" t="s">
        <v>80</v>
      </c>
      <c r="S2872" s="10">
        <f>(J2872/86400)+25569+(-5/24)</f>
        <v>41745.981076388889</v>
      </c>
      <c r="T2872" s="9">
        <f>(I2872/86400)+25569+(-5/24)</f>
        <v>41775.981076388889</v>
      </c>
    </row>
    <row r="2873" spans="1:20" ht="43.5" x14ac:dyDescent="0.35">
      <c r="A2873">
        <v>2871</v>
      </c>
      <c r="B2873" s="8" t="s">
        <v>2573</v>
      </c>
      <c r="C2873" s="8" t="s">
        <v>2572</v>
      </c>
      <c r="D2873">
        <v>10000</v>
      </c>
      <c r="E2873">
        <v>467</v>
      </c>
      <c r="F2873" t="s">
        <v>49</v>
      </c>
      <c r="G2873" t="s">
        <v>55</v>
      </c>
      <c r="H2873" t="s">
        <v>82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81</v>
      </c>
      <c r="O2873">
        <f>ROUNDUP(E2873/D2873,2)*100</f>
        <v>5</v>
      </c>
      <c r="P2873">
        <f>IF(L2873&gt;0,ROUNDUP((E2873/L2873),0))</f>
        <v>36</v>
      </c>
      <c r="Q2873" t="s">
        <v>34</v>
      </c>
      <c r="R2873" t="s">
        <v>80</v>
      </c>
      <c r="S2873" s="10">
        <f>(J2873/86400)+25569+(-5/24)</f>
        <v>41974.530243055553</v>
      </c>
      <c r="T2873" s="9">
        <f>(I2873/86400)+25569+(-5/24)</f>
        <v>41994.530243055553</v>
      </c>
    </row>
    <row r="2874" spans="1:20" ht="43.5" x14ac:dyDescent="0.35">
      <c r="A2874">
        <v>2872</v>
      </c>
      <c r="B2874" s="8" t="s">
        <v>2571</v>
      </c>
      <c r="C2874" s="8" t="s">
        <v>2570</v>
      </c>
      <c r="D2874">
        <v>3000</v>
      </c>
      <c r="E2874">
        <v>0</v>
      </c>
      <c r="F2874" t="s">
        <v>49</v>
      </c>
      <c r="G2874" t="s">
        <v>55</v>
      </c>
      <c r="H2874" t="s">
        <v>82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81</v>
      </c>
      <c r="O2874">
        <f>ROUNDUP(E2874/D2874,2)*100</f>
        <v>0</v>
      </c>
      <c r="P2874" t="b">
        <f>IF(L2874&gt;0,ROUNDUP((E2874/L2874),0))</f>
        <v>0</v>
      </c>
      <c r="Q2874" t="s">
        <v>34</v>
      </c>
      <c r="R2874" t="s">
        <v>80</v>
      </c>
      <c r="S2874" s="10">
        <f>(J2874/86400)+25569+(-5/24)</f>
        <v>42114.907847222225</v>
      </c>
      <c r="T2874" s="9">
        <f>(I2874/86400)+25569+(-5/24)</f>
        <v>42174.907847222225</v>
      </c>
    </row>
    <row r="2875" spans="1:20" ht="58" x14ac:dyDescent="0.35">
      <c r="A2875">
        <v>2873</v>
      </c>
      <c r="B2875" s="8" t="s">
        <v>2569</v>
      </c>
      <c r="C2875" s="8" t="s">
        <v>2568</v>
      </c>
      <c r="D2875">
        <v>2500</v>
      </c>
      <c r="E2875">
        <v>953</v>
      </c>
      <c r="F2875" t="s">
        <v>49</v>
      </c>
      <c r="G2875" t="s">
        <v>55</v>
      </c>
      <c r="H2875" t="s">
        <v>82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81</v>
      </c>
      <c r="O2875">
        <f>ROUNDUP(E2875/D2875,2)*100</f>
        <v>39</v>
      </c>
      <c r="P2875">
        <f>IF(L2875&gt;0,ROUNDUP((E2875/L2875),0))</f>
        <v>120</v>
      </c>
      <c r="Q2875" t="s">
        <v>34</v>
      </c>
      <c r="R2875" t="s">
        <v>80</v>
      </c>
      <c r="S2875" s="10">
        <f>(J2875/86400)+25569+(-5/24)</f>
        <v>42002.609155092585</v>
      </c>
      <c r="T2875" s="9">
        <f>(I2875/86400)+25569+(-5/24)</f>
        <v>42032.609155092585</v>
      </c>
    </row>
    <row r="2876" spans="1:20" ht="43.5" x14ac:dyDescent="0.35">
      <c r="A2876">
        <v>2874</v>
      </c>
      <c r="B2876" s="8" t="s">
        <v>2567</v>
      </c>
      <c r="C2876" s="8" t="s">
        <v>2566</v>
      </c>
      <c r="D2876">
        <v>5000</v>
      </c>
      <c r="E2876">
        <v>271</v>
      </c>
      <c r="F2876" t="s">
        <v>49</v>
      </c>
      <c r="G2876" t="s">
        <v>55</v>
      </c>
      <c r="H2876" t="s">
        <v>82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81</v>
      </c>
      <c r="O2876">
        <f>ROUNDUP(E2876/D2876,2)*100</f>
        <v>6.0000000000000009</v>
      </c>
      <c r="P2876">
        <f>IF(L2876&gt;0,ROUNDUP((E2876/L2876),0))</f>
        <v>91</v>
      </c>
      <c r="Q2876" t="s">
        <v>34</v>
      </c>
      <c r="R2876" t="s">
        <v>80</v>
      </c>
      <c r="S2876" s="10">
        <f>(J2876/86400)+25569+(-5/24)</f>
        <v>42722.636412037034</v>
      </c>
      <c r="T2876" s="9">
        <f>(I2876/86400)+25569+(-5/24)</f>
        <v>42752.636412037034</v>
      </c>
    </row>
    <row r="2877" spans="1:20" ht="43.5" x14ac:dyDescent="0.35">
      <c r="A2877">
        <v>2875</v>
      </c>
      <c r="B2877" s="8" t="s">
        <v>2565</v>
      </c>
      <c r="C2877" s="8" t="s">
        <v>2564</v>
      </c>
      <c r="D2877">
        <v>20000</v>
      </c>
      <c r="E2877">
        <v>7</v>
      </c>
      <c r="F2877" t="s">
        <v>49</v>
      </c>
      <c r="G2877" t="s">
        <v>55</v>
      </c>
      <c r="H2877" t="s">
        <v>82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81</v>
      </c>
      <c r="O2877">
        <f>ROUNDUP(E2877/D2877,2)*100</f>
        <v>1</v>
      </c>
      <c r="P2877">
        <f>IF(L2877&gt;0,ROUNDUP((E2877/L2877),0))</f>
        <v>3</v>
      </c>
      <c r="Q2877" t="s">
        <v>34</v>
      </c>
      <c r="R2877" t="s">
        <v>80</v>
      </c>
      <c r="S2877" s="10">
        <f>(J2877/86400)+25569+(-5/24)</f>
        <v>42464.920057870368</v>
      </c>
      <c r="T2877" s="9">
        <f>(I2877/86400)+25569+(-5/24)</f>
        <v>42494.920057870368</v>
      </c>
    </row>
    <row r="2878" spans="1:20" ht="43.5" x14ac:dyDescent="0.35">
      <c r="A2878">
        <v>2876</v>
      </c>
      <c r="B2878" s="8" t="s">
        <v>2563</v>
      </c>
      <c r="C2878" s="8" t="s">
        <v>2562</v>
      </c>
      <c r="D2878">
        <v>150000</v>
      </c>
      <c r="E2878">
        <v>0</v>
      </c>
      <c r="F2878" t="s">
        <v>49</v>
      </c>
      <c r="G2878" t="s">
        <v>55</v>
      </c>
      <c r="H2878" t="s">
        <v>82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81</v>
      </c>
      <c r="O2878">
        <f>ROUNDUP(E2878/D2878,2)*100</f>
        <v>0</v>
      </c>
      <c r="P2878" t="b">
        <f>IF(L2878&gt;0,ROUNDUP((E2878/L2878),0))</f>
        <v>0</v>
      </c>
      <c r="Q2878" t="s">
        <v>34</v>
      </c>
      <c r="R2878" t="s">
        <v>80</v>
      </c>
      <c r="S2878" s="10">
        <f>(J2878/86400)+25569+(-5/24)</f>
        <v>42171.535636574066</v>
      </c>
      <c r="T2878" s="9">
        <f>(I2878/86400)+25569+(-5/24)</f>
        <v>42201.535636574066</v>
      </c>
    </row>
    <row r="2879" spans="1:20" ht="43.5" x14ac:dyDescent="0.35">
      <c r="A2879">
        <v>2877</v>
      </c>
      <c r="B2879" s="8" t="s">
        <v>2561</v>
      </c>
      <c r="C2879" s="8" t="s">
        <v>2560</v>
      </c>
      <c r="D2879">
        <v>6000</v>
      </c>
      <c r="E2879">
        <v>650</v>
      </c>
      <c r="F2879" t="s">
        <v>49</v>
      </c>
      <c r="G2879" t="s">
        <v>55</v>
      </c>
      <c r="H2879" t="s">
        <v>82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81</v>
      </c>
      <c r="O2879">
        <f>ROUNDUP(E2879/D2879,2)*100</f>
        <v>11</v>
      </c>
      <c r="P2879">
        <f>IF(L2879&gt;0,ROUNDUP((E2879/L2879),0))</f>
        <v>109</v>
      </c>
      <c r="Q2879" t="s">
        <v>34</v>
      </c>
      <c r="R2879" t="s">
        <v>80</v>
      </c>
      <c r="S2879" s="10">
        <f>(J2879/86400)+25569+(-5/24)</f>
        <v>42672.746805555558</v>
      </c>
      <c r="T2879" s="9">
        <f>(I2879/86400)+25569+(-5/24)</f>
        <v>42704.499999999993</v>
      </c>
    </row>
    <row r="2880" spans="1:20" ht="43.5" x14ac:dyDescent="0.35">
      <c r="A2880">
        <v>2878</v>
      </c>
      <c r="B2880" s="8" t="s">
        <v>2559</v>
      </c>
      <c r="C2880" s="8" t="s">
        <v>2558</v>
      </c>
      <c r="D2880">
        <v>3000</v>
      </c>
      <c r="E2880">
        <v>63</v>
      </c>
      <c r="F2880" t="s">
        <v>49</v>
      </c>
      <c r="G2880" t="s">
        <v>56</v>
      </c>
      <c r="H2880" t="s">
        <v>90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81</v>
      </c>
      <c r="O2880">
        <f>ROUNDUP(E2880/D2880,2)*100</f>
        <v>3</v>
      </c>
      <c r="P2880">
        <f>IF(L2880&gt;0,ROUNDUP((E2880/L2880),0))</f>
        <v>16</v>
      </c>
      <c r="Q2880" t="s">
        <v>34</v>
      </c>
      <c r="R2880" t="s">
        <v>80</v>
      </c>
      <c r="S2880" s="10">
        <f>(J2880/86400)+25569+(-5/24)</f>
        <v>42128.407349537032</v>
      </c>
      <c r="T2880" s="9">
        <f>(I2880/86400)+25569+(-5/24)</f>
        <v>42188.407349537032</v>
      </c>
    </row>
    <row r="2881" spans="1:20" ht="43.5" x14ac:dyDescent="0.35">
      <c r="A2881">
        <v>2879</v>
      </c>
      <c r="B2881" s="8" t="s">
        <v>2557</v>
      </c>
      <c r="C2881" s="8" t="s">
        <v>2556</v>
      </c>
      <c r="D2881">
        <v>11200</v>
      </c>
      <c r="E2881">
        <v>29</v>
      </c>
      <c r="F2881" t="s">
        <v>49</v>
      </c>
      <c r="G2881" t="s">
        <v>55</v>
      </c>
      <c r="H2881" t="s">
        <v>82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81</v>
      </c>
      <c r="O2881">
        <f>ROUNDUP(E2881/D2881,2)*100</f>
        <v>1</v>
      </c>
      <c r="P2881">
        <f>IF(L2881&gt;0,ROUNDUP((E2881/L2881),0))</f>
        <v>29</v>
      </c>
      <c r="Q2881" t="s">
        <v>34</v>
      </c>
      <c r="R2881" t="s">
        <v>80</v>
      </c>
      <c r="S2881" s="10">
        <f>(J2881/86400)+25569+(-5/24)</f>
        <v>42359.516909722217</v>
      </c>
      <c r="T2881" s="9">
        <f>(I2881/86400)+25569+(-5/24)</f>
        <v>42389.516909722217</v>
      </c>
    </row>
    <row r="2882" spans="1:20" ht="43.5" x14ac:dyDescent="0.35">
      <c r="A2882">
        <v>2880</v>
      </c>
      <c r="B2882" s="8" t="s">
        <v>2555</v>
      </c>
      <c r="C2882" s="8" t="s">
        <v>2554</v>
      </c>
      <c r="D2882">
        <v>12000</v>
      </c>
      <c r="E2882">
        <v>2800</v>
      </c>
      <c r="F2882" t="s">
        <v>49</v>
      </c>
      <c r="G2882" t="s">
        <v>55</v>
      </c>
      <c r="H2882" t="s">
        <v>82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81</v>
      </c>
      <c r="O2882">
        <f>ROUNDUP(E2882/D2882,2)*100</f>
        <v>24.000000000000004</v>
      </c>
      <c r="P2882">
        <f>IF(L2882&gt;0,ROUNDUP((E2882/L2882),0))</f>
        <v>97</v>
      </c>
      <c r="Q2882" t="s">
        <v>34</v>
      </c>
      <c r="R2882" t="s">
        <v>80</v>
      </c>
      <c r="S2882" s="10">
        <f>(J2882/86400)+25569+(-5/24)</f>
        <v>42192.69736111111</v>
      </c>
      <c r="T2882" s="9">
        <f>(I2882/86400)+25569+(-5/24)</f>
        <v>42236.503472222219</v>
      </c>
    </row>
    <row r="2883" spans="1:20" ht="43.5" x14ac:dyDescent="0.35">
      <c r="A2883">
        <v>2881</v>
      </c>
      <c r="B2883" s="8" t="s">
        <v>2553</v>
      </c>
      <c r="C2883" s="8" t="s">
        <v>2552</v>
      </c>
      <c r="D2883">
        <v>5500</v>
      </c>
      <c r="E2883">
        <v>0</v>
      </c>
      <c r="F2883" t="s">
        <v>49</v>
      </c>
      <c r="G2883" t="s">
        <v>55</v>
      </c>
      <c r="H2883" t="s">
        <v>82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81</v>
      </c>
      <c r="O2883">
        <f>ROUNDUP(E2883/D2883,2)*100</f>
        <v>0</v>
      </c>
      <c r="P2883" t="b">
        <f>IF(L2883&gt;0,ROUNDUP((E2883/L2883),0))</f>
        <v>0</v>
      </c>
      <c r="Q2883" t="s">
        <v>34</v>
      </c>
      <c r="R2883" t="s">
        <v>80</v>
      </c>
      <c r="S2883" s="10">
        <f>(J2883/86400)+25569+(-5/24)</f>
        <v>41916.389305555553</v>
      </c>
      <c r="T2883" s="9">
        <f>(I2883/86400)+25569+(-5/24)</f>
        <v>41976.430972222217</v>
      </c>
    </row>
    <row r="2884" spans="1:20" ht="58" x14ac:dyDescent="0.35">
      <c r="A2884">
        <v>2882</v>
      </c>
      <c r="B2884" s="8" t="s">
        <v>2551</v>
      </c>
      <c r="C2884" s="8" t="s">
        <v>2550</v>
      </c>
      <c r="D2884">
        <v>750</v>
      </c>
      <c r="E2884">
        <v>252</v>
      </c>
      <c r="F2884" t="s">
        <v>49</v>
      </c>
      <c r="G2884" t="s">
        <v>55</v>
      </c>
      <c r="H2884" t="s">
        <v>82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81</v>
      </c>
      <c r="O2884">
        <f>ROUNDUP(E2884/D2884,2)*100</f>
        <v>34</v>
      </c>
      <c r="P2884">
        <f>IF(L2884&gt;0,ROUNDUP((E2884/L2884),0))</f>
        <v>63</v>
      </c>
      <c r="Q2884" t="s">
        <v>34</v>
      </c>
      <c r="R2884" t="s">
        <v>80</v>
      </c>
      <c r="S2884" s="10">
        <f>(J2884/86400)+25569+(-5/24)</f>
        <v>42461.387939814813</v>
      </c>
      <c r="T2884" s="9">
        <f>(I2884/86400)+25569+(-5/24)</f>
        <v>42491.387939814813</v>
      </c>
    </row>
    <row r="2885" spans="1:20" ht="58" x14ac:dyDescent="0.35">
      <c r="A2885">
        <v>2883</v>
      </c>
      <c r="B2885" s="8" t="s">
        <v>2549</v>
      </c>
      <c r="C2885" s="8" t="s">
        <v>2548</v>
      </c>
      <c r="D2885">
        <v>10000</v>
      </c>
      <c r="E2885">
        <v>1908</v>
      </c>
      <c r="F2885" t="s">
        <v>49</v>
      </c>
      <c r="G2885" t="s">
        <v>55</v>
      </c>
      <c r="H2885" t="s">
        <v>82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81</v>
      </c>
      <c r="O2885">
        <f>ROUNDUP(E2885/D2885,2)*100</f>
        <v>20</v>
      </c>
      <c r="P2885">
        <f>IF(L2885&gt;0,ROUNDUP((E2885/L2885),0))</f>
        <v>382</v>
      </c>
      <c r="Q2885" t="s">
        <v>34</v>
      </c>
      <c r="R2885" t="s">
        <v>80</v>
      </c>
      <c r="S2885" s="10">
        <f>(J2885/86400)+25569+(-5/24)</f>
        <v>42370.694872685184</v>
      </c>
      <c r="T2885" s="9">
        <f>(I2885/86400)+25569+(-5/24)</f>
        <v>42405.999305555553</v>
      </c>
    </row>
    <row r="2886" spans="1:20" ht="29" x14ac:dyDescent="0.35">
      <c r="A2886">
        <v>2884</v>
      </c>
      <c r="B2886" s="8" t="s">
        <v>2547</v>
      </c>
      <c r="C2886" s="8" t="s">
        <v>2546</v>
      </c>
      <c r="D2886">
        <v>45000</v>
      </c>
      <c r="E2886">
        <v>185</v>
      </c>
      <c r="F2886" t="s">
        <v>49</v>
      </c>
      <c r="G2886" t="s">
        <v>55</v>
      </c>
      <c r="H2886" t="s">
        <v>82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81</v>
      </c>
      <c r="O2886">
        <f>ROUNDUP(E2886/D2886,2)*100</f>
        <v>1</v>
      </c>
      <c r="P2886">
        <f>IF(L2886&gt;0,ROUNDUP((E2886/L2886),0))</f>
        <v>47</v>
      </c>
      <c r="Q2886" t="s">
        <v>34</v>
      </c>
      <c r="R2886" t="s">
        <v>80</v>
      </c>
      <c r="S2886" s="10">
        <f>(J2886/86400)+25569+(-5/24)</f>
        <v>41948.518923611111</v>
      </c>
      <c r="T2886" s="9">
        <f>(I2886/86400)+25569+(-5/24)</f>
        <v>41978.518923611111</v>
      </c>
    </row>
    <row r="2887" spans="1:20" ht="29" x14ac:dyDescent="0.35">
      <c r="A2887">
        <v>2885</v>
      </c>
      <c r="B2887" s="8" t="s">
        <v>2545</v>
      </c>
      <c r="C2887" s="8" t="s">
        <v>2544</v>
      </c>
      <c r="D2887">
        <v>400</v>
      </c>
      <c r="E2887">
        <v>130</v>
      </c>
      <c r="F2887" t="s">
        <v>49</v>
      </c>
      <c r="G2887" t="s">
        <v>55</v>
      </c>
      <c r="H2887" t="s">
        <v>82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81</v>
      </c>
      <c r="O2887">
        <f>ROUNDUP(E2887/D2887,2)*100</f>
        <v>33</v>
      </c>
      <c r="P2887">
        <f>IF(L2887&gt;0,ROUNDUP((E2887/L2887),0))</f>
        <v>26</v>
      </c>
      <c r="Q2887" t="s">
        <v>34</v>
      </c>
      <c r="R2887" t="s">
        <v>80</v>
      </c>
      <c r="S2887" s="10">
        <f>(J2887/86400)+25569+(-5/24)</f>
        <v>42046.868067129624</v>
      </c>
      <c r="T2887" s="9">
        <f>(I2887/86400)+25569+(-5/24)</f>
        <v>42076.82640046296</v>
      </c>
    </row>
    <row r="2888" spans="1:20" ht="43.5" x14ac:dyDescent="0.35">
      <c r="A2888">
        <v>2886</v>
      </c>
      <c r="B2888" s="8" t="s">
        <v>2543</v>
      </c>
      <c r="C2888" s="8" t="s">
        <v>2542</v>
      </c>
      <c r="D2888">
        <v>200</v>
      </c>
      <c r="E2888">
        <v>10</v>
      </c>
      <c r="F2888" t="s">
        <v>49</v>
      </c>
      <c r="G2888" t="s">
        <v>55</v>
      </c>
      <c r="H2888" t="s">
        <v>82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81</v>
      </c>
      <c r="O2888">
        <f>ROUNDUP(E2888/D2888,2)*100</f>
        <v>5</v>
      </c>
      <c r="P2888">
        <f>IF(L2888&gt;0,ROUNDUP((E2888/L2888),0))</f>
        <v>10</v>
      </c>
      <c r="Q2888" t="s">
        <v>34</v>
      </c>
      <c r="R2888" t="s">
        <v>80</v>
      </c>
      <c r="S2888" s="10">
        <f>(J2888/86400)+25569+(-5/24)</f>
        <v>42261.424583333333</v>
      </c>
      <c r="T2888" s="9">
        <f>(I2888/86400)+25569+(-5/24)</f>
        <v>42265.957638888889</v>
      </c>
    </row>
    <row r="2889" spans="1:20" ht="43.5" x14ac:dyDescent="0.35">
      <c r="A2889">
        <v>2887</v>
      </c>
      <c r="B2889" s="8" t="s">
        <v>2541</v>
      </c>
      <c r="C2889" s="8" t="s">
        <v>2540</v>
      </c>
      <c r="D2889">
        <v>3000</v>
      </c>
      <c r="E2889">
        <v>5</v>
      </c>
      <c r="F2889" t="s">
        <v>49</v>
      </c>
      <c r="G2889" t="s">
        <v>55</v>
      </c>
      <c r="H2889" t="s">
        <v>82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81</v>
      </c>
      <c r="O2889">
        <f>ROUNDUP(E2889/D2889,2)*100</f>
        <v>1</v>
      </c>
      <c r="P2889">
        <f>IF(L2889&gt;0,ROUNDUP((E2889/L2889),0))</f>
        <v>5</v>
      </c>
      <c r="Q2889" t="s">
        <v>34</v>
      </c>
      <c r="R2889" t="s">
        <v>80</v>
      </c>
      <c r="S2889" s="10">
        <f>(J2889/86400)+25569+(-5/24)</f>
        <v>41985.219027777777</v>
      </c>
      <c r="T2889" s="9">
        <f>(I2889/86400)+25569+(-5/24)</f>
        <v>42015.219027777777</v>
      </c>
    </row>
    <row r="2890" spans="1:20" ht="43.5" x14ac:dyDescent="0.35">
      <c r="A2890">
        <v>2888</v>
      </c>
      <c r="B2890" s="8" t="s">
        <v>2539</v>
      </c>
      <c r="C2890" s="8" t="s">
        <v>2538</v>
      </c>
      <c r="D2890">
        <v>30000</v>
      </c>
      <c r="E2890">
        <v>0</v>
      </c>
      <c r="F2890" t="s">
        <v>49</v>
      </c>
      <c r="G2890" t="s">
        <v>55</v>
      </c>
      <c r="H2890" t="s">
        <v>82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81</v>
      </c>
      <c r="O2890">
        <f>ROUNDUP(E2890/D2890,2)*100</f>
        <v>0</v>
      </c>
      <c r="P2890" t="b">
        <f>IF(L2890&gt;0,ROUNDUP((E2890/L2890),0))</f>
        <v>0</v>
      </c>
      <c r="Q2890" t="s">
        <v>34</v>
      </c>
      <c r="R2890" t="s">
        <v>80</v>
      </c>
      <c r="S2890" s="10">
        <f>(J2890/86400)+25569+(-5/24)</f>
        <v>41922.326851851853</v>
      </c>
      <c r="T2890" s="9">
        <f>(I2890/86400)+25569+(-5/24)</f>
        <v>41929.999305555553</v>
      </c>
    </row>
    <row r="2891" spans="1:20" ht="43.5" x14ac:dyDescent="0.35">
      <c r="A2891">
        <v>2889</v>
      </c>
      <c r="B2891" s="8" t="s">
        <v>2537</v>
      </c>
      <c r="C2891" s="8" t="s">
        <v>2536</v>
      </c>
      <c r="D2891">
        <v>3000</v>
      </c>
      <c r="E2891">
        <v>1142</v>
      </c>
      <c r="F2891" t="s">
        <v>49</v>
      </c>
      <c r="G2891" t="s">
        <v>55</v>
      </c>
      <c r="H2891" t="s">
        <v>82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81</v>
      </c>
      <c r="O2891">
        <f>ROUNDUP(E2891/D2891,2)*100</f>
        <v>39</v>
      </c>
      <c r="P2891">
        <f>IF(L2891&gt;0,ROUNDUP((E2891/L2891),0))</f>
        <v>82</v>
      </c>
      <c r="Q2891" t="s">
        <v>34</v>
      </c>
      <c r="R2891" t="s">
        <v>80</v>
      </c>
      <c r="S2891" s="10">
        <f>(J2891/86400)+25569+(-5/24)</f>
        <v>41850.654918981476</v>
      </c>
      <c r="T2891" s="9">
        <f>(I2891/86400)+25569+(-5/24)</f>
        <v>41880.654918981476</v>
      </c>
    </row>
    <row r="2892" spans="1:20" ht="43.5" x14ac:dyDescent="0.35">
      <c r="A2892">
        <v>2890</v>
      </c>
      <c r="B2892" s="8" t="s">
        <v>2535</v>
      </c>
      <c r="C2892" s="8" t="s">
        <v>2534</v>
      </c>
      <c r="D2892">
        <v>2000</v>
      </c>
      <c r="E2892">
        <v>21</v>
      </c>
      <c r="F2892" t="s">
        <v>49</v>
      </c>
      <c r="G2892" t="s">
        <v>55</v>
      </c>
      <c r="H2892" t="s">
        <v>82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81</v>
      </c>
      <c r="O2892">
        <f>ROUNDUP(E2892/D2892,2)*100</f>
        <v>2</v>
      </c>
      <c r="P2892">
        <f>IF(L2892&gt;0,ROUNDUP((E2892/L2892),0))</f>
        <v>7</v>
      </c>
      <c r="Q2892" t="s">
        <v>34</v>
      </c>
      <c r="R2892" t="s">
        <v>80</v>
      </c>
      <c r="S2892" s="10">
        <f>(J2892/86400)+25569+(-5/24)</f>
        <v>41831.534629629627</v>
      </c>
      <c r="T2892" s="9">
        <f>(I2892/86400)+25569+(-5/24)</f>
        <v>41859.916666666664</v>
      </c>
    </row>
    <row r="2893" spans="1:20" ht="43.5" x14ac:dyDescent="0.35">
      <c r="A2893">
        <v>2891</v>
      </c>
      <c r="B2893" s="8" t="s">
        <v>2533</v>
      </c>
      <c r="C2893" s="8" t="s">
        <v>2532</v>
      </c>
      <c r="D2893">
        <v>10000</v>
      </c>
      <c r="E2893">
        <v>273</v>
      </c>
      <c r="F2893" t="s">
        <v>49</v>
      </c>
      <c r="G2893" t="s">
        <v>55</v>
      </c>
      <c r="H2893" t="s">
        <v>82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81</v>
      </c>
      <c r="O2893">
        <f>ROUNDUP(E2893/D2893,2)*100</f>
        <v>3</v>
      </c>
      <c r="P2893">
        <f>IF(L2893&gt;0,ROUNDUP((E2893/L2893),0))</f>
        <v>28</v>
      </c>
      <c r="Q2893" t="s">
        <v>34</v>
      </c>
      <c r="R2893" t="s">
        <v>80</v>
      </c>
      <c r="S2893" s="10">
        <f>(J2893/86400)+25569+(-5/24)</f>
        <v>42415.675092592595</v>
      </c>
      <c r="T2893" s="9">
        <f>(I2893/86400)+25569+(-5/24)</f>
        <v>42475.633425925924</v>
      </c>
    </row>
    <row r="2894" spans="1:20" ht="43.5" x14ac:dyDescent="0.35">
      <c r="A2894">
        <v>2892</v>
      </c>
      <c r="B2894" s="8" t="s">
        <v>2531</v>
      </c>
      <c r="C2894" s="8" t="s">
        <v>2530</v>
      </c>
      <c r="D2894">
        <v>5500</v>
      </c>
      <c r="E2894">
        <v>500</v>
      </c>
      <c r="F2894" t="s">
        <v>49</v>
      </c>
      <c r="G2894" t="s">
        <v>55</v>
      </c>
      <c r="H2894" t="s">
        <v>82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81</v>
      </c>
      <c r="O2894">
        <f>ROUNDUP(E2894/D2894,2)*100</f>
        <v>10</v>
      </c>
      <c r="P2894">
        <f>IF(L2894&gt;0,ROUNDUP((E2894/L2894),0))</f>
        <v>30</v>
      </c>
      <c r="Q2894" t="s">
        <v>34</v>
      </c>
      <c r="R2894" t="s">
        <v>80</v>
      </c>
      <c r="S2894" s="10">
        <f>(J2894/86400)+25569+(-5/24)</f>
        <v>41869.505833333329</v>
      </c>
      <c r="T2894" s="9">
        <f>(I2894/86400)+25569+(-5/24)</f>
        <v>41876.666666666664</v>
      </c>
    </row>
    <row r="2895" spans="1:20" x14ac:dyDescent="0.35">
      <c r="A2895">
        <v>2893</v>
      </c>
      <c r="B2895" s="8" t="s">
        <v>2529</v>
      </c>
      <c r="C2895" s="8" t="s">
        <v>2528</v>
      </c>
      <c r="D2895">
        <v>5000</v>
      </c>
      <c r="E2895">
        <v>25</v>
      </c>
      <c r="F2895" t="s">
        <v>49</v>
      </c>
      <c r="G2895" t="s">
        <v>55</v>
      </c>
      <c r="H2895" t="s">
        <v>82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81</v>
      </c>
      <c r="O2895">
        <f>ROUNDUP(E2895/D2895,2)*100</f>
        <v>1</v>
      </c>
      <c r="P2895">
        <f>IF(L2895&gt;0,ROUNDUP((E2895/L2895),0))</f>
        <v>13</v>
      </c>
      <c r="Q2895" t="s">
        <v>34</v>
      </c>
      <c r="R2895" t="s">
        <v>80</v>
      </c>
      <c r="S2895" s="10">
        <f>(J2895/86400)+25569+(-5/24)</f>
        <v>41953.564756944441</v>
      </c>
      <c r="T2895" s="9">
        <f>(I2895/86400)+25569+(-5/24)</f>
        <v>42012.874999999993</v>
      </c>
    </row>
    <row r="2896" spans="1:20" ht="29" x14ac:dyDescent="0.35">
      <c r="A2896">
        <v>2894</v>
      </c>
      <c r="B2896" s="8" t="s">
        <v>2527</v>
      </c>
      <c r="C2896" s="8" t="s">
        <v>2526</v>
      </c>
      <c r="D2896">
        <v>50000</v>
      </c>
      <c r="E2896">
        <v>0</v>
      </c>
      <c r="F2896" t="s">
        <v>49</v>
      </c>
      <c r="G2896" t="s">
        <v>55</v>
      </c>
      <c r="H2896" t="s">
        <v>82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81</v>
      </c>
      <c r="O2896">
        <f>ROUNDUP(E2896/D2896,2)*100</f>
        <v>0</v>
      </c>
      <c r="P2896" t="b">
        <f>IF(L2896&gt;0,ROUNDUP((E2896/L2896),0))</f>
        <v>0</v>
      </c>
      <c r="Q2896" t="s">
        <v>34</v>
      </c>
      <c r="R2896" t="s">
        <v>80</v>
      </c>
      <c r="S2896" s="10">
        <f>(J2896/86400)+25569+(-5/24)</f>
        <v>42037.777951388889</v>
      </c>
      <c r="T2896" s="9">
        <f>(I2896/86400)+25569+(-5/24)</f>
        <v>42097.736284722218</v>
      </c>
    </row>
    <row r="2897" spans="1:20" ht="43.5" x14ac:dyDescent="0.35">
      <c r="A2897">
        <v>2895</v>
      </c>
      <c r="B2897" s="8" t="s">
        <v>2525</v>
      </c>
      <c r="C2897" s="8" t="s">
        <v>2524</v>
      </c>
      <c r="D2897">
        <v>500</v>
      </c>
      <c r="E2897">
        <v>23</v>
      </c>
      <c r="F2897" t="s">
        <v>49</v>
      </c>
      <c r="G2897" t="s">
        <v>55</v>
      </c>
      <c r="H2897" t="s">
        <v>82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81</v>
      </c>
      <c r="O2897">
        <f>ROUNDUP(E2897/D2897,2)*100</f>
        <v>5</v>
      </c>
      <c r="P2897">
        <f>IF(L2897&gt;0,ROUNDUP((E2897/L2897),0))</f>
        <v>6</v>
      </c>
      <c r="Q2897" t="s">
        <v>34</v>
      </c>
      <c r="R2897" t="s">
        <v>80</v>
      </c>
      <c r="S2897" s="10">
        <f>(J2897/86400)+25569+(-5/24)</f>
        <v>41811.347129629627</v>
      </c>
      <c r="T2897" s="9">
        <f>(I2897/86400)+25569+(-5/24)</f>
        <v>41812.666666666664</v>
      </c>
    </row>
    <row r="2898" spans="1:20" ht="43.5" x14ac:dyDescent="0.35">
      <c r="A2898">
        <v>2896</v>
      </c>
      <c r="B2898" s="8" t="s">
        <v>2523</v>
      </c>
      <c r="C2898" s="8" t="s">
        <v>2522</v>
      </c>
      <c r="D2898">
        <v>3000</v>
      </c>
      <c r="E2898">
        <v>625</v>
      </c>
      <c r="F2898" t="s">
        <v>49</v>
      </c>
      <c r="G2898" t="s">
        <v>55</v>
      </c>
      <c r="H2898" t="s">
        <v>82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81</v>
      </c>
      <c r="O2898">
        <f>ROUNDUP(E2898/D2898,2)*100</f>
        <v>21.000000000000004</v>
      </c>
      <c r="P2898">
        <f>IF(L2898&gt;0,ROUNDUP((E2898/L2898),0))</f>
        <v>53</v>
      </c>
      <c r="Q2898" t="s">
        <v>34</v>
      </c>
      <c r="R2898" t="s">
        <v>80</v>
      </c>
      <c r="S2898" s="10">
        <f>(J2898/86400)+25569+(-5/24)</f>
        <v>42701.700474537036</v>
      </c>
      <c r="T2898" s="9">
        <f>(I2898/86400)+25569+(-5/24)</f>
        <v>42716.041666666664</v>
      </c>
    </row>
    <row r="2899" spans="1:20" ht="43.5" x14ac:dyDescent="0.35">
      <c r="A2899">
        <v>2897</v>
      </c>
      <c r="B2899" s="8" t="s">
        <v>2521</v>
      </c>
      <c r="C2899" s="8" t="s">
        <v>2520</v>
      </c>
      <c r="D2899">
        <v>12000</v>
      </c>
      <c r="E2899">
        <v>550</v>
      </c>
      <c r="F2899" t="s">
        <v>49</v>
      </c>
      <c r="G2899" t="s">
        <v>55</v>
      </c>
      <c r="H2899" t="s">
        <v>82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81</v>
      </c>
      <c r="O2899">
        <f>ROUNDUP(E2899/D2899,2)*100</f>
        <v>5</v>
      </c>
      <c r="P2899">
        <f>IF(L2899&gt;0,ROUNDUP((E2899/L2899),0))</f>
        <v>184</v>
      </c>
      <c r="Q2899" t="s">
        <v>34</v>
      </c>
      <c r="R2899" t="s">
        <v>80</v>
      </c>
      <c r="S2899" s="10">
        <f>(J2899/86400)+25569+(-5/24)</f>
        <v>42258.438171296293</v>
      </c>
      <c r="T2899" s="9">
        <f>(I2899/86400)+25569+(-5/24)</f>
        <v>42288.436863425923</v>
      </c>
    </row>
    <row r="2900" spans="1:20" ht="43.5" x14ac:dyDescent="0.35">
      <c r="A2900">
        <v>2898</v>
      </c>
      <c r="B2900" s="8" t="s">
        <v>2519</v>
      </c>
      <c r="C2900" s="8" t="s">
        <v>2518</v>
      </c>
      <c r="D2900">
        <v>7500</v>
      </c>
      <c r="E2900">
        <v>316</v>
      </c>
      <c r="F2900" t="s">
        <v>49</v>
      </c>
      <c r="G2900" t="s">
        <v>55</v>
      </c>
      <c r="H2900" t="s">
        <v>82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81</v>
      </c>
      <c r="O2900">
        <f>ROUNDUP(E2900/D2900,2)*100</f>
        <v>5</v>
      </c>
      <c r="P2900">
        <f>IF(L2900&gt;0,ROUNDUP((E2900/L2900),0))</f>
        <v>27</v>
      </c>
      <c r="Q2900" t="s">
        <v>34</v>
      </c>
      <c r="R2900" t="s">
        <v>80</v>
      </c>
      <c r="S2900" s="10">
        <f>(J2900/86400)+25569+(-5/24)</f>
        <v>42278.456631944442</v>
      </c>
      <c r="T2900" s="9">
        <f>(I2900/86400)+25569+(-5/24)</f>
        <v>42308.456631944442</v>
      </c>
    </row>
    <row r="2901" spans="1:20" ht="43.5" x14ac:dyDescent="0.35">
      <c r="A2901">
        <v>2899</v>
      </c>
      <c r="B2901" s="8" t="s">
        <v>2517</v>
      </c>
      <c r="C2901" s="8" t="s">
        <v>2516</v>
      </c>
      <c r="D2901">
        <v>10000</v>
      </c>
      <c r="E2901">
        <v>0</v>
      </c>
      <c r="F2901" t="s">
        <v>49</v>
      </c>
      <c r="G2901" t="s">
        <v>55</v>
      </c>
      <c r="H2901" t="s">
        <v>82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81</v>
      </c>
      <c r="O2901">
        <f>ROUNDUP(E2901/D2901,2)*100</f>
        <v>0</v>
      </c>
      <c r="P2901" t="b">
        <f>IF(L2901&gt;0,ROUNDUP((E2901/L2901),0))</f>
        <v>0</v>
      </c>
      <c r="Q2901" t="s">
        <v>34</v>
      </c>
      <c r="R2901" t="s">
        <v>80</v>
      </c>
      <c r="S2901" s="10">
        <f>(J2901/86400)+25569+(-5/24)</f>
        <v>42514.869884259257</v>
      </c>
      <c r="T2901" s="9">
        <f>(I2901/86400)+25569+(-5/24)</f>
        <v>42574.869884259257</v>
      </c>
    </row>
    <row r="2902" spans="1:20" ht="58" x14ac:dyDescent="0.35">
      <c r="A2902">
        <v>2900</v>
      </c>
      <c r="B2902" s="8" t="s">
        <v>2515</v>
      </c>
      <c r="C2902" s="8" t="s">
        <v>2514</v>
      </c>
      <c r="D2902">
        <v>5500</v>
      </c>
      <c r="E2902">
        <v>3405</v>
      </c>
      <c r="F2902" t="s">
        <v>49</v>
      </c>
      <c r="G2902" t="s">
        <v>55</v>
      </c>
      <c r="H2902" t="s">
        <v>82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81</v>
      </c>
      <c r="O2902">
        <f>ROUNDUP(E2902/D2902,2)*100</f>
        <v>62</v>
      </c>
      <c r="P2902">
        <f>IF(L2902&gt;0,ROUNDUP((E2902/L2902),0))</f>
        <v>487</v>
      </c>
      <c r="Q2902" t="s">
        <v>34</v>
      </c>
      <c r="R2902" t="s">
        <v>80</v>
      </c>
      <c r="S2902" s="10">
        <f>(J2902/86400)+25569+(-5/24)</f>
        <v>41830.025833333333</v>
      </c>
      <c r="T2902" s="9">
        <f>(I2902/86400)+25569+(-5/24)</f>
        <v>41860.025833333333</v>
      </c>
    </row>
    <row r="2903" spans="1:20" ht="43.5" x14ac:dyDescent="0.35">
      <c r="A2903">
        <v>2901</v>
      </c>
      <c r="B2903" s="8" t="s">
        <v>2513</v>
      </c>
      <c r="C2903" s="8" t="s">
        <v>2512</v>
      </c>
      <c r="D2903">
        <v>750</v>
      </c>
      <c r="E2903">
        <v>6</v>
      </c>
      <c r="F2903" t="s">
        <v>49</v>
      </c>
      <c r="G2903" t="s">
        <v>55</v>
      </c>
      <c r="H2903" t="s">
        <v>82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81</v>
      </c>
      <c r="O2903">
        <f>ROUNDUP(E2903/D2903,2)*100</f>
        <v>1</v>
      </c>
      <c r="P2903">
        <f>IF(L2903&gt;0,ROUNDUP((E2903/L2903),0))</f>
        <v>3</v>
      </c>
      <c r="Q2903" t="s">
        <v>34</v>
      </c>
      <c r="R2903" t="s">
        <v>80</v>
      </c>
      <c r="S2903" s="10">
        <f>(J2903/86400)+25569+(-5/24)</f>
        <v>41982.696053240739</v>
      </c>
      <c r="T2903" s="9">
        <f>(I2903/86400)+25569+(-5/24)</f>
        <v>42042.696053240739</v>
      </c>
    </row>
    <row r="2904" spans="1:20" ht="43.5" x14ac:dyDescent="0.35">
      <c r="A2904">
        <v>2902</v>
      </c>
      <c r="B2904" s="8" t="s">
        <v>2511</v>
      </c>
      <c r="C2904" s="8" t="s">
        <v>2510</v>
      </c>
      <c r="D2904">
        <v>150000</v>
      </c>
      <c r="E2904">
        <v>25</v>
      </c>
      <c r="F2904" t="s">
        <v>49</v>
      </c>
      <c r="G2904" t="s">
        <v>55</v>
      </c>
      <c r="H2904" t="s">
        <v>82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81</v>
      </c>
      <c r="O2904">
        <f>ROUNDUP(E2904/D2904,2)*100</f>
        <v>1</v>
      </c>
      <c r="P2904">
        <f>IF(L2904&gt;0,ROUNDUP((E2904/L2904),0))</f>
        <v>25</v>
      </c>
      <c r="Q2904" t="s">
        <v>34</v>
      </c>
      <c r="R2904" t="s">
        <v>80</v>
      </c>
      <c r="S2904" s="10">
        <f>(J2904/86400)+25569+(-5/24)</f>
        <v>42210.231435185182</v>
      </c>
      <c r="T2904" s="9">
        <f>(I2904/86400)+25569+(-5/24)</f>
        <v>42240.231435185182</v>
      </c>
    </row>
    <row r="2905" spans="1:20" ht="43.5" x14ac:dyDescent="0.35">
      <c r="A2905">
        <v>2903</v>
      </c>
      <c r="B2905" s="8" t="s">
        <v>2509</v>
      </c>
      <c r="C2905" s="8" t="s">
        <v>2508</v>
      </c>
      <c r="D2905">
        <v>5000</v>
      </c>
      <c r="E2905">
        <v>39</v>
      </c>
      <c r="F2905" t="s">
        <v>49</v>
      </c>
      <c r="G2905" t="s">
        <v>55</v>
      </c>
      <c r="H2905" t="s">
        <v>82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81</v>
      </c>
      <c r="O2905">
        <f>ROUNDUP(E2905/D2905,2)*100</f>
        <v>1</v>
      </c>
      <c r="P2905">
        <f>IF(L2905&gt;0,ROUNDUP((E2905/L2905),0))</f>
        <v>10</v>
      </c>
      <c r="Q2905" t="s">
        <v>34</v>
      </c>
      <c r="R2905" t="s">
        <v>80</v>
      </c>
      <c r="S2905" s="10">
        <f>(J2905/86400)+25569+(-5/24)</f>
        <v>42195.95854166666</v>
      </c>
      <c r="T2905" s="9">
        <f>(I2905/86400)+25569+(-5/24)</f>
        <v>42255.95854166666</v>
      </c>
    </row>
    <row r="2906" spans="1:20" ht="43.5" x14ac:dyDescent="0.35">
      <c r="A2906">
        <v>2904</v>
      </c>
      <c r="B2906" s="8" t="s">
        <v>2507</v>
      </c>
      <c r="C2906" s="8" t="s">
        <v>2506</v>
      </c>
      <c r="D2906">
        <v>1500</v>
      </c>
      <c r="E2906">
        <v>75</v>
      </c>
      <c r="F2906" t="s">
        <v>49</v>
      </c>
      <c r="G2906" t="s">
        <v>56</v>
      </c>
      <c r="H2906" t="s">
        <v>90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81</v>
      </c>
      <c r="O2906">
        <f>ROUNDUP(E2906/D2906,2)*100</f>
        <v>5</v>
      </c>
      <c r="P2906">
        <f>IF(L2906&gt;0,ROUNDUP((E2906/L2906),0))</f>
        <v>19</v>
      </c>
      <c r="Q2906" t="s">
        <v>34</v>
      </c>
      <c r="R2906" t="s">
        <v>80</v>
      </c>
      <c r="S2906" s="10">
        <f>(J2906/86400)+25569+(-5/24)</f>
        <v>41940.759618055556</v>
      </c>
      <c r="T2906" s="9">
        <f>(I2906/86400)+25569+(-5/24)</f>
        <v>41952.291666666664</v>
      </c>
    </row>
    <row r="2907" spans="1:20" ht="43.5" x14ac:dyDescent="0.35">
      <c r="A2907">
        <v>2905</v>
      </c>
      <c r="B2907" s="8" t="s">
        <v>2505</v>
      </c>
      <c r="C2907" s="8" t="s">
        <v>2504</v>
      </c>
      <c r="D2907">
        <v>3500</v>
      </c>
      <c r="E2907">
        <v>622</v>
      </c>
      <c r="F2907" t="s">
        <v>49</v>
      </c>
      <c r="G2907" t="s">
        <v>55</v>
      </c>
      <c r="H2907" t="s">
        <v>82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81</v>
      </c>
      <c r="O2907">
        <f>ROUNDUP(E2907/D2907,2)*100</f>
        <v>18.000000000000004</v>
      </c>
      <c r="P2907">
        <f>IF(L2907&gt;0,ROUNDUP((E2907/L2907),0))</f>
        <v>37</v>
      </c>
      <c r="Q2907" t="s">
        <v>34</v>
      </c>
      <c r="R2907" t="s">
        <v>80</v>
      </c>
      <c r="S2907" s="10">
        <f>(J2907/86400)+25569+(-5/24)</f>
        <v>42605.848530092589</v>
      </c>
      <c r="T2907" s="9">
        <f>(I2907/86400)+25569+(-5/24)</f>
        <v>42619.848530092589</v>
      </c>
    </row>
    <row r="2908" spans="1:20" ht="58" x14ac:dyDescent="0.35">
      <c r="A2908">
        <v>2906</v>
      </c>
      <c r="B2908" s="8" t="s">
        <v>2503</v>
      </c>
      <c r="C2908" s="8" t="s">
        <v>2502</v>
      </c>
      <c r="D2908">
        <v>6000</v>
      </c>
      <c r="E2908">
        <v>565</v>
      </c>
      <c r="F2908" t="s">
        <v>49</v>
      </c>
      <c r="G2908" t="s">
        <v>55</v>
      </c>
      <c r="H2908" t="s">
        <v>82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81</v>
      </c>
      <c r="O2908">
        <f>ROUNDUP(E2908/D2908,2)*100</f>
        <v>10</v>
      </c>
      <c r="P2908">
        <f>IF(L2908&gt;0,ROUNDUP((E2908/L2908),0))</f>
        <v>81</v>
      </c>
      <c r="Q2908" t="s">
        <v>34</v>
      </c>
      <c r="R2908" t="s">
        <v>80</v>
      </c>
      <c r="S2908" s="10">
        <f>(J2908/86400)+25569+(-5/24)</f>
        <v>42199.440578703703</v>
      </c>
      <c r="T2908" s="9">
        <f>(I2908/86400)+25569+(-5/24)</f>
        <v>42216.833333333336</v>
      </c>
    </row>
    <row r="2909" spans="1:20" ht="43.5" x14ac:dyDescent="0.35">
      <c r="A2909">
        <v>2907</v>
      </c>
      <c r="B2909" s="8" t="s">
        <v>2501</v>
      </c>
      <c r="C2909" s="8" t="s">
        <v>2500</v>
      </c>
      <c r="D2909">
        <v>2500</v>
      </c>
      <c r="E2909">
        <v>2</v>
      </c>
      <c r="F2909" t="s">
        <v>49</v>
      </c>
      <c r="G2909" t="s">
        <v>55</v>
      </c>
      <c r="H2909" t="s">
        <v>82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81</v>
      </c>
      <c r="O2909">
        <f>ROUNDUP(E2909/D2909,2)*100</f>
        <v>1</v>
      </c>
      <c r="P2909">
        <f>IF(L2909&gt;0,ROUNDUP((E2909/L2909),0))</f>
        <v>1</v>
      </c>
      <c r="Q2909" t="s">
        <v>34</v>
      </c>
      <c r="R2909" t="s">
        <v>80</v>
      </c>
      <c r="S2909" s="10">
        <f>(J2909/86400)+25569+(-5/24)</f>
        <v>42444.669409722221</v>
      </c>
      <c r="T2909" s="9">
        <f>(I2909/86400)+25569+(-5/24)</f>
        <v>42504.669409722221</v>
      </c>
    </row>
    <row r="2910" spans="1:20" ht="58" x14ac:dyDescent="0.35">
      <c r="A2910">
        <v>2908</v>
      </c>
      <c r="B2910" s="8" t="s">
        <v>2499</v>
      </c>
      <c r="C2910" s="8" t="s">
        <v>2498</v>
      </c>
      <c r="D2910">
        <v>9600</v>
      </c>
      <c r="E2910">
        <v>264</v>
      </c>
      <c r="F2910" t="s">
        <v>49</v>
      </c>
      <c r="G2910" t="s">
        <v>55</v>
      </c>
      <c r="H2910" t="s">
        <v>82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81</v>
      </c>
      <c r="O2910">
        <f>ROUNDUP(E2910/D2910,2)*100</f>
        <v>3</v>
      </c>
      <c r="P2910">
        <f>IF(L2910&gt;0,ROUNDUP((E2910/L2910),0))</f>
        <v>53</v>
      </c>
      <c r="Q2910" t="s">
        <v>34</v>
      </c>
      <c r="R2910" t="s">
        <v>80</v>
      </c>
      <c r="S2910" s="10">
        <f>(J2910/86400)+25569+(-5/24)</f>
        <v>42499.523368055554</v>
      </c>
      <c r="T2910" s="9">
        <f>(I2910/86400)+25569+(-5/24)</f>
        <v>42529.523368055554</v>
      </c>
    </row>
    <row r="2911" spans="1:20" ht="58" x14ac:dyDescent="0.35">
      <c r="A2911">
        <v>2909</v>
      </c>
      <c r="B2911" s="8" t="s">
        <v>2497</v>
      </c>
      <c r="C2911" s="8" t="s">
        <v>2496</v>
      </c>
      <c r="D2911">
        <v>180000</v>
      </c>
      <c r="E2911">
        <v>20</v>
      </c>
      <c r="F2911" t="s">
        <v>49</v>
      </c>
      <c r="G2911" t="s">
        <v>55</v>
      </c>
      <c r="H2911" t="s">
        <v>82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81</v>
      </c>
      <c r="O2911">
        <f>ROUNDUP(E2911/D2911,2)*100</f>
        <v>1</v>
      </c>
      <c r="P2911">
        <f>IF(L2911&gt;0,ROUNDUP((E2911/L2911),0))</f>
        <v>20</v>
      </c>
      <c r="Q2911" t="s">
        <v>34</v>
      </c>
      <c r="R2911" t="s">
        <v>80</v>
      </c>
      <c r="S2911" s="10">
        <f>(J2911/86400)+25569+(-5/24)</f>
        <v>41929.057881944442</v>
      </c>
      <c r="T2911" s="9">
        <f>(I2911/86400)+25569+(-5/24)</f>
        <v>41968.615277777775</v>
      </c>
    </row>
    <row r="2912" spans="1:20" ht="43.5" x14ac:dyDescent="0.35">
      <c r="A2912">
        <v>2910</v>
      </c>
      <c r="B2912" s="8" t="s">
        <v>2495</v>
      </c>
      <c r="C2912" s="8" t="s">
        <v>2494</v>
      </c>
      <c r="D2912">
        <v>30000</v>
      </c>
      <c r="E2912">
        <v>1</v>
      </c>
      <c r="F2912" t="s">
        <v>49</v>
      </c>
      <c r="G2912" t="s">
        <v>56</v>
      </c>
      <c r="H2912" t="s">
        <v>90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81</v>
      </c>
      <c r="O2912">
        <f>ROUNDUP(E2912/D2912,2)*100</f>
        <v>1</v>
      </c>
      <c r="P2912">
        <f>IF(L2912&gt;0,ROUNDUP((E2912/L2912),0))</f>
        <v>1</v>
      </c>
      <c r="Q2912" t="s">
        <v>34</v>
      </c>
      <c r="R2912" t="s">
        <v>80</v>
      </c>
      <c r="S2912" s="10">
        <f>(J2912/86400)+25569+(-5/24)</f>
        <v>42107.632951388885</v>
      </c>
      <c r="T2912" s="9">
        <f>(I2912/86400)+25569+(-5/24)</f>
        <v>42167.632951388885</v>
      </c>
    </row>
    <row r="2913" spans="1:20" ht="58" x14ac:dyDescent="0.35">
      <c r="A2913">
        <v>2911</v>
      </c>
      <c r="B2913" s="8" t="s">
        <v>2493</v>
      </c>
      <c r="C2913" s="8" t="s">
        <v>2492</v>
      </c>
      <c r="D2913">
        <v>1800</v>
      </c>
      <c r="E2913">
        <v>657</v>
      </c>
      <c r="F2913" t="s">
        <v>49</v>
      </c>
      <c r="G2913" t="s">
        <v>55</v>
      </c>
      <c r="H2913" t="s">
        <v>82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81</v>
      </c>
      <c r="O2913">
        <f>ROUNDUP(E2913/D2913,2)*100</f>
        <v>37</v>
      </c>
      <c r="P2913">
        <f>IF(L2913&gt;0,ROUNDUP((E2913/L2913),0))</f>
        <v>47</v>
      </c>
      <c r="Q2913" t="s">
        <v>34</v>
      </c>
      <c r="R2913" t="s">
        <v>80</v>
      </c>
      <c r="S2913" s="10">
        <f>(J2913/86400)+25569+(-5/24)</f>
        <v>42142.560486111113</v>
      </c>
      <c r="T2913" s="9">
        <f>(I2913/86400)+25569+(-5/24)</f>
        <v>42182.560486111113</v>
      </c>
    </row>
    <row r="2914" spans="1:20" ht="43.5" x14ac:dyDescent="0.35">
      <c r="A2914">
        <v>2912</v>
      </c>
      <c r="B2914" s="8" t="s">
        <v>2491</v>
      </c>
      <c r="C2914" s="8" t="s">
        <v>2490</v>
      </c>
      <c r="D2914">
        <v>14440</v>
      </c>
      <c r="E2914">
        <v>2030</v>
      </c>
      <c r="F2914" t="s">
        <v>49</v>
      </c>
      <c r="G2914" t="s">
        <v>55</v>
      </c>
      <c r="H2914" t="s">
        <v>82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81</v>
      </c>
      <c r="O2914">
        <f>ROUNDUP(E2914/D2914,2)*100</f>
        <v>15.000000000000002</v>
      </c>
      <c r="P2914">
        <f>IF(L2914&gt;0,ROUNDUP((E2914/L2914),0))</f>
        <v>79</v>
      </c>
      <c r="Q2914" t="s">
        <v>34</v>
      </c>
      <c r="R2914" t="s">
        <v>80</v>
      </c>
      <c r="S2914" s="10">
        <f>(J2914/86400)+25569+(-5/24)</f>
        <v>42353.923310185179</v>
      </c>
      <c r="T2914" s="9">
        <f>(I2914/86400)+25569+(-5/24)</f>
        <v>42383.923310185179</v>
      </c>
    </row>
    <row r="2915" spans="1:20" ht="43.5" x14ac:dyDescent="0.35">
      <c r="A2915">
        <v>2913</v>
      </c>
      <c r="B2915" s="8" t="s">
        <v>2489</v>
      </c>
      <c r="C2915" s="8" t="s">
        <v>2488</v>
      </c>
      <c r="D2915">
        <v>10000</v>
      </c>
      <c r="E2915">
        <v>2</v>
      </c>
      <c r="F2915" t="s">
        <v>49</v>
      </c>
      <c r="G2915" t="s">
        <v>55</v>
      </c>
      <c r="H2915" t="s">
        <v>82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81</v>
      </c>
      <c r="O2915">
        <f>ROUNDUP(E2915/D2915,2)*100</f>
        <v>1</v>
      </c>
      <c r="P2915">
        <f>IF(L2915&gt;0,ROUNDUP((E2915/L2915),0))</f>
        <v>1</v>
      </c>
      <c r="Q2915" t="s">
        <v>34</v>
      </c>
      <c r="R2915" t="s">
        <v>80</v>
      </c>
      <c r="S2915" s="10">
        <f>(J2915/86400)+25569+(-5/24)</f>
        <v>41828.714571759258</v>
      </c>
      <c r="T2915" s="9">
        <f>(I2915/86400)+25569+(-5/24)</f>
        <v>41888.714571759258</v>
      </c>
    </row>
    <row r="2916" spans="1:20" ht="29" x14ac:dyDescent="0.35">
      <c r="A2916">
        <v>2914</v>
      </c>
      <c r="B2916" s="8" t="s">
        <v>2487</v>
      </c>
      <c r="C2916" s="8" t="s">
        <v>2486</v>
      </c>
      <c r="D2916">
        <v>25000</v>
      </c>
      <c r="E2916">
        <v>1</v>
      </c>
      <c r="F2916" t="s">
        <v>49</v>
      </c>
      <c r="G2916" t="s">
        <v>56</v>
      </c>
      <c r="H2916" t="s">
        <v>90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81</v>
      </c>
      <c r="O2916">
        <f>ROUNDUP(E2916/D2916,2)*100</f>
        <v>1</v>
      </c>
      <c r="P2916">
        <f>IF(L2916&gt;0,ROUNDUP((E2916/L2916),0))</f>
        <v>1</v>
      </c>
      <c r="Q2916" t="s">
        <v>34</v>
      </c>
      <c r="R2916" t="s">
        <v>80</v>
      </c>
      <c r="S2916" s="10">
        <f>(J2916/86400)+25569+(-5/24)</f>
        <v>42017.699004629627</v>
      </c>
      <c r="T2916" s="9">
        <f>(I2916/86400)+25569+(-5/24)</f>
        <v>42077.657337962963</v>
      </c>
    </row>
    <row r="2917" spans="1:20" ht="43.5" x14ac:dyDescent="0.35">
      <c r="A2917">
        <v>2915</v>
      </c>
      <c r="B2917" s="8" t="s">
        <v>2485</v>
      </c>
      <c r="C2917" s="8" t="s">
        <v>2484</v>
      </c>
      <c r="D2917">
        <v>1000</v>
      </c>
      <c r="E2917">
        <v>611</v>
      </c>
      <c r="F2917" t="s">
        <v>49</v>
      </c>
      <c r="G2917" t="s">
        <v>56</v>
      </c>
      <c r="H2917" t="s">
        <v>90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81</v>
      </c>
      <c r="O2917">
        <f>ROUNDUP(E2917/D2917,2)*100</f>
        <v>62</v>
      </c>
      <c r="P2917">
        <f>IF(L2917&gt;0,ROUNDUP((E2917/L2917),0))</f>
        <v>204</v>
      </c>
      <c r="Q2917" t="s">
        <v>34</v>
      </c>
      <c r="R2917" t="s">
        <v>80</v>
      </c>
      <c r="S2917" s="10">
        <f>(J2917/86400)+25569+(-5/24)</f>
        <v>42415.189699074072</v>
      </c>
      <c r="T2917" s="9">
        <f>(I2917/86400)+25569+(-5/24)</f>
        <v>42445.1480324074</v>
      </c>
    </row>
    <row r="2918" spans="1:20" ht="43.5" x14ac:dyDescent="0.35">
      <c r="A2918">
        <v>2916</v>
      </c>
      <c r="B2918" s="8" t="s">
        <v>2483</v>
      </c>
      <c r="C2918" s="8" t="s">
        <v>2482</v>
      </c>
      <c r="D2918">
        <v>1850</v>
      </c>
      <c r="E2918">
        <v>145</v>
      </c>
      <c r="F2918" t="s">
        <v>49</v>
      </c>
      <c r="G2918" t="s">
        <v>56</v>
      </c>
      <c r="H2918" t="s">
        <v>90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81</v>
      </c>
      <c r="O2918">
        <f>ROUNDUP(E2918/D2918,2)*100</f>
        <v>8</v>
      </c>
      <c r="P2918">
        <f>IF(L2918&gt;0,ROUNDUP((E2918/L2918),0))</f>
        <v>21</v>
      </c>
      <c r="Q2918" t="s">
        <v>34</v>
      </c>
      <c r="R2918" t="s">
        <v>80</v>
      </c>
      <c r="S2918" s="10">
        <f>(J2918/86400)+25569+(-5/24)</f>
        <v>41755.268391203703</v>
      </c>
      <c r="T2918" s="9">
        <f>(I2918/86400)+25569+(-5/24)</f>
        <v>41778.268391203703</v>
      </c>
    </row>
    <row r="2919" spans="1:20" ht="43.5" x14ac:dyDescent="0.35">
      <c r="A2919">
        <v>2917</v>
      </c>
      <c r="B2919" s="8" t="s">
        <v>2481</v>
      </c>
      <c r="C2919" s="8" t="s">
        <v>2480</v>
      </c>
      <c r="D2919">
        <v>2000</v>
      </c>
      <c r="E2919">
        <v>437</v>
      </c>
      <c r="F2919" t="s">
        <v>49</v>
      </c>
      <c r="G2919" t="s">
        <v>55</v>
      </c>
      <c r="H2919" t="s">
        <v>82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81</v>
      </c>
      <c r="O2919">
        <f>ROUNDUP(E2919/D2919,2)*100</f>
        <v>22</v>
      </c>
      <c r="P2919">
        <f>IF(L2919&gt;0,ROUNDUP((E2919/L2919),0))</f>
        <v>49</v>
      </c>
      <c r="Q2919" t="s">
        <v>34</v>
      </c>
      <c r="R2919" t="s">
        <v>80</v>
      </c>
      <c r="S2919" s="10">
        <f>(J2919/86400)+25569+(-5/24)</f>
        <v>42245.026006944441</v>
      </c>
      <c r="T2919" s="9">
        <f>(I2919/86400)+25569+(-5/24)</f>
        <v>42263.026006944441</v>
      </c>
    </row>
    <row r="2920" spans="1:20" ht="43.5" x14ac:dyDescent="0.35">
      <c r="A2920">
        <v>2918</v>
      </c>
      <c r="B2920" s="8" t="s">
        <v>2479</v>
      </c>
      <c r="C2920" s="8" t="s">
        <v>2478</v>
      </c>
      <c r="D2920">
        <v>5000</v>
      </c>
      <c r="E2920">
        <v>1362</v>
      </c>
      <c r="F2920" t="s">
        <v>49</v>
      </c>
      <c r="G2920" t="s">
        <v>55</v>
      </c>
      <c r="H2920" t="s">
        <v>82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81</v>
      </c>
      <c r="O2920">
        <f>ROUNDUP(E2920/D2920,2)*100</f>
        <v>28.000000000000004</v>
      </c>
      <c r="P2920">
        <f>IF(L2920&gt;0,ROUNDUP((E2920/L2920),0))</f>
        <v>69</v>
      </c>
      <c r="Q2920" t="s">
        <v>34</v>
      </c>
      <c r="R2920" t="s">
        <v>80</v>
      </c>
      <c r="S2920" s="10">
        <f>(J2920/86400)+25569+(-5/24)</f>
        <v>42278.421377314815</v>
      </c>
      <c r="T2920" s="9">
        <f>(I2920/86400)+25569+(-5/24)</f>
        <v>42306.421377314815</v>
      </c>
    </row>
    <row r="2921" spans="1:20" ht="43.5" x14ac:dyDescent="0.35">
      <c r="A2921">
        <v>2919</v>
      </c>
      <c r="B2921" s="8" t="s">
        <v>2477</v>
      </c>
      <c r="C2921" s="8" t="s">
        <v>2476</v>
      </c>
      <c r="D2921">
        <v>600</v>
      </c>
      <c r="E2921">
        <v>51</v>
      </c>
      <c r="F2921" t="s">
        <v>49</v>
      </c>
      <c r="G2921" t="s">
        <v>55</v>
      </c>
      <c r="H2921" t="s">
        <v>82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81</v>
      </c>
      <c r="O2921">
        <f>ROUNDUP(E2921/D2921,2)*100</f>
        <v>9</v>
      </c>
      <c r="P2921">
        <f>IF(L2921&gt;0,ROUNDUP((E2921/L2921),0))</f>
        <v>9</v>
      </c>
      <c r="Q2921" t="s">
        <v>34</v>
      </c>
      <c r="R2921" t="s">
        <v>80</v>
      </c>
      <c r="S2921" s="10">
        <f>(J2921/86400)+25569+(-5/24)</f>
        <v>41826.411215277774</v>
      </c>
      <c r="T2921" s="9">
        <f>(I2921/86400)+25569+(-5/24)</f>
        <v>41856.411215277774</v>
      </c>
    </row>
    <row r="2922" spans="1:20" ht="43.5" x14ac:dyDescent="0.35">
      <c r="A2922">
        <v>2920</v>
      </c>
      <c r="B2922" s="8" t="s">
        <v>2475</v>
      </c>
      <c r="C2922" s="8" t="s">
        <v>2474</v>
      </c>
      <c r="D2922">
        <v>2500</v>
      </c>
      <c r="E2922">
        <v>671</v>
      </c>
      <c r="F2922" t="s">
        <v>49</v>
      </c>
      <c r="G2922" t="s">
        <v>57</v>
      </c>
      <c r="H2922" t="s">
        <v>193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81</v>
      </c>
      <c r="O2922">
        <f>ROUNDUP(E2922/D2922,2)*100</f>
        <v>27</v>
      </c>
      <c r="P2922">
        <f>IF(L2922&gt;0,ROUNDUP((E2922/L2922),0))</f>
        <v>52</v>
      </c>
      <c r="Q2922" t="s">
        <v>34</v>
      </c>
      <c r="R2922" t="s">
        <v>80</v>
      </c>
      <c r="S2922" s="10">
        <f>(J2922/86400)+25569+(-5/24)</f>
        <v>42058.584143518521</v>
      </c>
      <c r="T2922" s="9">
        <f>(I2922/86400)+25569+(-5/24)</f>
        <v>42088.54247685185</v>
      </c>
    </row>
    <row r="2923" spans="1:20" ht="43.5" x14ac:dyDescent="0.35">
      <c r="A2923">
        <v>2921</v>
      </c>
      <c r="B2923" s="8" t="s">
        <v>2473</v>
      </c>
      <c r="C2923" s="8" t="s">
        <v>2472</v>
      </c>
      <c r="D2923">
        <v>100</v>
      </c>
      <c r="E2923">
        <v>129</v>
      </c>
      <c r="F2923" t="s">
        <v>51</v>
      </c>
      <c r="G2923" t="s">
        <v>55</v>
      </c>
      <c r="H2923" t="s">
        <v>82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540</v>
      </c>
      <c r="O2923">
        <f>ROUNDUP(E2923/D2923,2)*100</f>
        <v>129</v>
      </c>
      <c r="P2923">
        <f>IF(L2923&gt;0,ROUNDUP((E2923/L2923),0))</f>
        <v>43</v>
      </c>
      <c r="Q2923" t="s">
        <v>34</v>
      </c>
      <c r="R2923" t="s">
        <v>539</v>
      </c>
      <c r="S2923" s="10">
        <f>(J2923/86400)+25569+(-5/24)</f>
        <v>41877.678287037037</v>
      </c>
      <c r="T2923" s="9">
        <f>(I2923/86400)+25569+(-5/24)</f>
        <v>41907.678287037037</v>
      </c>
    </row>
    <row r="2924" spans="1:20" ht="58" x14ac:dyDescent="0.35">
      <c r="A2924">
        <v>2922</v>
      </c>
      <c r="B2924" s="8" t="s">
        <v>2471</v>
      </c>
      <c r="C2924" s="8" t="s">
        <v>2470</v>
      </c>
      <c r="D2924">
        <v>500</v>
      </c>
      <c r="E2924">
        <v>500</v>
      </c>
      <c r="F2924" t="s">
        <v>51</v>
      </c>
      <c r="G2924" t="s">
        <v>56</v>
      </c>
      <c r="H2924" t="s">
        <v>90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540</v>
      </c>
      <c r="O2924">
        <f>ROUNDUP(E2924/D2924,2)*100</f>
        <v>100</v>
      </c>
      <c r="P2924">
        <f>IF(L2924&gt;0,ROUNDUP((E2924/L2924),0))</f>
        <v>84</v>
      </c>
      <c r="Q2924" t="s">
        <v>34</v>
      </c>
      <c r="R2924" t="s">
        <v>539</v>
      </c>
      <c r="S2924" s="10">
        <f>(J2924/86400)+25569+(-5/24)</f>
        <v>42097.665821759256</v>
      </c>
      <c r="T2924" s="9">
        <f>(I2924/86400)+25569+(-5/24)</f>
        <v>42142.665821759256</v>
      </c>
    </row>
    <row r="2925" spans="1:20" ht="43.5" x14ac:dyDescent="0.35">
      <c r="A2925">
        <v>2923</v>
      </c>
      <c r="B2925" s="8" t="s">
        <v>2469</v>
      </c>
      <c r="C2925" s="8" t="s">
        <v>2468</v>
      </c>
      <c r="D2925">
        <v>300</v>
      </c>
      <c r="E2925">
        <v>300</v>
      </c>
      <c r="F2925" t="s">
        <v>51</v>
      </c>
      <c r="G2925" t="s">
        <v>55</v>
      </c>
      <c r="H2925" t="s">
        <v>82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540</v>
      </c>
      <c r="O2925">
        <f>ROUNDUP(E2925/D2925,2)*100</f>
        <v>100</v>
      </c>
      <c r="P2925">
        <f>IF(L2925&gt;0,ROUNDUP((E2925/L2925),0))</f>
        <v>30</v>
      </c>
      <c r="Q2925" t="s">
        <v>34</v>
      </c>
      <c r="R2925" t="s">
        <v>539</v>
      </c>
      <c r="S2925" s="10">
        <f>(J2925/86400)+25569+(-5/24)</f>
        <v>42012.944201388884</v>
      </c>
      <c r="T2925" s="9">
        <f>(I2925/86400)+25569+(-5/24)</f>
        <v>42027.916666666664</v>
      </c>
    </row>
    <row r="2926" spans="1:20" ht="43.5" x14ac:dyDescent="0.35">
      <c r="A2926">
        <v>2924</v>
      </c>
      <c r="B2926" s="8" t="s">
        <v>2467</v>
      </c>
      <c r="C2926" s="8" t="s">
        <v>2466</v>
      </c>
      <c r="D2926">
        <v>25000</v>
      </c>
      <c r="E2926">
        <v>25800</v>
      </c>
      <c r="F2926" t="s">
        <v>51</v>
      </c>
      <c r="G2926" t="s">
        <v>55</v>
      </c>
      <c r="H2926" t="s">
        <v>82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540</v>
      </c>
      <c r="O2926">
        <f>ROUNDUP(E2926/D2926,2)*100</f>
        <v>104</v>
      </c>
      <c r="P2926">
        <f>IF(L2926&gt;0,ROUNDUP((E2926/L2926),0))</f>
        <v>176</v>
      </c>
      <c r="Q2926" t="s">
        <v>34</v>
      </c>
      <c r="R2926" t="s">
        <v>539</v>
      </c>
      <c r="S2926" s="10">
        <f>(J2926/86400)+25569+(-5/24)</f>
        <v>42103.348495370366</v>
      </c>
      <c r="T2926" s="9">
        <f>(I2926/86400)+25569+(-5/24)</f>
        <v>42132.957638888889</v>
      </c>
    </row>
    <row r="2927" spans="1:20" ht="43.5" x14ac:dyDescent="0.35">
      <c r="A2927">
        <v>2925</v>
      </c>
      <c r="B2927" s="8" t="s">
        <v>2465</v>
      </c>
      <c r="C2927" s="8" t="s">
        <v>2464</v>
      </c>
      <c r="D2927">
        <v>45000</v>
      </c>
      <c r="E2927">
        <v>46100.69</v>
      </c>
      <c r="F2927" t="s">
        <v>51</v>
      </c>
      <c r="G2927" t="s">
        <v>55</v>
      </c>
      <c r="H2927" t="s">
        <v>82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540</v>
      </c>
      <c r="O2927">
        <f>ROUNDUP(E2927/D2927,2)*100</f>
        <v>103</v>
      </c>
      <c r="P2927">
        <f>IF(L2927&gt;0,ROUNDUP((E2927/L2927),0))</f>
        <v>232</v>
      </c>
      <c r="Q2927" t="s">
        <v>34</v>
      </c>
      <c r="R2927" t="s">
        <v>539</v>
      </c>
      <c r="S2927" s="10">
        <f>(J2927/86400)+25569+(-5/24)</f>
        <v>41863.375787037039</v>
      </c>
      <c r="T2927" s="9">
        <f>(I2927/86400)+25569+(-5/24)</f>
        <v>41893.375787037039</v>
      </c>
    </row>
    <row r="2928" spans="1:20" ht="43.5" x14ac:dyDescent="0.35">
      <c r="A2928">
        <v>2926</v>
      </c>
      <c r="B2928" s="8" t="s">
        <v>2463</v>
      </c>
      <c r="C2928" s="8" t="s">
        <v>2462</v>
      </c>
      <c r="D2928">
        <v>3000</v>
      </c>
      <c r="E2928">
        <v>3750</v>
      </c>
      <c r="F2928" t="s">
        <v>51</v>
      </c>
      <c r="G2928" t="s">
        <v>55</v>
      </c>
      <c r="H2928" t="s">
        <v>82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540</v>
      </c>
      <c r="O2928">
        <f>ROUNDUP(E2928/D2928,2)*100</f>
        <v>125</v>
      </c>
      <c r="P2928">
        <f>IF(L2928&gt;0,ROUNDUP((E2928/L2928),0))</f>
        <v>75</v>
      </c>
      <c r="Q2928" t="s">
        <v>34</v>
      </c>
      <c r="R2928" t="s">
        <v>539</v>
      </c>
      <c r="S2928" s="10">
        <f>(J2928/86400)+25569+(-5/24)</f>
        <v>42044.557627314811</v>
      </c>
      <c r="T2928" s="9">
        <f>(I2928/86400)+25569+(-5/24)</f>
        <v>42058.557627314811</v>
      </c>
    </row>
    <row r="2929" spans="1:20" ht="43.5" x14ac:dyDescent="0.35">
      <c r="A2929">
        <v>2927</v>
      </c>
      <c r="B2929" s="8" t="s">
        <v>2461</v>
      </c>
      <c r="C2929" s="8" t="s">
        <v>2460</v>
      </c>
      <c r="D2929">
        <v>1800</v>
      </c>
      <c r="E2929">
        <v>2355</v>
      </c>
      <c r="F2929" t="s">
        <v>51</v>
      </c>
      <c r="G2929" t="s">
        <v>55</v>
      </c>
      <c r="H2929" t="s">
        <v>82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540</v>
      </c>
      <c r="O2929">
        <f>ROUNDUP(E2929/D2929,2)*100</f>
        <v>131</v>
      </c>
      <c r="P2929">
        <f>IF(L2929&gt;0,ROUNDUP((E2929/L2929),0))</f>
        <v>113</v>
      </c>
      <c r="Q2929" t="s">
        <v>34</v>
      </c>
      <c r="R2929" t="s">
        <v>539</v>
      </c>
      <c r="S2929" s="10">
        <f>(J2929/86400)+25569+(-5/24)</f>
        <v>41806.460983796293</v>
      </c>
      <c r="T2929" s="9">
        <f>(I2929/86400)+25569+(-5/24)</f>
        <v>41835</v>
      </c>
    </row>
    <row r="2930" spans="1:20" ht="29" x14ac:dyDescent="0.35">
      <c r="A2930">
        <v>2928</v>
      </c>
      <c r="B2930" s="8" t="s">
        <v>2459</v>
      </c>
      <c r="C2930" s="8" t="s">
        <v>2458</v>
      </c>
      <c r="D2930">
        <v>1000</v>
      </c>
      <c r="E2930">
        <v>1000</v>
      </c>
      <c r="F2930" t="s">
        <v>51</v>
      </c>
      <c r="G2930" t="s">
        <v>55</v>
      </c>
      <c r="H2930" t="s">
        <v>82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540</v>
      </c>
      <c r="O2930">
        <f>ROUNDUP(E2930/D2930,2)*100</f>
        <v>100</v>
      </c>
      <c r="P2930">
        <f>IF(L2930&gt;0,ROUNDUP((E2930/L2930),0))</f>
        <v>42</v>
      </c>
      <c r="Q2930" t="s">
        <v>34</v>
      </c>
      <c r="R2930" t="s">
        <v>539</v>
      </c>
      <c r="S2930" s="10">
        <f>(J2930/86400)+25569+(-5/24)</f>
        <v>42403.789884259262</v>
      </c>
      <c r="T2930" s="9">
        <f>(I2930/86400)+25569+(-5/24)</f>
        <v>42433.789884259262</v>
      </c>
    </row>
    <row r="2931" spans="1:20" ht="43.5" x14ac:dyDescent="0.35">
      <c r="A2931">
        <v>2929</v>
      </c>
      <c r="B2931" s="8" t="s">
        <v>2457</v>
      </c>
      <c r="C2931" s="8" t="s">
        <v>2456</v>
      </c>
      <c r="D2931">
        <v>8000</v>
      </c>
      <c r="E2931">
        <v>8165.55</v>
      </c>
      <c r="F2931" t="s">
        <v>51</v>
      </c>
      <c r="G2931" t="s">
        <v>55</v>
      </c>
      <c r="H2931" t="s">
        <v>82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540</v>
      </c>
      <c r="O2931">
        <f>ROUNDUP(E2931/D2931,2)*100</f>
        <v>103</v>
      </c>
      <c r="P2931">
        <f>IF(L2931&gt;0,ROUNDUP((E2931/L2931),0))</f>
        <v>256</v>
      </c>
      <c r="Q2931" t="s">
        <v>34</v>
      </c>
      <c r="R2931" t="s">
        <v>539</v>
      </c>
      <c r="S2931" s="10">
        <f>(J2931/86400)+25569+(-5/24)</f>
        <v>41754.355995370366</v>
      </c>
      <c r="T2931" s="9">
        <f>(I2931/86400)+25569+(-5/24)</f>
        <v>41784.355995370366</v>
      </c>
    </row>
    <row r="2932" spans="1:20" ht="43.5" x14ac:dyDescent="0.35">
      <c r="A2932">
        <v>2930</v>
      </c>
      <c r="B2932" s="8" t="s">
        <v>2455</v>
      </c>
      <c r="C2932" s="8" t="s">
        <v>2454</v>
      </c>
      <c r="D2932">
        <v>10000</v>
      </c>
      <c r="E2932">
        <v>10092</v>
      </c>
      <c r="F2932" t="s">
        <v>51</v>
      </c>
      <c r="G2932" t="s">
        <v>56</v>
      </c>
      <c r="H2932" t="s">
        <v>90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540</v>
      </c>
      <c r="O2932">
        <f>ROUNDUP(E2932/D2932,2)*100</f>
        <v>101</v>
      </c>
      <c r="P2932">
        <f>IF(L2932&gt;0,ROUNDUP((E2932/L2932),0))</f>
        <v>163</v>
      </c>
      <c r="Q2932" t="s">
        <v>34</v>
      </c>
      <c r="R2932" t="s">
        <v>539</v>
      </c>
      <c r="S2932" s="10">
        <f>(J2932/86400)+25569+(-5/24)</f>
        <v>42101.375740740739</v>
      </c>
      <c r="T2932" s="9">
        <f>(I2932/86400)+25569+(-5/24)</f>
        <v>42131.375740740739</v>
      </c>
    </row>
    <row r="2933" spans="1:20" ht="58" x14ac:dyDescent="0.35">
      <c r="A2933">
        <v>2931</v>
      </c>
      <c r="B2933" s="8" t="s">
        <v>2453</v>
      </c>
      <c r="C2933" s="8" t="s">
        <v>2452</v>
      </c>
      <c r="D2933">
        <v>750</v>
      </c>
      <c r="E2933">
        <v>795</v>
      </c>
      <c r="F2933" t="s">
        <v>51</v>
      </c>
      <c r="G2933" t="s">
        <v>57</v>
      </c>
      <c r="H2933" t="s">
        <v>193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540</v>
      </c>
      <c r="O2933">
        <f>ROUNDUP(E2933/D2933,2)*100</f>
        <v>106</v>
      </c>
      <c r="P2933">
        <f>IF(L2933&gt;0,ROUNDUP((E2933/L2933),0))</f>
        <v>89</v>
      </c>
      <c r="Q2933" t="s">
        <v>34</v>
      </c>
      <c r="R2933" t="s">
        <v>539</v>
      </c>
      <c r="S2933" s="10">
        <f>(J2933/86400)+25569+(-5/24)</f>
        <v>41872.082905092589</v>
      </c>
      <c r="T2933" s="9">
        <f>(I2933/86400)+25569+(-5/24)</f>
        <v>41897.047222222223</v>
      </c>
    </row>
    <row r="2934" spans="1:20" ht="43.5" x14ac:dyDescent="0.35">
      <c r="A2934">
        <v>2932</v>
      </c>
      <c r="B2934" s="8" t="s">
        <v>2451</v>
      </c>
      <c r="C2934" s="8" t="s">
        <v>2450</v>
      </c>
      <c r="D2934">
        <v>3100</v>
      </c>
      <c r="E2934">
        <v>3258</v>
      </c>
      <c r="F2934" t="s">
        <v>51</v>
      </c>
      <c r="G2934" t="s">
        <v>58</v>
      </c>
      <c r="H2934" t="s">
        <v>104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540</v>
      </c>
      <c r="O2934">
        <f>ROUNDUP(E2934/D2934,2)*100</f>
        <v>106</v>
      </c>
      <c r="P2934">
        <f>IF(L2934&gt;0,ROUNDUP((E2934/L2934),0))</f>
        <v>86</v>
      </c>
      <c r="Q2934" t="s">
        <v>34</v>
      </c>
      <c r="R2934" t="s">
        <v>539</v>
      </c>
      <c r="S2934" s="10">
        <f>(J2934/86400)+25569+(-5/24)</f>
        <v>42024.956446759257</v>
      </c>
      <c r="T2934" s="9">
        <f>(I2934/86400)+25569+(-5/24)</f>
        <v>42056.249999999993</v>
      </c>
    </row>
    <row r="2935" spans="1:20" ht="58" x14ac:dyDescent="0.35">
      <c r="A2935">
        <v>2933</v>
      </c>
      <c r="B2935" s="8" t="s">
        <v>2449</v>
      </c>
      <c r="C2935" s="8" t="s">
        <v>2448</v>
      </c>
      <c r="D2935">
        <v>2500</v>
      </c>
      <c r="E2935">
        <v>2569</v>
      </c>
      <c r="F2935" t="s">
        <v>51</v>
      </c>
      <c r="G2935" t="s">
        <v>55</v>
      </c>
      <c r="H2935" t="s">
        <v>82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540</v>
      </c>
      <c r="O2935">
        <f>ROUNDUP(E2935/D2935,2)*100</f>
        <v>103</v>
      </c>
      <c r="P2935">
        <f>IF(L2935&gt;0,ROUNDUP((E2935/L2935),0))</f>
        <v>48</v>
      </c>
      <c r="Q2935" t="s">
        <v>34</v>
      </c>
      <c r="R2935" t="s">
        <v>539</v>
      </c>
      <c r="S2935" s="10">
        <f>(J2935/86400)+25569+(-5/24)</f>
        <v>42495.748298611106</v>
      </c>
      <c r="T2935" s="9">
        <f>(I2935/86400)+25569+(-5/24)</f>
        <v>42525.748298611106</v>
      </c>
    </row>
    <row r="2936" spans="1:20" ht="43.5" x14ac:dyDescent="0.35">
      <c r="A2936">
        <v>2934</v>
      </c>
      <c r="B2936" s="8" t="s">
        <v>2447</v>
      </c>
      <c r="C2936" s="8" t="s">
        <v>2446</v>
      </c>
      <c r="D2936">
        <v>2500</v>
      </c>
      <c r="E2936">
        <v>2700</v>
      </c>
      <c r="F2936" t="s">
        <v>51</v>
      </c>
      <c r="G2936" t="s">
        <v>57</v>
      </c>
      <c r="H2936" t="s">
        <v>193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540</v>
      </c>
      <c r="O2936">
        <f>ROUNDUP(E2936/D2936,2)*100</f>
        <v>108</v>
      </c>
      <c r="P2936">
        <f>IF(L2936&gt;0,ROUNDUP((E2936/L2936),0))</f>
        <v>73</v>
      </c>
      <c r="Q2936" t="s">
        <v>34</v>
      </c>
      <c r="R2936" t="s">
        <v>539</v>
      </c>
      <c r="S2936" s="10">
        <f>(J2936/86400)+25569+(-5/24)</f>
        <v>41775.427824074075</v>
      </c>
      <c r="T2936" s="9">
        <f>(I2936/86400)+25569+(-5/24)</f>
        <v>41805.427824074075</v>
      </c>
    </row>
    <row r="2937" spans="1:20" ht="43.5" x14ac:dyDescent="0.35">
      <c r="A2937">
        <v>2935</v>
      </c>
      <c r="B2937" s="8" t="s">
        <v>2445</v>
      </c>
      <c r="C2937" s="8" t="s">
        <v>2444</v>
      </c>
      <c r="D2937">
        <v>3500</v>
      </c>
      <c r="E2937">
        <v>3531</v>
      </c>
      <c r="F2937" t="s">
        <v>51</v>
      </c>
      <c r="G2937" t="s">
        <v>55</v>
      </c>
      <c r="H2937" t="s">
        <v>82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540</v>
      </c>
      <c r="O2937">
        <f>ROUNDUP(E2937/D2937,2)*100</f>
        <v>101</v>
      </c>
      <c r="P2937">
        <f>IF(L2937&gt;0,ROUNDUP((E2937/L2937),0))</f>
        <v>91</v>
      </c>
      <c r="Q2937" t="s">
        <v>34</v>
      </c>
      <c r="R2937" t="s">
        <v>539</v>
      </c>
      <c r="S2937" s="10">
        <f>(J2937/86400)+25569+(-5/24)</f>
        <v>42553.375092592592</v>
      </c>
      <c r="T2937" s="9">
        <f>(I2937/86400)+25569+(-5/24)</f>
        <v>42611.499999999993</v>
      </c>
    </row>
    <row r="2938" spans="1:20" ht="43.5" x14ac:dyDescent="0.35">
      <c r="A2938">
        <v>2936</v>
      </c>
      <c r="B2938" s="8" t="s">
        <v>2443</v>
      </c>
      <c r="C2938" s="8" t="s">
        <v>2442</v>
      </c>
      <c r="D2938">
        <v>1000</v>
      </c>
      <c r="E2938">
        <v>1280</v>
      </c>
      <c r="F2938" t="s">
        <v>51</v>
      </c>
      <c r="G2938" t="s">
        <v>55</v>
      </c>
      <c r="H2938" t="s">
        <v>82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540</v>
      </c>
      <c r="O2938">
        <f>ROUNDUP(E2938/D2938,2)*100</f>
        <v>128</v>
      </c>
      <c r="P2938">
        <f>IF(L2938&gt;0,ROUNDUP((E2938/L2938),0))</f>
        <v>38</v>
      </c>
      <c r="Q2938" t="s">
        <v>34</v>
      </c>
      <c r="R2938" t="s">
        <v>539</v>
      </c>
      <c r="S2938" s="10">
        <f>(J2938/86400)+25569+(-5/24)</f>
        <v>41912.442395833328</v>
      </c>
      <c r="T2938" s="9">
        <f>(I2938/86400)+25569+(-5/24)</f>
        <v>41924.999305555553</v>
      </c>
    </row>
    <row r="2939" spans="1:20" ht="29" x14ac:dyDescent="0.35">
      <c r="A2939">
        <v>2937</v>
      </c>
      <c r="B2939" s="8" t="s">
        <v>2441</v>
      </c>
      <c r="C2939" s="8" t="s">
        <v>2440</v>
      </c>
      <c r="D2939">
        <v>1500</v>
      </c>
      <c r="E2939">
        <v>2000</v>
      </c>
      <c r="F2939" t="s">
        <v>51</v>
      </c>
      <c r="G2939" t="s">
        <v>56</v>
      </c>
      <c r="H2939" t="s">
        <v>90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540</v>
      </c>
      <c r="O2939">
        <f>ROUNDUP(E2939/D2939,2)*100</f>
        <v>134</v>
      </c>
      <c r="P2939">
        <f>IF(L2939&gt;0,ROUNDUP((E2939/L2939),0))</f>
        <v>37</v>
      </c>
      <c r="Q2939" t="s">
        <v>34</v>
      </c>
      <c r="R2939" t="s">
        <v>539</v>
      </c>
      <c r="S2939" s="10">
        <f>(J2939/86400)+25569+(-5/24)</f>
        <v>41803.248993055553</v>
      </c>
      <c r="T2939" s="9">
        <f>(I2939/86400)+25569+(-5/24)</f>
        <v>41833.248993055553</v>
      </c>
    </row>
    <row r="2940" spans="1:20" ht="43.5" x14ac:dyDescent="0.35">
      <c r="A2940">
        <v>2938</v>
      </c>
      <c r="B2940" s="8" t="s">
        <v>2439</v>
      </c>
      <c r="C2940" s="8" t="s">
        <v>2438</v>
      </c>
      <c r="D2940">
        <v>4000</v>
      </c>
      <c r="E2940">
        <v>4055</v>
      </c>
      <c r="F2940" t="s">
        <v>51</v>
      </c>
      <c r="G2940" t="s">
        <v>55</v>
      </c>
      <c r="H2940" t="s">
        <v>82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540</v>
      </c>
      <c r="O2940">
        <f>ROUNDUP(E2940/D2940,2)*100</f>
        <v>102</v>
      </c>
      <c r="P2940">
        <f>IF(L2940&gt;0,ROUNDUP((E2940/L2940),0))</f>
        <v>127</v>
      </c>
      <c r="Q2940" t="s">
        <v>34</v>
      </c>
      <c r="R2940" t="s">
        <v>539</v>
      </c>
      <c r="S2940" s="10">
        <f>(J2940/86400)+25569+(-5/24)</f>
        <v>42004.495532407404</v>
      </c>
      <c r="T2940" s="9">
        <f>(I2940/86400)+25569+(-5/24)</f>
        <v>42034.495532407404</v>
      </c>
    </row>
    <row r="2941" spans="1:20" ht="43.5" x14ac:dyDescent="0.35">
      <c r="A2941">
        <v>2939</v>
      </c>
      <c r="B2941" s="8" t="s">
        <v>2437</v>
      </c>
      <c r="C2941" s="8" t="s">
        <v>2436</v>
      </c>
      <c r="D2941">
        <v>8000</v>
      </c>
      <c r="E2941">
        <v>8230</v>
      </c>
      <c r="F2941" t="s">
        <v>51</v>
      </c>
      <c r="G2941" t="s">
        <v>55</v>
      </c>
      <c r="H2941" t="s">
        <v>82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540</v>
      </c>
      <c r="O2941">
        <f>ROUNDUP(E2941/D2941,2)*100</f>
        <v>103</v>
      </c>
      <c r="P2941">
        <f>IF(L2941&gt;0,ROUNDUP((E2941/L2941),0))</f>
        <v>330</v>
      </c>
      <c r="Q2941" t="s">
        <v>34</v>
      </c>
      <c r="R2941" t="s">
        <v>539</v>
      </c>
      <c r="S2941" s="10">
        <f>(J2941/86400)+25569+(-5/24)</f>
        <v>41845.60083333333</v>
      </c>
      <c r="T2941" s="9">
        <f>(I2941/86400)+25569+(-5/24)</f>
        <v>41878.833333333328</v>
      </c>
    </row>
    <row r="2942" spans="1:20" ht="43.5" x14ac:dyDescent="0.35">
      <c r="A2942">
        <v>2940</v>
      </c>
      <c r="B2942" s="8" t="s">
        <v>2435</v>
      </c>
      <c r="C2942" s="8" t="s">
        <v>2434</v>
      </c>
      <c r="D2942">
        <v>2500</v>
      </c>
      <c r="E2942">
        <v>2681</v>
      </c>
      <c r="F2942" t="s">
        <v>51</v>
      </c>
      <c r="G2942" t="s">
        <v>55</v>
      </c>
      <c r="H2942" t="s">
        <v>82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540</v>
      </c>
      <c r="O2942">
        <f>ROUNDUP(E2942/D2942,2)*100</f>
        <v>108</v>
      </c>
      <c r="P2942">
        <f>IF(L2942&gt;0,ROUNDUP((E2942/L2942),0))</f>
        <v>82</v>
      </c>
      <c r="Q2942" t="s">
        <v>34</v>
      </c>
      <c r="R2942" t="s">
        <v>539</v>
      </c>
      <c r="S2942" s="10">
        <f>(J2942/86400)+25569+(-5/24)</f>
        <v>41982.565023148149</v>
      </c>
      <c r="T2942" s="9">
        <f>(I2942/86400)+25569+(-5/24)</f>
        <v>42022.565023148149</v>
      </c>
    </row>
    <row r="2943" spans="1:20" ht="43.5" x14ac:dyDescent="0.35">
      <c r="A2943">
        <v>2941</v>
      </c>
      <c r="B2943" s="8" t="s">
        <v>2433</v>
      </c>
      <c r="C2943" s="8" t="s">
        <v>2432</v>
      </c>
      <c r="D2943">
        <v>25000</v>
      </c>
      <c r="E2943">
        <v>1</v>
      </c>
      <c r="F2943" t="s">
        <v>49</v>
      </c>
      <c r="G2943" t="s">
        <v>55</v>
      </c>
      <c r="H2943" t="s">
        <v>82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2059</v>
      </c>
      <c r="O2943">
        <f>ROUNDUP(E2943/D2943,2)*100</f>
        <v>1</v>
      </c>
      <c r="P2943">
        <f>IF(L2943&gt;0,ROUNDUP((E2943/L2943),0))</f>
        <v>1</v>
      </c>
      <c r="Q2943" t="s">
        <v>34</v>
      </c>
      <c r="R2943" t="s">
        <v>2058</v>
      </c>
      <c r="S2943" s="10">
        <f>(J2943/86400)+25569+(-5/24)</f>
        <v>42034.751793981479</v>
      </c>
      <c r="T2943" s="9">
        <f>(I2943/86400)+25569+(-5/24)</f>
        <v>42064.751793981479</v>
      </c>
    </row>
    <row r="2944" spans="1:20" ht="43.5" x14ac:dyDescent="0.35">
      <c r="A2944">
        <v>2942</v>
      </c>
      <c r="B2944" s="8" t="s">
        <v>2431</v>
      </c>
      <c r="C2944" s="8" t="s">
        <v>2430</v>
      </c>
      <c r="D2944">
        <v>200000</v>
      </c>
      <c r="E2944">
        <v>40850</v>
      </c>
      <c r="F2944" t="s">
        <v>49</v>
      </c>
      <c r="G2944" t="s">
        <v>57</v>
      </c>
      <c r="H2944" t="s">
        <v>193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2059</v>
      </c>
      <c r="O2944">
        <f>ROUNDUP(E2944/D2944,2)*100</f>
        <v>21.000000000000004</v>
      </c>
      <c r="P2944">
        <f>IF(L2944&gt;0,ROUNDUP((E2944/L2944),0))</f>
        <v>203</v>
      </c>
      <c r="Q2944" t="s">
        <v>34</v>
      </c>
      <c r="R2944" t="s">
        <v>2058</v>
      </c>
      <c r="S2944" s="10">
        <f>(J2944/86400)+25569+(-5/24)</f>
        <v>42334.595590277771</v>
      </c>
      <c r="T2944" s="9">
        <f>(I2944/86400)+25569+(-5/24)</f>
        <v>42354.637499999997</v>
      </c>
    </row>
    <row r="2945" spans="1:20" ht="43.5" x14ac:dyDescent="0.35">
      <c r="A2945">
        <v>2943</v>
      </c>
      <c r="B2945" s="8" t="s">
        <v>2429</v>
      </c>
      <c r="C2945" s="8" t="s">
        <v>2428</v>
      </c>
      <c r="D2945">
        <v>3000</v>
      </c>
      <c r="E2945">
        <v>0</v>
      </c>
      <c r="F2945" t="s">
        <v>49</v>
      </c>
      <c r="G2945" t="s">
        <v>55</v>
      </c>
      <c r="H2945" t="s">
        <v>82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2059</v>
      </c>
      <c r="O2945">
        <f>ROUNDUP(E2945/D2945,2)*100</f>
        <v>0</v>
      </c>
      <c r="P2945" t="b">
        <f>IF(L2945&gt;0,ROUNDUP((E2945/L2945),0))</f>
        <v>0</v>
      </c>
      <c r="Q2945" t="s">
        <v>34</v>
      </c>
      <c r="R2945" t="s">
        <v>2058</v>
      </c>
      <c r="S2945" s="10">
        <f>(J2945/86400)+25569+(-5/24)</f>
        <v>42076.921064814807</v>
      </c>
      <c r="T2945" s="9">
        <f>(I2945/86400)+25569+(-5/24)</f>
        <v>42106.921064814807</v>
      </c>
    </row>
    <row r="2946" spans="1:20" ht="43.5" x14ac:dyDescent="0.35">
      <c r="A2946">
        <v>2944</v>
      </c>
      <c r="B2946" s="8" t="s">
        <v>2427</v>
      </c>
      <c r="C2946" s="8" t="s">
        <v>2426</v>
      </c>
      <c r="D2946">
        <v>10000</v>
      </c>
      <c r="E2946">
        <v>100</v>
      </c>
      <c r="F2946" t="s">
        <v>49</v>
      </c>
      <c r="G2946" t="s">
        <v>55</v>
      </c>
      <c r="H2946" t="s">
        <v>82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2059</v>
      </c>
      <c r="O2946">
        <f>ROUNDUP(E2946/D2946,2)*100</f>
        <v>1</v>
      </c>
      <c r="P2946">
        <f>IF(L2946&gt;0,ROUNDUP((E2946/L2946),0))</f>
        <v>100</v>
      </c>
      <c r="Q2946" t="s">
        <v>34</v>
      </c>
      <c r="R2946" t="s">
        <v>2058</v>
      </c>
      <c r="S2946" s="10">
        <f>(J2946/86400)+25569+(-5/24)</f>
        <v>42132.705995370365</v>
      </c>
      <c r="T2946" s="9">
        <f>(I2946/86400)+25569+(-5/24)</f>
        <v>42162.705995370365</v>
      </c>
    </row>
    <row r="2947" spans="1:20" ht="58" x14ac:dyDescent="0.35">
      <c r="A2947">
        <v>2945</v>
      </c>
      <c r="B2947" s="8" t="s">
        <v>2425</v>
      </c>
      <c r="C2947" s="8" t="s">
        <v>2424</v>
      </c>
      <c r="D2947">
        <v>50000</v>
      </c>
      <c r="E2947">
        <v>0</v>
      </c>
      <c r="F2947" t="s">
        <v>49</v>
      </c>
      <c r="G2947" t="s">
        <v>55</v>
      </c>
      <c r="H2947" t="s">
        <v>82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2059</v>
      </c>
      <c r="O2947">
        <f>ROUNDUP(E2947/D2947,2)*100</f>
        <v>0</v>
      </c>
      <c r="P2947" t="b">
        <f>IF(L2947&gt;0,ROUNDUP((E2947/L2947),0))</f>
        <v>0</v>
      </c>
      <c r="Q2947" t="s">
        <v>34</v>
      </c>
      <c r="R2947" t="s">
        <v>2058</v>
      </c>
      <c r="S2947" s="10">
        <f>(J2947/86400)+25569+(-5/24)</f>
        <v>42117.931250000001</v>
      </c>
      <c r="T2947" s="9">
        <f>(I2947/86400)+25569+(-5/24)</f>
        <v>42147.931250000001</v>
      </c>
    </row>
    <row r="2948" spans="1:20" ht="43.5" x14ac:dyDescent="0.35">
      <c r="A2948">
        <v>2946</v>
      </c>
      <c r="B2948" s="8" t="s">
        <v>2423</v>
      </c>
      <c r="C2948" s="8" t="s">
        <v>2422</v>
      </c>
      <c r="D2948">
        <v>2000</v>
      </c>
      <c r="E2948">
        <v>2</v>
      </c>
      <c r="F2948" t="s">
        <v>49</v>
      </c>
      <c r="G2948" t="s">
        <v>56</v>
      </c>
      <c r="H2948" t="s">
        <v>90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2059</v>
      </c>
      <c r="O2948">
        <f>ROUNDUP(E2948/D2948,2)*100</f>
        <v>1</v>
      </c>
      <c r="P2948">
        <f>IF(L2948&gt;0,ROUNDUP((E2948/L2948),0))</f>
        <v>1</v>
      </c>
      <c r="Q2948" t="s">
        <v>34</v>
      </c>
      <c r="R2948" t="s">
        <v>2058</v>
      </c>
      <c r="S2948" s="10">
        <f>(J2948/86400)+25569+(-5/24)</f>
        <v>42567.322824074072</v>
      </c>
      <c r="T2948" s="9">
        <f>(I2948/86400)+25569+(-5/24)</f>
        <v>42597.322824074072</v>
      </c>
    </row>
    <row r="2949" spans="1:20" ht="58" x14ac:dyDescent="0.35">
      <c r="A2949">
        <v>2947</v>
      </c>
      <c r="B2949" s="8" t="s">
        <v>2421</v>
      </c>
      <c r="C2949" s="8" t="s">
        <v>2420</v>
      </c>
      <c r="D2949">
        <v>25000</v>
      </c>
      <c r="E2949">
        <v>1072</v>
      </c>
      <c r="F2949" t="s">
        <v>49</v>
      </c>
      <c r="G2949" t="s">
        <v>55</v>
      </c>
      <c r="H2949" t="s">
        <v>82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2059</v>
      </c>
      <c r="O2949">
        <f>ROUNDUP(E2949/D2949,2)*100</f>
        <v>5</v>
      </c>
      <c r="P2949">
        <f>IF(L2949&gt;0,ROUNDUP((E2949/L2949),0))</f>
        <v>83</v>
      </c>
      <c r="Q2949" t="s">
        <v>34</v>
      </c>
      <c r="R2949" t="s">
        <v>2058</v>
      </c>
      <c r="S2949" s="10">
        <f>(J2949/86400)+25569+(-5/24)</f>
        <v>42649.353784722225</v>
      </c>
      <c r="T2949" s="9">
        <f>(I2949/86400)+25569+(-5/24)</f>
        <v>42698.507638888885</v>
      </c>
    </row>
    <row r="2950" spans="1:20" ht="58" x14ac:dyDescent="0.35">
      <c r="A2950">
        <v>2948</v>
      </c>
      <c r="B2950" s="8" t="s">
        <v>2419</v>
      </c>
      <c r="C2950" s="8" t="s">
        <v>2418</v>
      </c>
      <c r="D2950">
        <v>500000</v>
      </c>
      <c r="E2950">
        <v>24</v>
      </c>
      <c r="F2950" t="s">
        <v>49</v>
      </c>
      <c r="G2950" t="s">
        <v>55</v>
      </c>
      <c r="H2950" t="s">
        <v>82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2059</v>
      </c>
      <c r="O2950">
        <f>ROUNDUP(E2950/D2950,2)*100</f>
        <v>1</v>
      </c>
      <c r="P2950">
        <f>IF(L2950&gt;0,ROUNDUP((E2950/L2950),0))</f>
        <v>3</v>
      </c>
      <c r="Q2950" t="s">
        <v>34</v>
      </c>
      <c r="R2950" t="s">
        <v>2058</v>
      </c>
      <c r="S2950" s="10">
        <f>(J2950/86400)+25569+(-5/24)</f>
        <v>42097.440891203696</v>
      </c>
      <c r="T2950" s="9">
        <f>(I2950/86400)+25569+(-5/24)</f>
        <v>42157.440891203696</v>
      </c>
    </row>
    <row r="2951" spans="1:20" ht="43.5" x14ac:dyDescent="0.35">
      <c r="A2951">
        <v>2949</v>
      </c>
      <c r="B2951" s="8" t="s">
        <v>2417</v>
      </c>
      <c r="C2951" s="8" t="s">
        <v>2416</v>
      </c>
      <c r="D2951">
        <v>1000</v>
      </c>
      <c r="E2951">
        <v>25</v>
      </c>
      <c r="F2951" t="s">
        <v>49</v>
      </c>
      <c r="G2951" t="s">
        <v>55</v>
      </c>
      <c r="H2951" t="s">
        <v>82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2059</v>
      </c>
      <c r="O2951">
        <f>ROUNDUP(E2951/D2951,2)*100</f>
        <v>3</v>
      </c>
      <c r="P2951">
        <f>IF(L2951&gt;0,ROUNDUP((E2951/L2951),0))</f>
        <v>13</v>
      </c>
      <c r="Q2951" t="s">
        <v>34</v>
      </c>
      <c r="R2951" t="s">
        <v>2058</v>
      </c>
      <c r="S2951" s="10">
        <f>(J2951/86400)+25569+(-5/24)</f>
        <v>42297.61478009259</v>
      </c>
      <c r="T2951" s="9">
        <f>(I2951/86400)+25569+(-5/24)</f>
        <v>42327.656446759262</v>
      </c>
    </row>
    <row r="2952" spans="1:20" ht="43.5" x14ac:dyDescent="0.35">
      <c r="A2952">
        <v>2950</v>
      </c>
      <c r="B2952" s="8" t="s">
        <v>2415</v>
      </c>
      <c r="C2952" s="8" t="s">
        <v>2414</v>
      </c>
      <c r="D2952">
        <v>5000000</v>
      </c>
      <c r="E2952">
        <v>0</v>
      </c>
      <c r="F2952" t="s">
        <v>49</v>
      </c>
      <c r="G2952" t="s">
        <v>55</v>
      </c>
      <c r="H2952" t="s">
        <v>82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2059</v>
      </c>
      <c r="O2952">
        <f>ROUNDUP(E2952/D2952,2)*100</f>
        <v>0</v>
      </c>
      <c r="P2952" t="b">
        <f>IF(L2952&gt;0,ROUNDUP((E2952/L2952),0))</f>
        <v>0</v>
      </c>
      <c r="Q2952" t="s">
        <v>34</v>
      </c>
      <c r="R2952" t="s">
        <v>2058</v>
      </c>
      <c r="S2952" s="10">
        <f>(J2952/86400)+25569+(-5/24)</f>
        <v>42362.156851851854</v>
      </c>
      <c r="T2952" s="9">
        <f>(I2952/86400)+25569+(-5/24)</f>
        <v>42392.156851851854</v>
      </c>
    </row>
    <row r="2953" spans="1:20" ht="58" x14ac:dyDescent="0.35">
      <c r="A2953">
        <v>2951</v>
      </c>
      <c r="B2953" s="8" t="s">
        <v>2413</v>
      </c>
      <c r="C2953" s="8" t="s">
        <v>2412</v>
      </c>
      <c r="D2953">
        <v>50000</v>
      </c>
      <c r="E2953">
        <v>1096</v>
      </c>
      <c r="F2953" t="s">
        <v>48</v>
      </c>
      <c r="G2953" t="s">
        <v>55</v>
      </c>
      <c r="H2953" t="s">
        <v>82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2059</v>
      </c>
      <c r="O2953">
        <f>ROUNDUP(E2953/D2953,2)*100</f>
        <v>3</v>
      </c>
      <c r="P2953">
        <f>IF(L2953&gt;0,ROUNDUP((E2953/L2953),0))</f>
        <v>19</v>
      </c>
      <c r="Q2953" t="s">
        <v>34</v>
      </c>
      <c r="R2953" t="s">
        <v>2058</v>
      </c>
      <c r="S2953" s="10">
        <f>(J2953/86400)+25569+(-5/24)</f>
        <v>41872.594594907401</v>
      </c>
      <c r="T2953" s="9">
        <f>(I2953/86400)+25569+(-5/24)</f>
        <v>41917.594594907401</v>
      </c>
    </row>
    <row r="2954" spans="1:20" ht="43.5" x14ac:dyDescent="0.35">
      <c r="A2954">
        <v>2952</v>
      </c>
      <c r="B2954" s="8" t="s">
        <v>2411</v>
      </c>
      <c r="C2954" s="8" t="s">
        <v>2410</v>
      </c>
      <c r="D2954">
        <v>20000</v>
      </c>
      <c r="E2954">
        <v>1605</v>
      </c>
      <c r="F2954" t="s">
        <v>48</v>
      </c>
      <c r="G2954" t="s">
        <v>55</v>
      </c>
      <c r="H2954" t="s">
        <v>82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2059</v>
      </c>
      <c r="O2954">
        <f>ROUNDUP(E2954/D2954,2)*100</f>
        <v>9</v>
      </c>
      <c r="P2954">
        <f>IF(L2954&gt;0,ROUNDUP((E2954/L2954),0))</f>
        <v>201</v>
      </c>
      <c r="Q2954" t="s">
        <v>34</v>
      </c>
      <c r="R2954" t="s">
        <v>2058</v>
      </c>
      <c r="S2954" s="10">
        <f>(J2954/86400)+25569+(-5/24)</f>
        <v>42628.481932870367</v>
      </c>
      <c r="T2954" s="9">
        <f>(I2954/86400)+25569+(-5/24)</f>
        <v>42659.958333333336</v>
      </c>
    </row>
    <row r="2955" spans="1:20" ht="43.5" x14ac:dyDescent="0.35">
      <c r="A2955">
        <v>2953</v>
      </c>
      <c r="B2955" s="8" t="s">
        <v>2409</v>
      </c>
      <c r="C2955" s="8" t="s">
        <v>2408</v>
      </c>
      <c r="D2955">
        <v>400000</v>
      </c>
      <c r="E2955">
        <v>605</v>
      </c>
      <c r="F2955" t="s">
        <v>48</v>
      </c>
      <c r="G2955" t="s">
        <v>55</v>
      </c>
      <c r="H2955" t="s">
        <v>82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2059</v>
      </c>
      <c r="O2955">
        <f>ROUNDUP(E2955/D2955,2)*100</f>
        <v>1</v>
      </c>
      <c r="P2955">
        <f>IF(L2955&gt;0,ROUNDUP((E2955/L2955),0))</f>
        <v>202</v>
      </c>
      <c r="Q2955" t="s">
        <v>34</v>
      </c>
      <c r="R2955" t="s">
        <v>2058</v>
      </c>
      <c r="S2955" s="10">
        <f>(J2955/86400)+25569+(-5/24)</f>
        <v>42255.583576388883</v>
      </c>
      <c r="T2955" s="9">
        <f>(I2955/86400)+25569+(-5/24)</f>
        <v>42285.583576388883</v>
      </c>
    </row>
    <row r="2956" spans="1:20" ht="43.5" x14ac:dyDescent="0.35">
      <c r="A2956">
        <v>2954</v>
      </c>
      <c r="B2956" s="8" t="s">
        <v>2407</v>
      </c>
      <c r="C2956" s="8" t="s">
        <v>2406</v>
      </c>
      <c r="D2956">
        <v>15000</v>
      </c>
      <c r="E2956">
        <v>0</v>
      </c>
      <c r="F2956" t="s">
        <v>48</v>
      </c>
      <c r="G2956" t="s">
        <v>55</v>
      </c>
      <c r="H2956" t="s">
        <v>82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2059</v>
      </c>
      <c r="O2956">
        <f>ROUNDUP(E2956/D2956,2)*100</f>
        <v>0</v>
      </c>
      <c r="P2956" t="b">
        <f>IF(L2956&gt;0,ROUNDUP((E2956/L2956),0))</f>
        <v>0</v>
      </c>
      <c r="Q2956" t="s">
        <v>34</v>
      </c>
      <c r="R2956" t="s">
        <v>2058</v>
      </c>
      <c r="S2956" s="10">
        <f>(J2956/86400)+25569+(-5/24)</f>
        <v>42790.375034722216</v>
      </c>
      <c r="T2956" s="9">
        <f>(I2956/86400)+25569+(-5/24)</f>
        <v>42810.333368055552</v>
      </c>
    </row>
    <row r="2957" spans="1:20" ht="29" x14ac:dyDescent="0.35">
      <c r="A2957">
        <v>2955</v>
      </c>
      <c r="B2957" s="8" t="s">
        <v>2405</v>
      </c>
      <c r="C2957" s="8" t="s">
        <v>2404</v>
      </c>
      <c r="D2957">
        <v>1200</v>
      </c>
      <c r="E2957">
        <v>715</v>
      </c>
      <c r="F2957" t="s">
        <v>48</v>
      </c>
      <c r="G2957" t="s">
        <v>55</v>
      </c>
      <c r="H2957" t="s">
        <v>82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2059</v>
      </c>
      <c r="O2957">
        <f>ROUNDUP(E2957/D2957,2)*100</f>
        <v>60</v>
      </c>
      <c r="P2957">
        <f>IF(L2957&gt;0,ROUNDUP((E2957/L2957),0))</f>
        <v>65</v>
      </c>
      <c r="Q2957" t="s">
        <v>34</v>
      </c>
      <c r="R2957" t="s">
        <v>2058</v>
      </c>
      <c r="S2957" s="10">
        <f>(J2957/86400)+25569+(-5/24)</f>
        <v>42141.532974537033</v>
      </c>
      <c r="T2957" s="9">
        <f>(I2957/86400)+25569+(-5/24)</f>
        <v>42171.532974537033</v>
      </c>
    </row>
    <row r="2958" spans="1:20" ht="43.5" x14ac:dyDescent="0.35">
      <c r="A2958">
        <v>2956</v>
      </c>
      <c r="B2958" s="8" t="s">
        <v>2403</v>
      </c>
      <c r="C2958" s="8" t="s">
        <v>2402</v>
      </c>
      <c r="D2958">
        <v>7900</v>
      </c>
      <c r="E2958">
        <v>1322</v>
      </c>
      <c r="F2958" t="s">
        <v>48</v>
      </c>
      <c r="G2958" t="s">
        <v>55</v>
      </c>
      <c r="H2958" t="s">
        <v>82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2059</v>
      </c>
      <c r="O2958">
        <f>ROUNDUP(E2958/D2958,2)*100</f>
        <v>17</v>
      </c>
      <c r="P2958">
        <f>IF(L2958&gt;0,ROUNDUP((E2958/L2958),0))</f>
        <v>67</v>
      </c>
      <c r="Q2958" t="s">
        <v>34</v>
      </c>
      <c r="R2958" t="s">
        <v>2058</v>
      </c>
      <c r="S2958" s="10">
        <f>(J2958/86400)+25569+(-5/24)</f>
        <v>42464.750578703701</v>
      </c>
      <c r="T2958" s="9">
        <f>(I2958/86400)+25569+(-5/24)</f>
        <v>42494.750578703701</v>
      </c>
    </row>
    <row r="2959" spans="1:20" ht="43.5" x14ac:dyDescent="0.35">
      <c r="A2959">
        <v>2957</v>
      </c>
      <c r="B2959" s="8" t="s">
        <v>2401</v>
      </c>
      <c r="C2959" s="8" t="s">
        <v>2400</v>
      </c>
      <c r="D2959">
        <v>15000</v>
      </c>
      <c r="E2959">
        <v>280</v>
      </c>
      <c r="F2959" t="s">
        <v>48</v>
      </c>
      <c r="G2959" t="s">
        <v>55</v>
      </c>
      <c r="H2959" t="s">
        <v>82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2059</v>
      </c>
      <c r="O2959">
        <f>ROUNDUP(E2959/D2959,2)*100</f>
        <v>2</v>
      </c>
      <c r="P2959">
        <f>IF(L2959&gt;0,ROUNDUP((E2959/L2959),0))</f>
        <v>94</v>
      </c>
      <c r="Q2959" t="s">
        <v>34</v>
      </c>
      <c r="R2959" t="s">
        <v>2058</v>
      </c>
      <c r="S2959" s="10">
        <f>(J2959/86400)+25569+(-5/24)</f>
        <v>42030.80291666666</v>
      </c>
      <c r="T2959" s="9">
        <f>(I2959/86400)+25569+(-5/24)</f>
        <v>42090.761249999996</v>
      </c>
    </row>
    <row r="2960" spans="1:20" ht="43.5" x14ac:dyDescent="0.35">
      <c r="A2960">
        <v>2958</v>
      </c>
      <c r="B2960" s="8" t="s">
        <v>2399</v>
      </c>
      <c r="C2960" s="8" t="s">
        <v>2398</v>
      </c>
      <c r="D2960">
        <v>80000</v>
      </c>
      <c r="E2960">
        <v>0</v>
      </c>
      <c r="F2960" t="s">
        <v>48</v>
      </c>
      <c r="G2960" t="s">
        <v>55</v>
      </c>
      <c r="H2960" t="s">
        <v>82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2059</v>
      </c>
      <c r="O2960">
        <f>ROUNDUP(E2960/D2960,2)*100</f>
        <v>0</v>
      </c>
      <c r="P2960" t="b">
        <f>IF(L2960&gt;0,ROUNDUP((E2960/L2960),0))</f>
        <v>0</v>
      </c>
      <c r="Q2960" t="s">
        <v>34</v>
      </c>
      <c r="R2960" t="s">
        <v>2058</v>
      </c>
      <c r="S2960" s="10">
        <f>(J2960/86400)+25569+(-5/24)</f>
        <v>42438.570798611108</v>
      </c>
      <c r="T2960" s="9">
        <f>(I2960/86400)+25569+(-5/24)</f>
        <v>42498.529131944444</v>
      </c>
    </row>
    <row r="2961" spans="1:20" ht="43.5" x14ac:dyDescent="0.35">
      <c r="A2961">
        <v>2959</v>
      </c>
      <c r="B2961" s="8" t="s">
        <v>2397</v>
      </c>
      <c r="C2961" s="8" t="s">
        <v>2396</v>
      </c>
      <c r="D2961">
        <v>10000</v>
      </c>
      <c r="E2961">
        <v>0</v>
      </c>
      <c r="F2961" t="s">
        <v>48</v>
      </c>
      <c r="G2961" t="s">
        <v>56</v>
      </c>
      <c r="H2961" t="s">
        <v>90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2059</v>
      </c>
      <c r="O2961">
        <f>ROUNDUP(E2961/D2961,2)*100</f>
        <v>0</v>
      </c>
      <c r="P2961" t="b">
        <f>IF(L2961&gt;0,ROUNDUP((E2961/L2961),0))</f>
        <v>0</v>
      </c>
      <c r="Q2961" t="s">
        <v>34</v>
      </c>
      <c r="R2961" t="s">
        <v>2058</v>
      </c>
      <c r="S2961" s="10">
        <f>(J2961/86400)+25569+(-5/24)</f>
        <v>42497.800057870372</v>
      </c>
      <c r="T2961" s="9">
        <f>(I2961/86400)+25569+(-5/24)</f>
        <v>42527.800057870372</v>
      </c>
    </row>
    <row r="2962" spans="1:20" ht="43.5" x14ac:dyDescent="0.35">
      <c r="A2962">
        <v>2960</v>
      </c>
      <c r="B2962" s="8" t="s">
        <v>2395</v>
      </c>
      <c r="C2962" s="8" t="s">
        <v>2394</v>
      </c>
      <c r="D2962">
        <v>30000000</v>
      </c>
      <c r="E2962">
        <v>0</v>
      </c>
      <c r="F2962" t="s">
        <v>48</v>
      </c>
      <c r="G2962" t="s">
        <v>55</v>
      </c>
      <c r="H2962" t="s">
        <v>82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2059</v>
      </c>
      <c r="O2962">
        <f>ROUNDUP(E2962/D2962,2)*100</f>
        <v>0</v>
      </c>
      <c r="P2962" t="b">
        <f>IF(L2962&gt;0,ROUNDUP((E2962/L2962),0))</f>
        <v>0</v>
      </c>
      <c r="Q2962" t="s">
        <v>34</v>
      </c>
      <c r="R2962" t="s">
        <v>2058</v>
      </c>
      <c r="S2962" s="10">
        <f>(J2962/86400)+25569+(-5/24)</f>
        <v>41863.54887731481</v>
      </c>
      <c r="T2962" s="9">
        <f>(I2962/86400)+25569+(-5/24)</f>
        <v>41893.54887731481</v>
      </c>
    </row>
    <row r="2963" spans="1:20" ht="58" x14ac:dyDescent="0.35">
      <c r="A2963">
        <v>2961</v>
      </c>
      <c r="B2963" s="8" t="s">
        <v>2393</v>
      </c>
      <c r="C2963" s="8" t="s">
        <v>2392</v>
      </c>
      <c r="D2963">
        <v>5000</v>
      </c>
      <c r="E2963">
        <v>5481</v>
      </c>
      <c r="F2963" t="s">
        <v>51</v>
      </c>
      <c r="G2963" t="s">
        <v>55</v>
      </c>
      <c r="H2963" t="s">
        <v>82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81</v>
      </c>
      <c r="O2963">
        <f>ROUNDUP(E2963/D2963,2)*100</f>
        <v>110.00000000000001</v>
      </c>
      <c r="P2963">
        <f>IF(L2963&gt;0,ROUNDUP((E2963/L2963),0))</f>
        <v>51</v>
      </c>
      <c r="Q2963" t="s">
        <v>34</v>
      </c>
      <c r="R2963" t="s">
        <v>80</v>
      </c>
      <c r="S2963" s="10">
        <f>(J2963/86400)+25569+(-5/24)</f>
        <v>42061.004155092589</v>
      </c>
      <c r="T2963" s="9">
        <f>(I2963/86400)+25569+(-5/24)</f>
        <v>42088.958333333336</v>
      </c>
    </row>
    <row r="2964" spans="1:20" ht="43.5" x14ac:dyDescent="0.35">
      <c r="A2964">
        <v>2962</v>
      </c>
      <c r="B2964" s="8" t="s">
        <v>2391</v>
      </c>
      <c r="C2964" s="8" t="s">
        <v>2390</v>
      </c>
      <c r="D2964">
        <v>1000</v>
      </c>
      <c r="E2964">
        <v>1218</v>
      </c>
      <c r="F2964" t="s">
        <v>51</v>
      </c>
      <c r="G2964" t="s">
        <v>55</v>
      </c>
      <c r="H2964" t="s">
        <v>82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81</v>
      </c>
      <c r="O2964">
        <f>ROUNDUP(E2964/D2964,2)*100</f>
        <v>122</v>
      </c>
      <c r="P2964">
        <f>IF(L2964&gt;0,ROUNDUP((E2964/L2964),0))</f>
        <v>61</v>
      </c>
      <c r="Q2964" t="s">
        <v>34</v>
      </c>
      <c r="R2964" t="s">
        <v>80</v>
      </c>
      <c r="S2964" s="10">
        <f>(J2964/86400)+25569+(-5/24)</f>
        <v>42036.035949074074</v>
      </c>
      <c r="T2964" s="9">
        <f>(I2964/86400)+25569+(-5/24)</f>
        <v>42064.082638888889</v>
      </c>
    </row>
    <row r="2965" spans="1:20" ht="58" x14ac:dyDescent="0.35">
      <c r="A2965">
        <v>2963</v>
      </c>
      <c r="B2965" s="8" t="s">
        <v>2389</v>
      </c>
      <c r="C2965" s="8" t="s">
        <v>2388</v>
      </c>
      <c r="D2965">
        <v>10000</v>
      </c>
      <c r="E2965">
        <v>10685</v>
      </c>
      <c r="F2965" t="s">
        <v>51</v>
      </c>
      <c r="G2965" t="s">
        <v>55</v>
      </c>
      <c r="H2965" t="s">
        <v>82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81</v>
      </c>
      <c r="O2965">
        <f>ROUNDUP(E2965/D2965,2)*100</f>
        <v>107</v>
      </c>
      <c r="P2965">
        <f>IF(L2965&gt;0,ROUNDUP((E2965/L2965),0))</f>
        <v>110</v>
      </c>
      <c r="Q2965" t="s">
        <v>34</v>
      </c>
      <c r="R2965" t="s">
        <v>80</v>
      </c>
      <c r="S2965" s="10">
        <f>(J2965/86400)+25569+(-5/24)</f>
        <v>42157.26185185185</v>
      </c>
      <c r="T2965" s="9">
        <f>(I2965/86400)+25569+(-5/24)</f>
        <v>42187.26185185185</v>
      </c>
    </row>
    <row r="2966" spans="1:20" ht="43.5" x14ac:dyDescent="0.35">
      <c r="A2966">
        <v>2964</v>
      </c>
      <c r="B2966" s="8" t="s">
        <v>2387</v>
      </c>
      <c r="C2966" s="8" t="s">
        <v>2386</v>
      </c>
      <c r="D2966">
        <v>5000</v>
      </c>
      <c r="E2966">
        <v>5035.6899999999996</v>
      </c>
      <c r="F2966" t="s">
        <v>51</v>
      </c>
      <c r="G2966" t="s">
        <v>55</v>
      </c>
      <c r="H2966" t="s">
        <v>82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81</v>
      </c>
      <c r="O2966">
        <f>ROUNDUP(E2966/D2966,2)*100</f>
        <v>101</v>
      </c>
      <c r="P2966">
        <f>IF(L2966&gt;0,ROUNDUP((E2966/L2966),0))</f>
        <v>26</v>
      </c>
      <c r="Q2966" t="s">
        <v>34</v>
      </c>
      <c r="R2966" t="s">
        <v>80</v>
      </c>
      <c r="S2966" s="10">
        <f>(J2966/86400)+25569+(-5/24)</f>
        <v>41827.701608796291</v>
      </c>
      <c r="T2966" s="9">
        <f>(I2966/86400)+25569+(-5/24)</f>
        <v>41857.688888888886</v>
      </c>
    </row>
    <row r="2967" spans="1:20" ht="58" x14ac:dyDescent="0.35">
      <c r="A2967">
        <v>2965</v>
      </c>
      <c r="B2967" s="8" t="s">
        <v>2385</v>
      </c>
      <c r="C2967" s="8" t="s">
        <v>2384</v>
      </c>
      <c r="D2967">
        <v>1500</v>
      </c>
      <c r="E2967">
        <v>1635</v>
      </c>
      <c r="F2967" t="s">
        <v>51</v>
      </c>
      <c r="G2967" t="s">
        <v>55</v>
      </c>
      <c r="H2967" t="s">
        <v>82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81</v>
      </c>
      <c r="O2967">
        <f>ROUNDUP(E2967/D2967,2)*100</f>
        <v>109.00000000000001</v>
      </c>
      <c r="P2967">
        <f>IF(L2967&gt;0,ROUNDUP((E2967/L2967),0))</f>
        <v>42</v>
      </c>
      <c r="Q2967" t="s">
        <v>34</v>
      </c>
      <c r="R2967" t="s">
        <v>80</v>
      </c>
      <c r="S2967" s="10">
        <f>(J2967/86400)+25569+(-5/24)</f>
        <v>42162.521215277775</v>
      </c>
      <c r="T2967" s="9">
        <f>(I2967/86400)+25569+(-5/24)</f>
        <v>42192.521215277775</v>
      </c>
    </row>
    <row r="2968" spans="1:20" ht="43.5" x14ac:dyDescent="0.35">
      <c r="A2968">
        <v>2966</v>
      </c>
      <c r="B2968" s="8" t="s">
        <v>2383</v>
      </c>
      <c r="C2968" s="8" t="s">
        <v>2382</v>
      </c>
      <c r="D2968">
        <v>10000</v>
      </c>
      <c r="E2968">
        <v>11363</v>
      </c>
      <c r="F2968" t="s">
        <v>51</v>
      </c>
      <c r="G2968" t="s">
        <v>55</v>
      </c>
      <c r="H2968" t="s">
        <v>82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81</v>
      </c>
      <c r="O2968">
        <f>ROUNDUP(E2968/D2968,2)*100</f>
        <v>113.99999999999999</v>
      </c>
      <c r="P2968">
        <f>IF(L2968&gt;0,ROUNDUP((E2968/L2968),0))</f>
        <v>89</v>
      </c>
      <c r="Q2968" t="s">
        <v>34</v>
      </c>
      <c r="R2968" t="s">
        <v>80</v>
      </c>
      <c r="S2968" s="10">
        <f>(J2968/86400)+25569+(-5/24)</f>
        <v>42233.530231481483</v>
      </c>
      <c r="T2968" s="9">
        <f>(I2968/86400)+25569+(-5/24)</f>
        <v>42263.530231481483</v>
      </c>
    </row>
    <row r="2969" spans="1:20" ht="43.5" x14ac:dyDescent="0.35">
      <c r="A2969">
        <v>2967</v>
      </c>
      <c r="B2969" s="8" t="s">
        <v>2381</v>
      </c>
      <c r="C2969" s="8" t="s">
        <v>2380</v>
      </c>
      <c r="D2969">
        <v>5000</v>
      </c>
      <c r="E2969">
        <v>5696</v>
      </c>
      <c r="F2969" t="s">
        <v>51</v>
      </c>
      <c r="G2969" t="s">
        <v>55</v>
      </c>
      <c r="H2969" t="s">
        <v>82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81</v>
      </c>
      <c r="O2969">
        <f>ROUNDUP(E2969/D2969,2)*100</f>
        <v>113.99999999999999</v>
      </c>
      <c r="P2969">
        <f>IF(L2969&gt;0,ROUNDUP((E2969/L2969),0))</f>
        <v>81</v>
      </c>
      <c r="Q2969" t="s">
        <v>34</v>
      </c>
      <c r="R2969" t="s">
        <v>80</v>
      </c>
      <c r="S2969" s="10">
        <f>(J2969/86400)+25569+(-5/24)</f>
        <v>42041.989490740736</v>
      </c>
      <c r="T2969" s="9">
        <f>(I2969/86400)+25569+(-5/24)</f>
        <v>42071.947824074072</v>
      </c>
    </row>
    <row r="2970" spans="1:20" ht="29" x14ac:dyDescent="0.35">
      <c r="A2970">
        <v>2968</v>
      </c>
      <c r="B2970" s="8" t="s">
        <v>2379</v>
      </c>
      <c r="C2970" s="8" t="s">
        <v>2378</v>
      </c>
      <c r="D2970">
        <v>3500</v>
      </c>
      <c r="E2970">
        <v>3710</v>
      </c>
      <c r="F2970" t="s">
        <v>51</v>
      </c>
      <c r="G2970" t="s">
        <v>55</v>
      </c>
      <c r="H2970" t="s">
        <v>82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81</v>
      </c>
      <c r="O2970">
        <f>ROUNDUP(E2970/D2970,2)*100</f>
        <v>106</v>
      </c>
      <c r="P2970">
        <f>IF(L2970&gt;0,ROUNDUP((E2970/L2970),0))</f>
        <v>79</v>
      </c>
      <c r="Q2970" t="s">
        <v>34</v>
      </c>
      <c r="R2970" t="s">
        <v>80</v>
      </c>
      <c r="S2970" s="10">
        <f>(J2970/86400)+25569+(-5/24)</f>
        <v>42585.315509259257</v>
      </c>
      <c r="T2970" s="9">
        <f>(I2970/86400)+25569+(-5/24)</f>
        <v>42598.957638888889</v>
      </c>
    </row>
    <row r="2971" spans="1:20" ht="43.5" x14ac:dyDescent="0.35">
      <c r="A2971">
        <v>2969</v>
      </c>
      <c r="B2971" s="8" t="s">
        <v>2377</v>
      </c>
      <c r="C2971" s="8" t="s">
        <v>2376</v>
      </c>
      <c r="D2971">
        <v>1000</v>
      </c>
      <c r="E2971">
        <v>1625</v>
      </c>
      <c r="F2971" t="s">
        <v>51</v>
      </c>
      <c r="G2971" t="s">
        <v>57</v>
      </c>
      <c r="H2971" t="s">
        <v>193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81</v>
      </c>
      <c r="O2971">
        <f>ROUNDUP(E2971/D2971,2)*100</f>
        <v>163</v>
      </c>
      <c r="P2971">
        <f>IF(L2971&gt;0,ROUNDUP((E2971/L2971),0))</f>
        <v>96</v>
      </c>
      <c r="Q2971" t="s">
        <v>34</v>
      </c>
      <c r="R2971" t="s">
        <v>80</v>
      </c>
      <c r="S2971" s="10">
        <f>(J2971/86400)+25569+(-5/24)</f>
        <v>42097.578159722216</v>
      </c>
      <c r="T2971" s="9">
        <f>(I2971/86400)+25569+(-5/24)</f>
        <v>42127.743750000001</v>
      </c>
    </row>
    <row r="2972" spans="1:20" ht="43.5" x14ac:dyDescent="0.35">
      <c r="A2972">
        <v>2970</v>
      </c>
      <c r="B2972" s="8" t="s">
        <v>2375</v>
      </c>
      <c r="C2972" s="8" t="s">
        <v>2374</v>
      </c>
      <c r="D2972">
        <v>6000</v>
      </c>
      <c r="E2972">
        <v>6360</v>
      </c>
      <c r="F2972" t="s">
        <v>51</v>
      </c>
      <c r="G2972" t="s">
        <v>55</v>
      </c>
      <c r="H2972" t="s">
        <v>82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81</v>
      </c>
      <c r="O2972">
        <f>ROUNDUP(E2972/D2972,2)*100</f>
        <v>106</v>
      </c>
      <c r="P2972">
        <f>IF(L2972&gt;0,ROUNDUP((E2972/L2972),0))</f>
        <v>70</v>
      </c>
      <c r="Q2972" t="s">
        <v>34</v>
      </c>
      <c r="R2972" t="s">
        <v>80</v>
      </c>
      <c r="S2972" s="10">
        <f>(J2972/86400)+25569+(-5/24)</f>
        <v>41808.461238425924</v>
      </c>
      <c r="T2972" s="9">
        <f>(I2972/86400)+25569+(-5/24)</f>
        <v>41838.461238425924</v>
      </c>
    </row>
    <row r="2973" spans="1:20" ht="43.5" x14ac:dyDescent="0.35">
      <c r="A2973">
        <v>2971</v>
      </c>
      <c r="B2973" s="8" t="s">
        <v>2373</v>
      </c>
      <c r="C2973" s="8" t="s">
        <v>2372</v>
      </c>
      <c r="D2973">
        <v>3200</v>
      </c>
      <c r="E2973">
        <v>3205</v>
      </c>
      <c r="F2973" t="s">
        <v>51</v>
      </c>
      <c r="G2973" t="s">
        <v>55</v>
      </c>
      <c r="H2973" t="s">
        <v>82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81</v>
      </c>
      <c r="O2973">
        <f>ROUNDUP(E2973/D2973,2)*100</f>
        <v>101</v>
      </c>
      <c r="P2973">
        <f>IF(L2973&gt;0,ROUNDUP((E2973/L2973),0))</f>
        <v>75</v>
      </c>
      <c r="Q2973" t="s">
        <v>34</v>
      </c>
      <c r="R2973" t="s">
        <v>80</v>
      </c>
      <c r="S2973" s="10">
        <f>(J2973/86400)+25569+(-5/24)</f>
        <v>41852.449976851851</v>
      </c>
      <c r="T2973" s="9">
        <f>(I2973/86400)+25569+(-5/24)</f>
        <v>41882.449976851851</v>
      </c>
    </row>
    <row r="2974" spans="1:20" ht="29" x14ac:dyDescent="0.35">
      <c r="A2974">
        <v>2972</v>
      </c>
      <c r="B2974" s="8" t="s">
        <v>2371</v>
      </c>
      <c r="C2974" s="8" t="s">
        <v>2370</v>
      </c>
      <c r="D2974">
        <v>2000</v>
      </c>
      <c r="E2974">
        <v>2107</v>
      </c>
      <c r="F2974" t="s">
        <v>51</v>
      </c>
      <c r="G2974" t="s">
        <v>55</v>
      </c>
      <c r="H2974" t="s">
        <v>82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81</v>
      </c>
      <c r="O2974">
        <f>ROUNDUP(E2974/D2974,2)*100</f>
        <v>106</v>
      </c>
      <c r="P2974">
        <f>IF(L2974&gt;0,ROUNDUP((E2974/L2974),0))</f>
        <v>124</v>
      </c>
      <c r="Q2974" t="s">
        <v>34</v>
      </c>
      <c r="R2974" t="s">
        <v>80</v>
      </c>
      <c r="S2974" s="10">
        <f>(J2974/86400)+25569+(-5/24)</f>
        <v>42693.90185185185</v>
      </c>
      <c r="T2974" s="9">
        <f>(I2974/86400)+25569+(-5/24)</f>
        <v>42708.833333333336</v>
      </c>
    </row>
    <row r="2975" spans="1:20" ht="43.5" x14ac:dyDescent="0.35">
      <c r="A2975">
        <v>2973</v>
      </c>
      <c r="B2975" s="8" t="s">
        <v>2369</v>
      </c>
      <c r="C2975" s="8" t="s">
        <v>2368</v>
      </c>
      <c r="D2975">
        <v>5000</v>
      </c>
      <c r="E2975">
        <v>8740</v>
      </c>
      <c r="F2975" t="s">
        <v>51</v>
      </c>
      <c r="G2975" t="s">
        <v>55</v>
      </c>
      <c r="H2975" t="s">
        <v>82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81</v>
      </c>
      <c r="O2975">
        <f>ROUNDUP(E2975/D2975,2)*100</f>
        <v>175</v>
      </c>
      <c r="P2975">
        <f>IF(L2975&gt;0,ROUNDUP((E2975/L2975),0))</f>
        <v>265</v>
      </c>
      <c r="Q2975" t="s">
        <v>34</v>
      </c>
      <c r="R2975" t="s">
        <v>80</v>
      </c>
      <c r="S2975" s="10">
        <f>(J2975/86400)+25569+(-5/24)</f>
        <v>42341.610046296293</v>
      </c>
      <c r="T2975" s="9">
        <f>(I2975/86400)+25569+(-5/24)</f>
        <v>42369.958333333336</v>
      </c>
    </row>
    <row r="2976" spans="1:20" ht="58" x14ac:dyDescent="0.35">
      <c r="A2976">
        <v>2974</v>
      </c>
      <c r="B2976" s="8" t="s">
        <v>2367</v>
      </c>
      <c r="C2976" s="8" t="s">
        <v>2366</v>
      </c>
      <c r="D2976">
        <v>5000</v>
      </c>
      <c r="E2976">
        <v>5100</v>
      </c>
      <c r="F2976" t="s">
        <v>51</v>
      </c>
      <c r="G2976" t="s">
        <v>55</v>
      </c>
      <c r="H2976" t="s">
        <v>82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81</v>
      </c>
      <c r="O2976">
        <f>ROUNDUP(E2976/D2976,2)*100</f>
        <v>102</v>
      </c>
      <c r="P2976">
        <f>IF(L2976&gt;0,ROUNDUP((E2976/L2976),0))</f>
        <v>59</v>
      </c>
      <c r="Q2976" t="s">
        <v>34</v>
      </c>
      <c r="R2976" t="s">
        <v>80</v>
      </c>
      <c r="S2976" s="10">
        <f>(J2976/86400)+25569+(-5/24)</f>
        <v>41879.852673611109</v>
      </c>
      <c r="T2976" s="9">
        <f>(I2976/86400)+25569+(-5/24)</f>
        <v>41907.857638888883</v>
      </c>
    </row>
    <row r="2977" spans="1:20" ht="58" x14ac:dyDescent="0.35">
      <c r="A2977">
        <v>2975</v>
      </c>
      <c r="B2977" s="8" t="s">
        <v>2365</v>
      </c>
      <c r="C2977" s="8" t="s">
        <v>2364</v>
      </c>
      <c r="D2977">
        <v>8000</v>
      </c>
      <c r="E2977">
        <v>8010</v>
      </c>
      <c r="F2977" t="s">
        <v>51</v>
      </c>
      <c r="G2977" t="s">
        <v>55</v>
      </c>
      <c r="H2977" t="s">
        <v>82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81</v>
      </c>
      <c r="O2977">
        <f>ROUNDUP(E2977/D2977,2)*100</f>
        <v>101</v>
      </c>
      <c r="P2977">
        <f>IF(L2977&gt;0,ROUNDUP((E2977/L2977),0))</f>
        <v>71</v>
      </c>
      <c r="Q2977" t="s">
        <v>34</v>
      </c>
      <c r="R2977" t="s">
        <v>80</v>
      </c>
      <c r="S2977" s="10">
        <f>(J2977/86400)+25569+(-5/24)</f>
        <v>41941.475532407407</v>
      </c>
      <c r="T2977" s="9">
        <f>(I2977/86400)+25569+(-5/24)</f>
        <v>41969.916666666664</v>
      </c>
    </row>
    <row r="2978" spans="1:20" ht="43.5" x14ac:dyDescent="0.35">
      <c r="A2978">
        <v>2976</v>
      </c>
      <c r="B2978" s="8" t="s">
        <v>2363</v>
      </c>
      <c r="C2978" s="8" t="s">
        <v>2362</v>
      </c>
      <c r="D2978">
        <v>70</v>
      </c>
      <c r="E2978">
        <v>120</v>
      </c>
      <c r="F2978" t="s">
        <v>51</v>
      </c>
      <c r="G2978" t="s">
        <v>56</v>
      </c>
      <c r="H2978" t="s">
        <v>90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81</v>
      </c>
      <c r="O2978">
        <f>ROUNDUP(E2978/D2978,2)*100</f>
        <v>172</v>
      </c>
      <c r="P2978">
        <f>IF(L2978&gt;0,ROUNDUP((E2978/L2978),0))</f>
        <v>9</v>
      </c>
      <c r="Q2978" t="s">
        <v>34</v>
      </c>
      <c r="R2978" t="s">
        <v>80</v>
      </c>
      <c r="S2978" s="10">
        <f>(J2978/86400)+25569+(-5/24)</f>
        <v>42425.522337962961</v>
      </c>
      <c r="T2978" s="9">
        <f>(I2978/86400)+25569+(-5/24)</f>
        <v>42442.291666666664</v>
      </c>
    </row>
    <row r="2979" spans="1:20" ht="58" x14ac:dyDescent="0.35">
      <c r="A2979">
        <v>2977</v>
      </c>
      <c r="B2979" s="8" t="s">
        <v>2361</v>
      </c>
      <c r="C2979" s="8" t="s">
        <v>2360</v>
      </c>
      <c r="D2979">
        <v>3000</v>
      </c>
      <c r="E2979">
        <v>3407</v>
      </c>
      <c r="F2979" t="s">
        <v>51</v>
      </c>
      <c r="G2979" t="s">
        <v>55</v>
      </c>
      <c r="H2979" t="s">
        <v>82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81</v>
      </c>
      <c r="O2979">
        <f>ROUNDUP(E2979/D2979,2)*100</f>
        <v>113.99999999999999</v>
      </c>
      <c r="P2979">
        <f>IF(L2979&gt;0,ROUNDUP((E2979/L2979),0))</f>
        <v>114</v>
      </c>
      <c r="Q2979" t="s">
        <v>34</v>
      </c>
      <c r="R2979" t="s">
        <v>80</v>
      </c>
      <c r="S2979" s="10">
        <f>(J2979/86400)+25569+(-5/24)</f>
        <v>42026.672847222224</v>
      </c>
      <c r="T2979" s="9">
        <f>(I2979/86400)+25569+(-5/24)</f>
        <v>42085.884722222218</v>
      </c>
    </row>
    <row r="2980" spans="1:20" ht="58" x14ac:dyDescent="0.35">
      <c r="A2980">
        <v>2978</v>
      </c>
      <c r="B2980" s="8" t="s">
        <v>2359</v>
      </c>
      <c r="C2980" s="8" t="s">
        <v>2358</v>
      </c>
      <c r="D2980">
        <v>750</v>
      </c>
      <c r="E2980">
        <v>971</v>
      </c>
      <c r="F2980" t="s">
        <v>51</v>
      </c>
      <c r="G2980" t="s">
        <v>55</v>
      </c>
      <c r="H2980" t="s">
        <v>82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81</v>
      </c>
      <c r="O2980">
        <f>ROUNDUP(E2980/D2980,2)*100</f>
        <v>130</v>
      </c>
      <c r="P2980">
        <f>IF(L2980&gt;0,ROUNDUP((E2980/L2980),0))</f>
        <v>61</v>
      </c>
      <c r="Q2980" t="s">
        <v>34</v>
      </c>
      <c r="R2980" t="s">
        <v>80</v>
      </c>
      <c r="S2980" s="10">
        <f>(J2980/86400)+25569+(-5/24)</f>
        <v>41922.432256944441</v>
      </c>
      <c r="T2980" s="9">
        <f>(I2980/86400)+25569+(-5/24)</f>
        <v>41932.040972222218</v>
      </c>
    </row>
    <row r="2981" spans="1:20" ht="43.5" x14ac:dyDescent="0.35">
      <c r="A2981">
        <v>2979</v>
      </c>
      <c r="B2981" s="8" t="s">
        <v>2357</v>
      </c>
      <c r="C2981" s="8" t="s">
        <v>2356</v>
      </c>
      <c r="D2981">
        <v>5000</v>
      </c>
      <c r="E2981">
        <v>5070</v>
      </c>
      <c r="F2981" t="s">
        <v>51</v>
      </c>
      <c r="G2981" t="s">
        <v>55</v>
      </c>
      <c r="H2981" t="s">
        <v>82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81</v>
      </c>
      <c r="O2981">
        <f>ROUNDUP(E2981/D2981,2)*100</f>
        <v>102</v>
      </c>
      <c r="P2981">
        <f>IF(L2981&gt;0,ROUNDUP((E2981/L2981),0))</f>
        <v>111</v>
      </c>
      <c r="Q2981" t="s">
        <v>34</v>
      </c>
      <c r="R2981" t="s">
        <v>80</v>
      </c>
      <c r="S2981" s="10">
        <f>(J2981/86400)+25569+(-5/24)</f>
        <v>41993.616006944438</v>
      </c>
      <c r="T2981" s="9">
        <f>(I2981/86400)+25569+(-5/24)</f>
        <v>42010.041666666664</v>
      </c>
    </row>
    <row r="2982" spans="1:20" ht="43.5" x14ac:dyDescent="0.35">
      <c r="A2982">
        <v>2980</v>
      </c>
      <c r="B2982" s="8" t="s">
        <v>2355</v>
      </c>
      <c r="C2982" s="8" t="s">
        <v>2354</v>
      </c>
      <c r="D2982">
        <v>3000</v>
      </c>
      <c r="E2982">
        <v>3275</v>
      </c>
      <c r="F2982" t="s">
        <v>51</v>
      </c>
      <c r="G2982" t="s">
        <v>55</v>
      </c>
      <c r="H2982" t="s">
        <v>82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81</v>
      </c>
      <c r="O2982">
        <f>ROUNDUP(E2982/D2982,2)*100</f>
        <v>110.00000000000001</v>
      </c>
      <c r="P2982">
        <f>IF(L2982&gt;0,ROUNDUP((E2982/L2982),0))</f>
        <v>137</v>
      </c>
      <c r="Q2982" t="s">
        <v>34</v>
      </c>
      <c r="R2982" t="s">
        <v>80</v>
      </c>
      <c r="S2982" s="10">
        <f>(J2982/86400)+25569+(-5/24)</f>
        <v>42219.70752314815</v>
      </c>
      <c r="T2982" s="9">
        <f>(I2982/86400)+25569+(-5/24)</f>
        <v>42239.874999999993</v>
      </c>
    </row>
    <row r="2983" spans="1:20" ht="58" x14ac:dyDescent="0.35">
      <c r="A2983">
        <v>2981</v>
      </c>
      <c r="B2983" s="8" t="s">
        <v>2353</v>
      </c>
      <c r="C2983" s="8" t="s">
        <v>2352</v>
      </c>
      <c r="D2983">
        <v>4000</v>
      </c>
      <c r="E2983">
        <v>5157</v>
      </c>
      <c r="F2983" t="s">
        <v>51</v>
      </c>
      <c r="G2983" t="s">
        <v>65</v>
      </c>
      <c r="H2983" t="s">
        <v>85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2059</v>
      </c>
      <c r="O2983">
        <f>ROUNDUP(E2983/D2983,2)*100</f>
        <v>129</v>
      </c>
      <c r="P2983">
        <f>IF(L2983&gt;0,ROUNDUP((E2983/L2983),0))</f>
        <v>54</v>
      </c>
      <c r="Q2983" t="s">
        <v>34</v>
      </c>
      <c r="R2983" t="s">
        <v>2058</v>
      </c>
      <c r="S2983" s="10">
        <f>(J2983/86400)+25569+(-5/24)</f>
        <v>42225.351342592585</v>
      </c>
      <c r="T2983" s="9">
        <f>(I2983/86400)+25569+(-5/24)</f>
        <v>42270.351342592585</v>
      </c>
    </row>
    <row r="2984" spans="1:20" ht="43.5" x14ac:dyDescent="0.35">
      <c r="A2984">
        <v>2982</v>
      </c>
      <c r="B2984" s="8" t="s">
        <v>2351</v>
      </c>
      <c r="C2984" s="8" t="s">
        <v>2350</v>
      </c>
      <c r="D2984">
        <v>5000</v>
      </c>
      <c r="E2984">
        <v>5103</v>
      </c>
      <c r="F2984" t="s">
        <v>51</v>
      </c>
      <c r="G2984" t="s">
        <v>56</v>
      </c>
      <c r="H2984" t="s">
        <v>90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2059</v>
      </c>
      <c r="O2984">
        <f>ROUNDUP(E2984/D2984,2)*100</f>
        <v>103</v>
      </c>
      <c r="P2984">
        <f>IF(L2984&gt;0,ROUNDUP((E2984/L2984),0))</f>
        <v>87</v>
      </c>
      <c r="Q2984" t="s">
        <v>34</v>
      </c>
      <c r="R2984" t="s">
        <v>2058</v>
      </c>
      <c r="S2984" s="10">
        <f>(J2984/86400)+25569+(-5/24)</f>
        <v>42381.478506944441</v>
      </c>
      <c r="T2984" s="9">
        <f>(I2984/86400)+25569+(-5/24)</f>
        <v>42411.478506944441</v>
      </c>
    </row>
    <row r="2985" spans="1:20" ht="43.5" x14ac:dyDescent="0.35">
      <c r="A2985">
        <v>2983</v>
      </c>
      <c r="B2985" s="8" t="s">
        <v>2349</v>
      </c>
      <c r="C2985" s="8" t="s">
        <v>2348</v>
      </c>
      <c r="D2985">
        <v>116000</v>
      </c>
      <c r="E2985">
        <v>169985.91</v>
      </c>
      <c r="F2985" t="s">
        <v>51</v>
      </c>
      <c r="G2985" t="s">
        <v>55</v>
      </c>
      <c r="H2985" t="s">
        <v>82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2059</v>
      </c>
      <c r="O2985">
        <f>ROUNDUP(E2985/D2985,2)*100</f>
        <v>147</v>
      </c>
      <c r="P2985">
        <f>IF(L2985&gt;0,ROUNDUP((E2985/L2985),0))</f>
        <v>156</v>
      </c>
      <c r="Q2985" t="s">
        <v>34</v>
      </c>
      <c r="R2985" t="s">
        <v>2058</v>
      </c>
      <c r="S2985" s="10">
        <f>(J2985/86400)+25569+(-5/24)</f>
        <v>41894.424027777779</v>
      </c>
      <c r="T2985" s="9">
        <f>(I2985/86400)+25569+(-5/24)</f>
        <v>41954.465694444443</v>
      </c>
    </row>
    <row r="2986" spans="1:20" ht="58" x14ac:dyDescent="0.35">
      <c r="A2986">
        <v>2984</v>
      </c>
      <c r="B2986" s="8" t="s">
        <v>2347</v>
      </c>
      <c r="C2986" s="8" t="s">
        <v>2346</v>
      </c>
      <c r="D2986">
        <v>25000</v>
      </c>
      <c r="E2986">
        <v>25088</v>
      </c>
      <c r="F2986" t="s">
        <v>51</v>
      </c>
      <c r="G2986" t="s">
        <v>55</v>
      </c>
      <c r="H2986" t="s">
        <v>82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2059</v>
      </c>
      <c r="O2986">
        <f>ROUNDUP(E2986/D2986,2)*100</f>
        <v>101</v>
      </c>
      <c r="P2986">
        <f>IF(L2986&gt;0,ROUNDUP((E2986/L2986),0))</f>
        <v>116</v>
      </c>
      <c r="Q2986" t="s">
        <v>34</v>
      </c>
      <c r="R2986" t="s">
        <v>2058</v>
      </c>
      <c r="S2986" s="10">
        <f>(J2986/86400)+25569+(-5/24)</f>
        <v>42576.070381944439</v>
      </c>
      <c r="T2986" s="9">
        <f>(I2986/86400)+25569+(-5/24)</f>
        <v>42606.070381944439</v>
      </c>
    </row>
    <row r="2987" spans="1:20" ht="58" x14ac:dyDescent="0.35">
      <c r="A2987">
        <v>2985</v>
      </c>
      <c r="B2987" s="8" t="s">
        <v>2345</v>
      </c>
      <c r="C2987" s="8" t="s">
        <v>2344</v>
      </c>
      <c r="D2987">
        <v>10000</v>
      </c>
      <c r="E2987">
        <v>12165</v>
      </c>
      <c r="F2987" t="s">
        <v>51</v>
      </c>
      <c r="G2987" t="s">
        <v>68</v>
      </c>
      <c r="H2987" t="s">
        <v>519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2059</v>
      </c>
      <c r="O2987">
        <f>ROUNDUP(E2987/D2987,2)*100</f>
        <v>122</v>
      </c>
      <c r="P2987">
        <f>IF(L2987&gt;0,ROUNDUP((E2987/L2987),0))</f>
        <v>110</v>
      </c>
      <c r="Q2987" t="s">
        <v>34</v>
      </c>
      <c r="R2987" t="s">
        <v>2058</v>
      </c>
      <c r="S2987" s="10">
        <f>(J2987/86400)+25569+(-5/24)</f>
        <v>42654.765370370369</v>
      </c>
      <c r="T2987" s="9">
        <f>(I2987/86400)+25569+(-5/24)</f>
        <v>42673.958333333336</v>
      </c>
    </row>
    <row r="2988" spans="1:20" ht="43.5" x14ac:dyDescent="0.35">
      <c r="A2988">
        <v>2986</v>
      </c>
      <c r="B2988" s="8" t="s">
        <v>2343</v>
      </c>
      <c r="C2988" s="8" t="s">
        <v>2342</v>
      </c>
      <c r="D2988">
        <v>2400</v>
      </c>
      <c r="E2988">
        <v>2532</v>
      </c>
      <c r="F2988" t="s">
        <v>51</v>
      </c>
      <c r="G2988" t="s">
        <v>56</v>
      </c>
      <c r="H2988" t="s">
        <v>90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2059</v>
      </c>
      <c r="O2988">
        <f>ROUNDUP(E2988/D2988,2)*100</f>
        <v>106</v>
      </c>
      <c r="P2988">
        <f>IF(L2988&gt;0,ROUNDUP((E2988/L2988),0))</f>
        <v>46</v>
      </c>
      <c r="Q2988" t="s">
        <v>34</v>
      </c>
      <c r="R2988" t="s">
        <v>2058</v>
      </c>
      <c r="S2988" s="10">
        <f>(J2988/86400)+25569+(-5/24)</f>
        <v>42431.29173611111</v>
      </c>
      <c r="T2988" s="9">
        <f>(I2988/86400)+25569+(-5/24)</f>
        <v>42491.250069444439</v>
      </c>
    </row>
    <row r="2989" spans="1:20" ht="58" x14ac:dyDescent="0.35">
      <c r="A2989">
        <v>2987</v>
      </c>
      <c r="B2989" s="8" t="s">
        <v>2341</v>
      </c>
      <c r="C2989" s="8" t="s">
        <v>2340</v>
      </c>
      <c r="D2989">
        <v>25000</v>
      </c>
      <c r="E2989">
        <v>27600.2</v>
      </c>
      <c r="F2989" t="s">
        <v>51</v>
      </c>
      <c r="G2989" t="s">
        <v>55</v>
      </c>
      <c r="H2989" t="s">
        <v>82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2059</v>
      </c>
      <c r="O2989">
        <f>ROUNDUP(E2989/D2989,2)*100</f>
        <v>111.00000000000001</v>
      </c>
      <c r="P2989">
        <f>IF(L2989&gt;0,ROUNDUP((E2989/L2989),0))</f>
        <v>105</v>
      </c>
      <c r="Q2989" t="s">
        <v>34</v>
      </c>
      <c r="R2989" t="s">
        <v>2058</v>
      </c>
      <c r="S2989" s="10">
        <f>(J2989/86400)+25569+(-5/24)</f>
        <v>42627.098969907405</v>
      </c>
      <c r="T2989" s="9">
        <f>(I2989/86400)+25569+(-5/24)</f>
        <v>42655.791666666664</v>
      </c>
    </row>
    <row r="2990" spans="1:20" ht="43.5" x14ac:dyDescent="0.35">
      <c r="A2990">
        <v>2988</v>
      </c>
      <c r="B2990" s="8" t="s">
        <v>2339</v>
      </c>
      <c r="C2990" s="8" t="s">
        <v>2338</v>
      </c>
      <c r="D2990">
        <v>1000</v>
      </c>
      <c r="E2990">
        <v>1000</v>
      </c>
      <c r="F2990" t="s">
        <v>51</v>
      </c>
      <c r="G2990" t="s">
        <v>56</v>
      </c>
      <c r="H2990" t="s">
        <v>90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2059</v>
      </c>
      <c r="O2990">
        <f>ROUNDUP(E2990/D2990,2)*100</f>
        <v>100</v>
      </c>
      <c r="P2990">
        <f>IF(L2990&gt;0,ROUNDUP((E2990/L2990),0))</f>
        <v>36</v>
      </c>
      <c r="Q2990" t="s">
        <v>34</v>
      </c>
      <c r="R2990" t="s">
        <v>2058</v>
      </c>
      <c r="S2990" s="10">
        <f>(J2990/86400)+25569+(-5/24)</f>
        <v>42511.153715277775</v>
      </c>
      <c r="T2990" s="9">
        <f>(I2990/86400)+25569+(-5/24)</f>
        <v>42541.153715277775</v>
      </c>
    </row>
    <row r="2991" spans="1:20" x14ac:dyDescent="0.35">
      <c r="A2991">
        <v>2989</v>
      </c>
      <c r="B2991" s="8" t="s">
        <v>2337</v>
      </c>
      <c r="C2991" s="8" t="s">
        <v>2336</v>
      </c>
      <c r="D2991">
        <v>20000</v>
      </c>
      <c r="E2991">
        <v>35307</v>
      </c>
      <c r="F2991" t="s">
        <v>51</v>
      </c>
      <c r="G2991" t="s">
        <v>55</v>
      </c>
      <c r="H2991" t="s">
        <v>82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2059</v>
      </c>
      <c r="O2991">
        <f>ROUNDUP(E2991/D2991,2)*100</f>
        <v>177</v>
      </c>
      <c r="P2991">
        <f>IF(L2991&gt;0,ROUNDUP((E2991/L2991),0))</f>
        <v>97</v>
      </c>
      <c r="Q2991" t="s">
        <v>34</v>
      </c>
      <c r="R2991" t="s">
        <v>2058</v>
      </c>
      <c r="S2991" s="10">
        <f>(J2991/86400)+25569+(-5/24)</f>
        <v>42336.812060185184</v>
      </c>
      <c r="T2991" s="9">
        <f>(I2991/86400)+25569+(-5/24)</f>
        <v>42358.999305555553</v>
      </c>
    </row>
    <row r="2992" spans="1:20" ht="43.5" x14ac:dyDescent="0.35">
      <c r="A2992">
        <v>2990</v>
      </c>
      <c r="B2992" s="8" t="s">
        <v>2335</v>
      </c>
      <c r="C2992" s="8" t="s">
        <v>2334</v>
      </c>
      <c r="D2992">
        <v>10000</v>
      </c>
      <c r="E2992">
        <v>10000</v>
      </c>
      <c r="F2992" t="s">
        <v>51</v>
      </c>
      <c r="G2992" t="s">
        <v>55</v>
      </c>
      <c r="H2992" t="s">
        <v>82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2059</v>
      </c>
      <c r="O2992">
        <f>ROUNDUP(E2992/D2992,2)*100</f>
        <v>100</v>
      </c>
      <c r="P2992">
        <f>IF(L2992&gt;0,ROUNDUP((E2992/L2992),0))</f>
        <v>371</v>
      </c>
      <c r="Q2992" t="s">
        <v>34</v>
      </c>
      <c r="R2992" t="s">
        <v>2058</v>
      </c>
      <c r="S2992" s="10">
        <f>(J2992/86400)+25569+(-5/24)</f>
        <v>42341.365972222215</v>
      </c>
      <c r="T2992" s="9">
        <f>(I2992/86400)+25569+(-5/24)</f>
        <v>42376.365972222215</v>
      </c>
    </row>
    <row r="2993" spans="1:20" ht="43.5" x14ac:dyDescent="0.35">
      <c r="A2993">
        <v>2991</v>
      </c>
      <c r="B2993" s="8" t="s">
        <v>2333</v>
      </c>
      <c r="C2993" s="8" t="s">
        <v>2332</v>
      </c>
      <c r="D2993">
        <v>8500</v>
      </c>
      <c r="E2993">
        <v>8780</v>
      </c>
      <c r="F2993" t="s">
        <v>51</v>
      </c>
      <c r="G2993" t="s">
        <v>55</v>
      </c>
      <c r="H2993" t="s">
        <v>82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2059</v>
      </c>
      <c r="O2993">
        <f>ROUNDUP(E2993/D2993,2)*100</f>
        <v>104</v>
      </c>
      <c r="P2993">
        <f>IF(L2993&gt;0,ROUNDUP((E2993/L2993),0))</f>
        <v>95</v>
      </c>
      <c r="Q2993" t="s">
        <v>34</v>
      </c>
      <c r="R2993" t="s">
        <v>2058</v>
      </c>
      <c r="S2993" s="10">
        <f>(J2993/86400)+25569+(-5/24)</f>
        <v>42740.628819444442</v>
      </c>
      <c r="T2993" s="9">
        <f>(I2993/86400)+25569+(-5/24)</f>
        <v>42762.628819444442</v>
      </c>
    </row>
    <row r="2994" spans="1:20" ht="43.5" x14ac:dyDescent="0.35">
      <c r="A2994">
        <v>2992</v>
      </c>
      <c r="B2994" s="8" t="s">
        <v>2331</v>
      </c>
      <c r="C2994" s="8" t="s">
        <v>2330</v>
      </c>
      <c r="D2994">
        <v>3000</v>
      </c>
      <c r="E2994">
        <v>3135</v>
      </c>
      <c r="F2994" t="s">
        <v>51</v>
      </c>
      <c r="G2994" t="s">
        <v>55</v>
      </c>
      <c r="H2994" t="s">
        <v>82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2059</v>
      </c>
      <c r="O2994">
        <f>ROUNDUP(E2994/D2994,2)*100</f>
        <v>105</v>
      </c>
      <c r="P2994">
        <f>IF(L2994&gt;0,ROUNDUP((E2994/L2994),0))</f>
        <v>49</v>
      </c>
      <c r="Q2994" t="s">
        <v>34</v>
      </c>
      <c r="R2994" t="s">
        <v>2058</v>
      </c>
      <c r="S2994" s="10">
        <f>(J2994/86400)+25569+(-5/24)</f>
        <v>42622.559143518512</v>
      </c>
      <c r="T2994" s="9">
        <f>(I2994/86400)+25569+(-5/24)</f>
        <v>42652.559143518512</v>
      </c>
    </row>
    <row r="2995" spans="1:20" x14ac:dyDescent="0.35">
      <c r="A2995">
        <v>2993</v>
      </c>
      <c r="B2995" s="8" t="s">
        <v>2329</v>
      </c>
      <c r="C2995" s="8" t="s">
        <v>2328</v>
      </c>
      <c r="D2995">
        <v>1000</v>
      </c>
      <c r="E2995">
        <v>1003</v>
      </c>
      <c r="F2995" t="s">
        <v>51</v>
      </c>
      <c r="G2995" t="s">
        <v>55</v>
      </c>
      <c r="H2995" t="s">
        <v>82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2059</v>
      </c>
      <c r="O2995">
        <f>ROUNDUP(E2995/D2995,2)*100</f>
        <v>101</v>
      </c>
      <c r="P2995">
        <f>IF(L2995&gt;0,ROUNDUP((E2995/L2995),0))</f>
        <v>46</v>
      </c>
      <c r="Q2995" t="s">
        <v>34</v>
      </c>
      <c r="R2995" t="s">
        <v>2058</v>
      </c>
      <c r="S2995" s="10">
        <f>(J2995/86400)+25569+(-5/24)</f>
        <v>42390.63040509259</v>
      </c>
      <c r="T2995" s="9">
        <f>(I2995/86400)+25569+(-5/24)</f>
        <v>42420.63040509259</v>
      </c>
    </row>
    <row r="2996" spans="1:20" ht="43.5" x14ac:dyDescent="0.35">
      <c r="A2996">
        <v>2994</v>
      </c>
      <c r="B2996" s="8" t="s">
        <v>2327</v>
      </c>
      <c r="C2996" s="8" t="s">
        <v>2326</v>
      </c>
      <c r="D2996">
        <v>300</v>
      </c>
      <c r="E2996">
        <v>1373.24</v>
      </c>
      <c r="F2996" t="s">
        <v>51</v>
      </c>
      <c r="G2996" t="s">
        <v>56</v>
      </c>
      <c r="H2996" t="s">
        <v>90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2059</v>
      </c>
      <c r="O2996">
        <f>ROUNDUP(E2996/D2996,2)*100</f>
        <v>458</v>
      </c>
      <c r="P2996">
        <f>IF(L2996&gt;0,ROUNDUP((E2996/L2996),0))</f>
        <v>24</v>
      </c>
      <c r="Q2996" t="s">
        <v>34</v>
      </c>
      <c r="R2996" t="s">
        <v>2058</v>
      </c>
      <c r="S2996" s="10">
        <f>(J2996/86400)+25569+(-5/24)</f>
        <v>41885.270509259259</v>
      </c>
      <c r="T2996" s="9">
        <f>(I2996/86400)+25569+(-5/24)</f>
        <v>41915.270509259259</v>
      </c>
    </row>
    <row r="2997" spans="1:20" ht="43.5" x14ac:dyDescent="0.35">
      <c r="A2997">
        <v>2995</v>
      </c>
      <c r="B2997" s="8" t="s">
        <v>2325</v>
      </c>
      <c r="C2997" s="8" t="s">
        <v>2324</v>
      </c>
      <c r="D2997">
        <v>15000</v>
      </c>
      <c r="E2997">
        <v>15744</v>
      </c>
      <c r="F2997" t="s">
        <v>51</v>
      </c>
      <c r="G2997" t="s">
        <v>55</v>
      </c>
      <c r="H2997" t="s">
        <v>82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2059</v>
      </c>
      <c r="O2997">
        <f>ROUNDUP(E2997/D2997,2)*100</f>
        <v>105</v>
      </c>
      <c r="P2997">
        <f>IF(L2997&gt;0,ROUNDUP((E2997/L2997),0))</f>
        <v>64</v>
      </c>
      <c r="Q2997" t="s">
        <v>34</v>
      </c>
      <c r="R2997" t="s">
        <v>2058</v>
      </c>
      <c r="S2997" s="10">
        <f>(J2997/86400)+25569+(-5/24)</f>
        <v>42724.456840277773</v>
      </c>
      <c r="T2997" s="9">
        <f>(I2997/86400)+25569+(-5/24)</f>
        <v>42754.456840277773</v>
      </c>
    </row>
    <row r="2998" spans="1:20" ht="29" x14ac:dyDescent="0.35">
      <c r="A2998">
        <v>2996</v>
      </c>
      <c r="B2998" s="8" t="s">
        <v>2323</v>
      </c>
      <c r="C2998" s="8" t="s">
        <v>2322</v>
      </c>
      <c r="D2998">
        <v>35000</v>
      </c>
      <c r="E2998">
        <v>60180</v>
      </c>
      <c r="F2998" t="s">
        <v>51</v>
      </c>
      <c r="G2998" t="s">
        <v>55</v>
      </c>
      <c r="H2998" t="s">
        <v>82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2059</v>
      </c>
      <c r="O2998">
        <f>ROUNDUP(E2998/D2998,2)*100</f>
        <v>172</v>
      </c>
      <c r="P2998">
        <f>IF(L2998&gt;0,ROUNDUP((E2998/L2998),0))</f>
        <v>154</v>
      </c>
      <c r="Q2998" t="s">
        <v>34</v>
      </c>
      <c r="R2998" t="s">
        <v>2058</v>
      </c>
      <c r="S2998" s="10">
        <f>(J2998/86400)+25569+(-5/24)</f>
        <v>42090.704166666663</v>
      </c>
      <c r="T2998" s="9">
        <f>(I2998/86400)+25569+(-5/24)</f>
        <v>42150.704166666663</v>
      </c>
    </row>
    <row r="2999" spans="1:20" ht="43.5" x14ac:dyDescent="0.35">
      <c r="A2999">
        <v>2997</v>
      </c>
      <c r="B2999" s="8" t="s">
        <v>2321</v>
      </c>
      <c r="C2999" s="8" t="s">
        <v>2320</v>
      </c>
      <c r="D2999">
        <v>10000</v>
      </c>
      <c r="E2999">
        <v>10373</v>
      </c>
      <c r="F2999" t="s">
        <v>51</v>
      </c>
      <c r="G2999" t="s">
        <v>55</v>
      </c>
      <c r="H2999" t="s">
        <v>82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2059</v>
      </c>
      <c r="O2999">
        <f>ROUNDUP(E2999/D2999,2)*100</f>
        <v>104</v>
      </c>
      <c r="P2999">
        <f>IF(L2999&gt;0,ROUNDUP((E2999/L2999),0))</f>
        <v>91</v>
      </c>
      <c r="Q2999" t="s">
        <v>34</v>
      </c>
      <c r="R2999" t="s">
        <v>2058</v>
      </c>
      <c r="S2999" s="10">
        <f>(J2999/86400)+25569+(-5/24)</f>
        <v>42775.525381944441</v>
      </c>
      <c r="T2999" s="9">
        <f>(I2999/86400)+25569+(-5/24)</f>
        <v>42792.999305555553</v>
      </c>
    </row>
    <row r="3000" spans="1:20" ht="43.5" x14ac:dyDescent="0.35">
      <c r="A3000">
        <v>2998</v>
      </c>
      <c r="B3000" s="8" t="s">
        <v>2319</v>
      </c>
      <c r="C3000" s="8" t="s">
        <v>2318</v>
      </c>
      <c r="D3000">
        <v>50000</v>
      </c>
      <c r="E3000">
        <v>51514.5</v>
      </c>
      <c r="F3000" t="s">
        <v>51</v>
      </c>
      <c r="G3000" t="s">
        <v>55</v>
      </c>
      <c r="H3000" t="s">
        <v>82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2059</v>
      </c>
      <c r="O3000">
        <f>ROUNDUP(E3000/D3000,2)*100</f>
        <v>104</v>
      </c>
      <c r="P3000">
        <f>IF(L3000&gt;0,ROUNDUP((E3000/L3000),0))</f>
        <v>119</v>
      </c>
      <c r="Q3000" t="s">
        <v>34</v>
      </c>
      <c r="R3000" t="s">
        <v>2058</v>
      </c>
      <c r="S3000" s="10">
        <f>(J3000/86400)+25569+(-5/24)</f>
        <v>41777.985289351847</v>
      </c>
      <c r="T3000" s="9">
        <f>(I3000/86400)+25569+(-5/24)</f>
        <v>41805.975694444445</v>
      </c>
    </row>
    <row r="3001" spans="1:20" ht="43.5" x14ac:dyDescent="0.35">
      <c r="A3001">
        <v>2999</v>
      </c>
      <c r="B3001" s="8" t="s">
        <v>2317</v>
      </c>
      <c r="C3001" s="8" t="s">
        <v>2316</v>
      </c>
      <c r="D3001">
        <v>1350</v>
      </c>
      <c r="E3001">
        <v>1605</v>
      </c>
      <c r="F3001" t="s">
        <v>51</v>
      </c>
      <c r="G3001" t="s">
        <v>55</v>
      </c>
      <c r="H3001" t="s">
        <v>82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2059</v>
      </c>
      <c r="O3001">
        <f>ROUNDUP(E3001/D3001,2)*100</f>
        <v>119</v>
      </c>
      <c r="P3001">
        <f>IF(L3001&gt;0,ROUNDUP((E3001/L3001),0))</f>
        <v>81</v>
      </c>
      <c r="Q3001" t="s">
        <v>34</v>
      </c>
      <c r="R3001" t="s">
        <v>2058</v>
      </c>
      <c r="S3001" s="10">
        <f>(J3001/86400)+25569+(-5/24)</f>
        <v>42780.531944444439</v>
      </c>
      <c r="T3001" s="9">
        <f>(I3001/86400)+25569+(-5/24)</f>
        <v>42794.874999999993</v>
      </c>
    </row>
    <row r="3002" spans="1:20" ht="43.5" x14ac:dyDescent="0.35">
      <c r="A3002">
        <v>3000</v>
      </c>
      <c r="B3002" s="8" t="s">
        <v>2315</v>
      </c>
      <c r="C3002" s="8" t="s">
        <v>2314</v>
      </c>
      <c r="D3002">
        <v>500</v>
      </c>
      <c r="E3002">
        <v>500</v>
      </c>
      <c r="F3002" t="s">
        <v>51</v>
      </c>
      <c r="G3002" t="s">
        <v>55</v>
      </c>
      <c r="H3002" t="s">
        <v>82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2059</v>
      </c>
      <c r="O3002">
        <f>ROUNDUP(E3002/D3002,2)*100</f>
        <v>100</v>
      </c>
      <c r="P3002">
        <f>IF(L3002&gt;0,ROUNDUP((E3002/L3002),0))</f>
        <v>63</v>
      </c>
      <c r="Q3002" t="s">
        <v>34</v>
      </c>
      <c r="R3002" t="s">
        <v>2058</v>
      </c>
      <c r="S3002" s="10">
        <f>(J3002/86400)+25569+(-5/24)</f>
        <v>42752.61886574074</v>
      </c>
      <c r="T3002" s="9">
        <f>(I3002/86400)+25569+(-5/24)</f>
        <v>42766.541666666664</v>
      </c>
    </row>
    <row r="3003" spans="1:20" ht="43.5" x14ac:dyDescent="0.35">
      <c r="A3003">
        <v>3001</v>
      </c>
      <c r="B3003" s="8" t="s">
        <v>2313</v>
      </c>
      <c r="C3003" s="8" t="s">
        <v>2312</v>
      </c>
      <c r="D3003">
        <v>7214</v>
      </c>
      <c r="E3003">
        <v>22991.01</v>
      </c>
      <c r="F3003" t="s">
        <v>51</v>
      </c>
      <c r="G3003" t="s">
        <v>55</v>
      </c>
      <c r="H3003" t="s">
        <v>82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2059</v>
      </c>
      <c r="O3003">
        <f>ROUNDUP(E3003/D3003,2)*100</f>
        <v>319</v>
      </c>
      <c r="P3003">
        <f>IF(L3003&gt;0,ROUNDUP((E3003/L3003),0))</f>
        <v>132</v>
      </c>
      <c r="Q3003" t="s">
        <v>34</v>
      </c>
      <c r="R3003" t="s">
        <v>2058</v>
      </c>
      <c r="S3003" s="10">
        <f>(J3003/86400)+25569+(-5/24)</f>
        <v>42534.687291666669</v>
      </c>
      <c r="T3003" s="9">
        <f>(I3003/86400)+25569+(-5/24)</f>
        <v>42564.687291666669</v>
      </c>
    </row>
    <row r="3004" spans="1:20" ht="29" x14ac:dyDescent="0.35">
      <c r="A3004">
        <v>3002</v>
      </c>
      <c r="B3004" s="8" t="s">
        <v>2311</v>
      </c>
      <c r="C3004" s="8" t="s">
        <v>2310</v>
      </c>
      <c r="D3004">
        <v>7000</v>
      </c>
      <c r="E3004">
        <v>7595.43</v>
      </c>
      <c r="F3004" t="s">
        <v>51</v>
      </c>
      <c r="G3004" t="s">
        <v>55</v>
      </c>
      <c r="H3004" t="s">
        <v>82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2059</v>
      </c>
      <c r="O3004">
        <f>ROUNDUP(E3004/D3004,2)*100</f>
        <v>109.00000000000001</v>
      </c>
      <c r="P3004">
        <f>IF(L3004&gt;0,ROUNDUP((E3004/L3004),0))</f>
        <v>74</v>
      </c>
      <c r="Q3004" t="s">
        <v>34</v>
      </c>
      <c r="R3004" t="s">
        <v>2058</v>
      </c>
      <c r="S3004" s="10">
        <f>(J3004/86400)+25569+(-5/24)</f>
        <v>41239.627916666665</v>
      </c>
      <c r="T3004" s="9">
        <f>(I3004/86400)+25569+(-5/24)</f>
        <v>41269.627916666665</v>
      </c>
    </row>
    <row r="3005" spans="1:20" ht="43.5" x14ac:dyDescent="0.35">
      <c r="A3005">
        <v>3003</v>
      </c>
      <c r="B3005" s="8" t="s">
        <v>2309</v>
      </c>
      <c r="C3005" s="8" t="s">
        <v>2308</v>
      </c>
      <c r="D3005">
        <v>3000</v>
      </c>
      <c r="E3005">
        <v>3035</v>
      </c>
      <c r="F3005" t="s">
        <v>51</v>
      </c>
      <c r="G3005" t="s">
        <v>55</v>
      </c>
      <c r="H3005" t="s">
        <v>82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2059</v>
      </c>
      <c r="O3005">
        <f>ROUNDUP(E3005/D3005,2)*100</f>
        <v>102</v>
      </c>
      <c r="P3005">
        <f>IF(L3005&gt;0,ROUNDUP((E3005/L3005),0))</f>
        <v>179</v>
      </c>
      <c r="Q3005" t="s">
        <v>34</v>
      </c>
      <c r="R3005" t="s">
        <v>2058</v>
      </c>
      <c r="S3005" s="10">
        <f>(J3005/86400)+25569+(-5/24)</f>
        <v>42398.640925925924</v>
      </c>
      <c r="T3005" s="9">
        <f>(I3005/86400)+25569+(-5/24)</f>
        <v>42430.040972222218</v>
      </c>
    </row>
    <row r="3006" spans="1:20" ht="58" x14ac:dyDescent="0.35">
      <c r="A3006">
        <v>3004</v>
      </c>
      <c r="B3006" s="8" t="s">
        <v>2307</v>
      </c>
      <c r="C3006" s="8" t="s">
        <v>2306</v>
      </c>
      <c r="D3006">
        <v>40000</v>
      </c>
      <c r="E3006">
        <v>45126</v>
      </c>
      <c r="F3006" t="s">
        <v>51</v>
      </c>
      <c r="G3006" t="s">
        <v>55</v>
      </c>
      <c r="H3006" t="s">
        <v>82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2059</v>
      </c>
      <c r="O3006">
        <f>ROUNDUP(E3006/D3006,2)*100</f>
        <v>113.00000000000001</v>
      </c>
      <c r="P3006">
        <f>IF(L3006&gt;0,ROUNDUP((E3006/L3006),0))</f>
        <v>163</v>
      </c>
      <c r="Q3006" t="s">
        <v>34</v>
      </c>
      <c r="R3006" t="s">
        <v>2058</v>
      </c>
      <c r="S3006" s="10">
        <f>(J3006/86400)+25569+(-5/24)</f>
        <v>41928.672731481478</v>
      </c>
      <c r="T3006" s="9">
        <f>(I3006/86400)+25569+(-5/24)</f>
        <v>41958.714398148142</v>
      </c>
    </row>
    <row r="3007" spans="1:20" ht="58" x14ac:dyDescent="0.35">
      <c r="A3007">
        <v>3005</v>
      </c>
      <c r="B3007" s="8" t="s">
        <v>2305</v>
      </c>
      <c r="C3007" s="8" t="s">
        <v>2304</v>
      </c>
      <c r="D3007">
        <v>10600</v>
      </c>
      <c r="E3007">
        <v>12772.6</v>
      </c>
      <c r="F3007" t="s">
        <v>51</v>
      </c>
      <c r="G3007" t="s">
        <v>55</v>
      </c>
      <c r="H3007" t="s">
        <v>82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2059</v>
      </c>
      <c r="O3007">
        <f>ROUNDUP(E3007/D3007,2)*100</f>
        <v>121</v>
      </c>
      <c r="P3007">
        <f>IF(L3007&gt;0,ROUNDUP((E3007/L3007),0))</f>
        <v>109</v>
      </c>
      <c r="Q3007" t="s">
        <v>34</v>
      </c>
      <c r="R3007" t="s">
        <v>2058</v>
      </c>
      <c r="S3007" s="10">
        <f>(J3007/86400)+25569+(-5/24)</f>
        <v>41888.466493055552</v>
      </c>
      <c r="T3007" s="9">
        <f>(I3007/86400)+25569+(-5/24)</f>
        <v>41918.466493055552</v>
      </c>
    </row>
    <row r="3008" spans="1:20" ht="29" x14ac:dyDescent="0.35">
      <c r="A3008">
        <v>3006</v>
      </c>
      <c r="B3008" s="8" t="s">
        <v>2303</v>
      </c>
      <c r="C3008" s="8" t="s">
        <v>2302</v>
      </c>
      <c r="D3008">
        <v>8000</v>
      </c>
      <c r="E3008">
        <v>8620</v>
      </c>
      <c r="F3008" t="s">
        <v>51</v>
      </c>
      <c r="G3008" t="s">
        <v>57</v>
      </c>
      <c r="H3008" t="s">
        <v>193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2059</v>
      </c>
      <c r="O3008">
        <f>ROUNDUP(E3008/D3008,2)*100</f>
        <v>108</v>
      </c>
      <c r="P3008">
        <f>IF(L3008&gt;0,ROUNDUP((E3008/L3008),0))</f>
        <v>89</v>
      </c>
      <c r="Q3008" t="s">
        <v>34</v>
      </c>
      <c r="R3008" t="s">
        <v>2058</v>
      </c>
      <c r="S3008" s="10">
        <f>(J3008/86400)+25569+(-5/24)</f>
        <v>41957.54850694444</v>
      </c>
      <c r="T3008" s="9">
        <f>(I3008/86400)+25569+(-5/24)</f>
        <v>41987.54850694444</v>
      </c>
    </row>
    <row r="3009" spans="1:20" ht="29" x14ac:dyDescent="0.35">
      <c r="A3009">
        <v>3007</v>
      </c>
      <c r="B3009" s="8" t="s">
        <v>2301</v>
      </c>
      <c r="C3009" s="8" t="s">
        <v>2300</v>
      </c>
      <c r="D3009">
        <v>600</v>
      </c>
      <c r="E3009">
        <v>1080</v>
      </c>
      <c r="F3009" t="s">
        <v>51</v>
      </c>
      <c r="G3009" t="s">
        <v>55</v>
      </c>
      <c r="H3009" t="s">
        <v>82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2059</v>
      </c>
      <c r="O3009">
        <f>ROUNDUP(E3009/D3009,2)*100</f>
        <v>180</v>
      </c>
      <c r="P3009">
        <f>IF(L3009&gt;0,ROUNDUP((E3009/L3009),0))</f>
        <v>54</v>
      </c>
      <c r="Q3009" t="s">
        <v>34</v>
      </c>
      <c r="R3009" t="s">
        <v>2058</v>
      </c>
      <c r="S3009" s="10">
        <f>(J3009/86400)+25569+(-5/24)</f>
        <v>42098.007905092592</v>
      </c>
      <c r="T3009" s="9">
        <f>(I3009/86400)+25569+(-5/24)</f>
        <v>42119.007905092592</v>
      </c>
    </row>
    <row r="3010" spans="1:20" ht="43.5" x14ac:dyDescent="0.35">
      <c r="A3010">
        <v>3008</v>
      </c>
      <c r="B3010" s="8" t="s">
        <v>2299</v>
      </c>
      <c r="C3010" s="8" t="s">
        <v>2298</v>
      </c>
      <c r="D3010">
        <v>3000</v>
      </c>
      <c r="E3010">
        <v>3035</v>
      </c>
      <c r="F3010" t="s">
        <v>51</v>
      </c>
      <c r="G3010" t="s">
        <v>55</v>
      </c>
      <c r="H3010" t="s">
        <v>82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2059</v>
      </c>
      <c r="O3010">
        <f>ROUNDUP(E3010/D3010,2)*100</f>
        <v>102</v>
      </c>
      <c r="P3010">
        <f>IF(L3010&gt;0,ROUNDUP((E3010/L3010),0))</f>
        <v>117</v>
      </c>
      <c r="Q3010" t="s">
        <v>34</v>
      </c>
      <c r="R3010" t="s">
        <v>2058</v>
      </c>
      <c r="S3010" s="10">
        <f>(J3010/86400)+25569+(-5/24)</f>
        <v>42360.003692129627</v>
      </c>
      <c r="T3010" s="9">
        <f>(I3010/86400)+25569+(-5/24)</f>
        <v>42390.003692129627</v>
      </c>
    </row>
    <row r="3011" spans="1:20" ht="43.5" x14ac:dyDescent="0.35">
      <c r="A3011">
        <v>3009</v>
      </c>
      <c r="B3011" s="8" t="s">
        <v>2297</v>
      </c>
      <c r="C3011" s="8" t="s">
        <v>2296</v>
      </c>
      <c r="D3011">
        <v>25000</v>
      </c>
      <c r="E3011">
        <v>29939</v>
      </c>
      <c r="F3011" t="s">
        <v>51</v>
      </c>
      <c r="G3011" t="s">
        <v>55</v>
      </c>
      <c r="H3011" t="s">
        <v>82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2059</v>
      </c>
      <c r="O3011">
        <f>ROUNDUP(E3011/D3011,2)*100</f>
        <v>120</v>
      </c>
      <c r="P3011">
        <f>IF(L3011&gt;0,ROUNDUP((E3011/L3011),0))</f>
        <v>234</v>
      </c>
      <c r="Q3011" t="s">
        <v>34</v>
      </c>
      <c r="R3011" t="s">
        <v>2058</v>
      </c>
      <c r="S3011" s="10">
        <f>(J3011/86400)+25569+(-5/24)</f>
        <v>41939.361574074072</v>
      </c>
      <c r="T3011" s="9">
        <f>(I3011/86400)+25569+(-5/24)</f>
        <v>41969.403240740743</v>
      </c>
    </row>
    <row r="3012" spans="1:20" ht="43.5" x14ac:dyDescent="0.35">
      <c r="A3012">
        <v>3010</v>
      </c>
      <c r="B3012" s="8" t="s">
        <v>2295</v>
      </c>
      <c r="C3012" s="8" t="s">
        <v>2294</v>
      </c>
      <c r="D3012">
        <v>1500</v>
      </c>
      <c r="E3012">
        <v>2370</v>
      </c>
      <c r="F3012" t="s">
        <v>51</v>
      </c>
      <c r="G3012" t="s">
        <v>55</v>
      </c>
      <c r="H3012" t="s">
        <v>82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2059</v>
      </c>
      <c r="O3012">
        <f>ROUNDUP(E3012/D3012,2)*100</f>
        <v>158</v>
      </c>
      <c r="P3012">
        <f>IF(L3012&gt;0,ROUNDUP((E3012/L3012),0))</f>
        <v>158</v>
      </c>
      <c r="Q3012" t="s">
        <v>34</v>
      </c>
      <c r="R3012" t="s">
        <v>2058</v>
      </c>
      <c r="S3012" s="10">
        <f>(J3012/86400)+25569+(-5/24)</f>
        <v>41996.624062499999</v>
      </c>
      <c r="T3012" s="9">
        <f>(I3012/86400)+25569+(-5/24)</f>
        <v>42056.624062499999</v>
      </c>
    </row>
    <row r="3013" spans="1:20" ht="43.5" x14ac:dyDescent="0.35">
      <c r="A3013">
        <v>3011</v>
      </c>
      <c r="B3013" s="8" t="s">
        <v>2293</v>
      </c>
      <c r="C3013" s="8" t="s">
        <v>2292</v>
      </c>
      <c r="D3013">
        <v>300</v>
      </c>
      <c r="E3013">
        <v>371</v>
      </c>
      <c r="F3013" t="s">
        <v>51</v>
      </c>
      <c r="G3013" t="s">
        <v>63</v>
      </c>
      <c r="H3013" t="s">
        <v>85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2059</v>
      </c>
      <c r="O3013">
        <f>ROUNDUP(E3013/D3013,2)*100</f>
        <v>124</v>
      </c>
      <c r="P3013">
        <f>IF(L3013&gt;0,ROUNDUP((E3013/L3013),0))</f>
        <v>15</v>
      </c>
      <c r="Q3013" t="s">
        <v>34</v>
      </c>
      <c r="R3013" t="s">
        <v>2058</v>
      </c>
      <c r="S3013" s="10">
        <f>(J3013/86400)+25569+(-5/24)</f>
        <v>42334.260601851849</v>
      </c>
      <c r="T3013" s="9">
        <f>(I3013/86400)+25569+(-5/24)</f>
        <v>42361.749305555553</v>
      </c>
    </row>
    <row r="3014" spans="1:20" ht="43.5" x14ac:dyDescent="0.35">
      <c r="A3014">
        <v>3012</v>
      </c>
      <c r="B3014" s="8" t="s">
        <v>2291</v>
      </c>
      <c r="C3014" s="8" t="s">
        <v>2290</v>
      </c>
      <c r="D3014">
        <v>4000</v>
      </c>
      <c r="E3014">
        <v>4685</v>
      </c>
      <c r="F3014" t="s">
        <v>51</v>
      </c>
      <c r="G3014" t="s">
        <v>55</v>
      </c>
      <c r="H3014" t="s">
        <v>82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2059</v>
      </c>
      <c r="O3014">
        <f>ROUNDUP(E3014/D3014,2)*100</f>
        <v>118</v>
      </c>
      <c r="P3014">
        <f>IF(L3014&gt;0,ROUNDUP((E3014/L3014),0))</f>
        <v>86</v>
      </c>
      <c r="Q3014" t="s">
        <v>34</v>
      </c>
      <c r="R3014" t="s">
        <v>2058</v>
      </c>
      <c r="S3014" s="10">
        <f>(J3014/86400)+25569+(-5/24)</f>
        <v>42024.494560185187</v>
      </c>
      <c r="T3014" s="9">
        <f>(I3014/86400)+25569+(-5/24)</f>
        <v>42045.494560185187</v>
      </c>
    </row>
    <row r="3015" spans="1:20" ht="43.5" x14ac:dyDescent="0.35">
      <c r="A3015">
        <v>3013</v>
      </c>
      <c r="B3015" s="8" t="s">
        <v>2289</v>
      </c>
      <c r="C3015" s="8" t="s">
        <v>2288</v>
      </c>
      <c r="D3015">
        <v>10000</v>
      </c>
      <c r="E3015">
        <v>15696</v>
      </c>
      <c r="F3015" t="s">
        <v>51</v>
      </c>
      <c r="G3015" t="s">
        <v>55</v>
      </c>
      <c r="H3015" t="s">
        <v>82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2059</v>
      </c>
      <c r="O3015">
        <f>ROUNDUP(E3015/D3015,2)*100</f>
        <v>157</v>
      </c>
      <c r="P3015">
        <f>IF(L3015&gt;0,ROUNDUP((E3015/L3015),0))</f>
        <v>147</v>
      </c>
      <c r="Q3015" t="s">
        <v>34</v>
      </c>
      <c r="R3015" t="s">
        <v>2058</v>
      </c>
      <c r="S3015" s="10">
        <f>(J3015/86400)+25569+(-5/24)</f>
        <v>42146.627881944441</v>
      </c>
      <c r="T3015" s="9">
        <f>(I3015/86400)+25569+(-5/24)</f>
        <v>42176.627881944441</v>
      </c>
    </row>
    <row r="3016" spans="1:20" ht="43.5" x14ac:dyDescent="0.35">
      <c r="A3016">
        <v>3014</v>
      </c>
      <c r="B3016" s="8" t="s">
        <v>2287</v>
      </c>
      <c r="C3016" s="8" t="s">
        <v>2286</v>
      </c>
      <c r="D3016">
        <v>25000</v>
      </c>
      <c r="E3016">
        <v>28276</v>
      </c>
      <c r="F3016" t="s">
        <v>51</v>
      </c>
      <c r="G3016" t="s">
        <v>55</v>
      </c>
      <c r="H3016" t="s">
        <v>82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2059</v>
      </c>
      <c r="O3016">
        <f>ROUNDUP(E3016/D3016,2)*100</f>
        <v>113.99999999999999</v>
      </c>
      <c r="P3016">
        <f>IF(L3016&gt;0,ROUNDUP((E3016/L3016),0))</f>
        <v>51</v>
      </c>
      <c r="Q3016" t="s">
        <v>34</v>
      </c>
      <c r="R3016" t="s">
        <v>2058</v>
      </c>
      <c r="S3016" s="10">
        <f>(J3016/86400)+25569+(-5/24)</f>
        <v>41919.915277777771</v>
      </c>
      <c r="T3016" s="9">
        <f>(I3016/86400)+25569+(-5/24)</f>
        <v>41948</v>
      </c>
    </row>
    <row r="3017" spans="1:20" ht="43.5" x14ac:dyDescent="0.35">
      <c r="A3017">
        <v>3015</v>
      </c>
      <c r="B3017" s="8" t="s">
        <v>2285</v>
      </c>
      <c r="C3017" s="8" t="s">
        <v>2284</v>
      </c>
      <c r="D3017">
        <v>3400</v>
      </c>
      <c r="E3017">
        <v>3508</v>
      </c>
      <c r="F3017" t="s">
        <v>51</v>
      </c>
      <c r="G3017" t="s">
        <v>55</v>
      </c>
      <c r="H3017" t="s">
        <v>82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2059</v>
      </c>
      <c r="O3017">
        <f>ROUNDUP(E3017/D3017,2)*100</f>
        <v>104</v>
      </c>
      <c r="P3017">
        <f>IF(L3017&gt;0,ROUNDUP((E3017/L3017),0))</f>
        <v>88</v>
      </c>
      <c r="Q3017" t="s">
        <v>34</v>
      </c>
      <c r="R3017" t="s">
        <v>2058</v>
      </c>
      <c r="S3017" s="10">
        <f>(J3017/86400)+25569+(-5/24)</f>
        <v>41785.518958333334</v>
      </c>
      <c r="T3017" s="9">
        <f>(I3017/86400)+25569+(-5/24)</f>
        <v>41800.958333333328</v>
      </c>
    </row>
    <row r="3018" spans="1:20" ht="58" x14ac:dyDescent="0.35">
      <c r="A3018">
        <v>3016</v>
      </c>
      <c r="B3018" s="8" t="s">
        <v>2283</v>
      </c>
      <c r="C3018" s="8" t="s">
        <v>2282</v>
      </c>
      <c r="D3018">
        <v>8500</v>
      </c>
      <c r="E3018">
        <v>8722</v>
      </c>
      <c r="F3018" t="s">
        <v>51</v>
      </c>
      <c r="G3018" t="s">
        <v>55</v>
      </c>
      <c r="H3018" t="s">
        <v>82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2059</v>
      </c>
      <c r="O3018">
        <f>ROUNDUP(E3018/D3018,2)*100</f>
        <v>103</v>
      </c>
      <c r="P3018">
        <f>IF(L3018&gt;0,ROUNDUP((E3018/L3018),0))</f>
        <v>243</v>
      </c>
      <c r="Q3018" t="s">
        <v>34</v>
      </c>
      <c r="R3018" t="s">
        <v>2058</v>
      </c>
      <c r="S3018" s="10">
        <f>(J3018/86400)+25569+(-5/24)</f>
        <v>41778.339722222219</v>
      </c>
      <c r="T3018" s="9">
        <f>(I3018/86400)+25569+(-5/24)</f>
        <v>41838.339722222219</v>
      </c>
    </row>
    <row r="3019" spans="1:20" ht="43.5" x14ac:dyDescent="0.35">
      <c r="A3019">
        <v>3017</v>
      </c>
      <c r="B3019" s="8" t="s">
        <v>2281</v>
      </c>
      <c r="C3019" s="8" t="s">
        <v>2280</v>
      </c>
      <c r="D3019">
        <v>22000</v>
      </c>
      <c r="E3019">
        <v>23285</v>
      </c>
      <c r="F3019" t="s">
        <v>51</v>
      </c>
      <c r="G3019" t="s">
        <v>55</v>
      </c>
      <c r="H3019" t="s">
        <v>82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2059</v>
      </c>
      <c r="O3019">
        <f>ROUNDUP(E3019/D3019,2)*100</f>
        <v>106</v>
      </c>
      <c r="P3019">
        <f>IF(L3019&gt;0,ROUNDUP((E3019/L3019),0))</f>
        <v>147</v>
      </c>
      <c r="Q3019" t="s">
        <v>34</v>
      </c>
      <c r="R3019" t="s">
        <v>2058</v>
      </c>
      <c r="S3019" s="10">
        <f>(J3019/86400)+25569+(-5/24)</f>
        <v>41841.641701388886</v>
      </c>
      <c r="T3019" s="9">
        <f>(I3019/86400)+25569+(-5/24)</f>
        <v>41871.641701388886</v>
      </c>
    </row>
    <row r="3020" spans="1:20" ht="43.5" x14ac:dyDescent="0.35">
      <c r="A3020">
        <v>3018</v>
      </c>
      <c r="B3020" s="8" t="s">
        <v>2279</v>
      </c>
      <c r="C3020" s="8" t="s">
        <v>2278</v>
      </c>
      <c r="D3020">
        <v>4200</v>
      </c>
      <c r="E3020">
        <v>4230</v>
      </c>
      <c r="F3020" t="s">
        <v>51</v>
      </c>
      <c r="G3020" t="s">
        <v>61</v>
      </c>
      <c r="H3020" t="s">
        <v>85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2059</v>
      </c>
      <c r="O3020">
        <f>ROUNDUP(E3020/D3020,2)*100</f>
        <v>101</v>
      </c>
      <c r="P3020">
        <f>IF(L3020&gt;0,ROUNDUP((E3020/L3020),0))</f>
        <v>104</v>
      </c>
      <c r="Q3020" t="s">
        <v>34</v>
      </c>
      <c r="R3020" t="s">
        <v>2058</v>
      </c>
      <c r="S3020" s="10">
        <f>(J3020/86400)+25569+(-5/24)</f>
        <v>42163.09</v>
      </c>
      <c r="T3020" s="9">
        <f>(I3020/86400)+25569+(-5/24)</f>
        <v>42205.708333333336</v>
      </c>
    </row>
    <row r="3021" spans="1:20" ht="43.5" x14ac:dyDescent="0.35">
      <c r="A3021">
        <v>3019</v>
      </c>
      <c r="B3021" s="8" t="s">
        <v>2277</v>
      </c>
      <c r="C3021" s="8" t="s">
        <v>2276</v>
      </c>
      <c r="D3021">
        <v>15000</v>
      </c>
      <c r="E3021">
        <v>18185</v>
      </c>
      <c r="F3021" t="s">
        <v>51</v>
      </c>
      <c r="G3021" t="s">
        <v>55</v>
      </c>
      <c r="H3021" t="s">
        <v>82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2059</v>
      </c>
      <c r="O3021">
        <f>ROUNDUP(E3021/D3021,2)*100</f>
        <v>122</v>
      </c>
      <c r="P3021">
        <f>IF(L3021&gt;0,ROUNDUP((E3021/L3021),0))</f>
        <v>81</v>
      </c>
      <c r="Q3021" t="s">
        <v>34</v>
      </c>
      <c r="R3021" t="s">
        <v>2058</v>
      </c>
      <c r="S3021" s="10">
        <f>(J3021/86400)+25569+(-5/24)</f>
        <v>41758.625231481477</v>
      </c>
      <c r="T3021" s="9">
        <f>(I3021/86400)+25569+(-5/24)</f>
        <v>41785.916666666664</v>
      </c>
    </row>
    <row r="3022" spans="1:20" ht="58" x14ac:dyDescent="0.35">
      <c r="A3022">
        <v>3020</v>
      </c>
      <c r="B3022" s="8" t="s">
        <v>2275</v>
      </c>
      <c r="C3022" s="8" t="s">
        <v>2274</v>
      </c>
      <c r="D3022">
        <v>7000</v>
      </c>
      <c r="E3022">
        <v>7040</v>
      </c>
      <c r="F3022" t="s">
        <v>51</v>
      </c>
      <c r="G3022" t="s">
        <v>55</v>
      </c>
      <c r="H3022" t="s">
        <v>82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2059</v>
      </c>
      <c r="O3022">
        <f>ROUNDUP(E3022/D3022,2)*100</f>
        <v>101</v>
      </c>
      <c r="P3022">
        <f>IF(L3022&gt;0,ROUNDUP((E3022/L3022),0))</f>
        <v>235</v>
      </c>
      <c r="Q3022" t="s">
        <v>34</v>
      </c>
      <c r="R3022" t="s">
        <v>2058</v>
      </c>
      <c r="S3022" s="10">
        <f>(J3022/86400)+25569+(-5/24)</f>
        <v>42170.638113425921</v>
      </c>
      <c r="T3022" s="9">
        <f>(I3022/86400)+25569+(-5/24)</f>
        <v>42230.638113425921</v>
      </c>
    </row>
    <row r="3023" spans="1:20" ht="43.5" x14ac:dyDescent="0.35">
      <c r="A3023">
        <v>3021</v>
      </c>
      <c r="B3023" s="8" t="s">
        <v>2273</v>
      </c>
      <c r="C3023" s="8" t="s">
        <v>2272</v>
      </c>
      <c r="D3023">
        <v>4500</v>
      </c>
      <c r="E3023">
        <v>5221</v>
      </c>
      <c r="F3023" t="s">
        <v>51</v>
      </c>
      <c r="G3023" t="s">
        <v>55</v>
      </c>
      <c r="H3023" t="s">
        <v>82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2059</v>
      </c>
      <c r="O3023">
        <f>ROUNDUP(E3023/D3023,2)*100</f>
        <v>117</v>
      </c>
      <c r="P3023">
        <f>IF(L3023&gt;0,ROUNDUP((E3023/L3023),0))</f>
        <v>51</v>
      </c>
      <c r="Q3023" t="s">
        <v>34</v>
      </c>
      <c r="R3023" t="s">
        <v>2058</v>
      </c>
      <c r="S3023" s="10">
        <f>(J3023/86400)+25569+(-5/24)</f>
        <v>42660.410520833328</v>
      </c>
      <c r="T3023" s="9">
        <f>(I3023/86400)+25569+(-5/24)</f>
        <v>42696.040972222218</v>
      </c>
    </row>
    <row r="3024" spans="1:20" ht="43.5" x14ac:dyDescent="0.35">
      <c r="A3024">
        <v>3022</v>
      </c>
      <c r="B3024" s="8" t="s">
        <v>2271</v>
      </c>
      <c r="C3024" s="8" t="s">
        <v>2270</v>
      </c>
      <c r="D3024">
        <v>10000</v>
      </c>
      <c r="E3024">
        <v>10088</v>
      </c>
      <c r="F3024" t="s">
        <v>51</v>
      </c>
      <c r="G3024" t="s">
        <v>55</v>
      </c>
      <c r="H3024" t="s">
        <v>82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2059</v>
      </c>
      <c r="O3024">
        <f>ROUNDUP(E3024/D3024,2)*100</f>
        <v>101</v>
      </c>
      <c r="P3024">
        <f>IF(L3024&gt;0,ROUNDUP((E3024/L3024),0))</f>
        <v>163</v>
      </c>
      <c r="Q3024" t="s">
        <v>34</v>
      </c>
      <c r="R3024" t="s">
        <v>2058</v>
      </c>
      <c r="S3024" s="10">
        <f>(J3024/86400)+25569+(-5/24)</f>
        <v>42564.745474537034</v>
      </c>
      <c r="T3024" s="9">
        <f>(I3024/86400)+25569+(-5/24)</f>
        <v>42609.745474537034</v>
      </c>
    </row>
    <row r="3025" spans="1:20" ht="58" x14ac:dyDescent="0.35">
      <c r="A3025">
        <v>3023</v>
      </c>
      <c r="B3025" s="8" t="s">
        <v>2269</v>
      </c>
      <c r="C3025" s="8" t="s">
        <v>2268</v>
      </c>
      <c r="D3025">
        <v>700</v>
      </c>
      <c r="E3025">
        <v>721</v>
      </c>
      <c r="F3025" t="s">
        <v>51</v>
      </c>
      <c r="G3025" t="s">
        <v>56</v>
      </c>
      <c r="H3025" t="s">
        <v>90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2059</v>
      </c>
      <c r="O3025">
        <f>ROUNDUP(E3025/D3025,2)*100</f>
        <v>103</v>
      </c>
      <c r="P3025">
        <f>IF(L3025&gt;0,ROUNDUP((E3025/L3025),0))</f>
        <v>121</v>
      </c>
      <c r="Q3025" t="s">
        <v>34</v>
      </c>
      <c r="R3025" t="s">
        <v>2058</v>
      </c>
      <c r="S3025" s="10">
        <f>(J3025/86400)+25569+(-5/24)</f>
        <v>42121.467430555553</v>
      </c>
      <c r="T3025" s="9">
        <f>(I3025/86400)+25569+(-5/24)</f>
        <v>42166.467430555553</v>
      </c>
    </row>
    <row r="3026" spans="1:20" ht="43.5" x14ac:dyDescent="0.35">
      <c r="A3026">
        <v>3024</v>
      </c>
      <c r="B3026" s="8" t="s">
        <v>2267</v>
      </c>
      <c r="C3026" s="8" t="s">
        <v>2266</v>
      </c>
      <c r="D3026">
        <v>5000</v>
      </c>
      <c r="E3026">
        <v>12321</v>
      </c>
      <c r="F3026" t="s">
        <v>51</v>
      </c>
      <c r="G3026" t="s">
        <v>55</v>
      </c>
      <c r="H3026" t="s">
        <v>82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2059</v>
      </c>
      <c r="O3026">
        <f>ROUNDUP(E3026/D3026,2)*100</f>
        <v>246.99999999999997</v>
      </c>
      <c r="P3026">
        <f>IF(L3026&gt;0,ROUNDUP((E3026/L3026),0))</f>
        <v>68</v>
      </c>
      <c r="Q3026" t="s">
        <v>34</v>
      </c>
      <c r="R3026" t="s">
        <v>2058</v>
      </c>
      <c r="S3026" s="10">
        <f>(J3026/86400)+25569+(-5/24)</f>
        <v>41158.785590277774</v>
      </c>
      <c r="T3026" s="9">
        <f>(I3026/86400)+25569+(-5/24)</f>
        <v>41188.785590277774</v>
      </c>
    </row>
    <row r="3027" spans="1:20" ht="43.5" x14ac:dyDescent="0.35">
      <c r="A3027">
        <v>3025</v>
      </c>
      <c r="B3027" s="8" t="s">
        <v>2265</v>
      </c>
      <c r="C3027" s="8" t="s">
        <v>2264</v>
      </c>
      <c r="D3027">
        <v>2500</v>
      </c>
      <c r="E3027">
        <v>7555</v>
      </c>
      <c r="F3027" t="s">
        <v>51</v>
      </c>
      <c r="G3027" t="s">
        <v>56</v>
      </c>
      <c r="H3027" t="s">
        <v>90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2059</v>
      </c>
      <c r="O3027">
        <f>ROUNDUP(E3027/D3027,2)*100</f>
        <v>303</v>
      </c>
      <c r="P3027">
        <f>IF(L3027&gt;0,ROUNDUP((E3027/L3027),0))</f>
        <v>53</v>
      </c>
      <c r="Q3027" t="s">
        <v>34</v>
      </c>
      <c r="R3027" t="s">
        <v>2058</v>
      </c>
      <c r="S3027" s="10">
        <f>(J3027/86400)+25569+(-5/24)</f>
        <v>41761.301076388889</v>
      </c>
      <c r="T3027" s="9">
        <f>(I3027/86400)+25569+(-5/24)</f>
        <v>41789.458333333328</v>
      </c>
    </row>
    <row r="3028" spans="1:20" ht="58" x14ac:dyDescent="0.35">
      <c r="A3028">
        <v>3026</v>
      </c>
      <c r="B3028" s="8" t="s">
        <v>2263</v>
      </c>
      <c r="C3028" s="8" t="s">
        <v>2262</v>
      </c>
      <c r="D3028">
        <v>900</v>
      </c>
      <c r="E3028">
        <v>1290</v>
      </c>
      <c r="F3028" t="s">
        <v>51</v>
      </c>
      <c r="G3028" t="s">
        <v>56</v>
      </c>
      <c r="H3028" t="s">
        <v>90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2059</v>
      </c>
      <c r="O3028">
        <f>ROUNDUP(E3028/D3028,2)*100</f>
        <v>144</v>
      </c>
      <c r="P3028">
        <f>IF(L3028&gt;0,ROUNDUP((E3028/L3028),0))</f>
        <v>52</v>
      </c>
      <c r="Q3028" t="s">
        <v>34</v>
      </c>
      <c r="R3028" t="s">
        <v>2058</v>
      </c>
      <c r="S3028" s="10">
        <f>(J3028/86400)+25569+(-5/24)</f>
        <v>42783.251064814809</v>
      </c>
      <c r="T3028" s="9">
        <f>(I3028/86400)+25569+(-5/24)</f>
        <v>42797.251064814809</v>
      </c>
    </row>
    <row r="3029" spans="1:20" ht="43.5" x14ac:dyDescent="0.35">
      <c r="A3029">
        <v>3027</v>
      </c>
      <c r="B3029" s="8" t="s">
        <v>2261</v>
      </c>
      <c r="C3029" s="8" t="s">
        <v>2260</v>
      </c>
      <c r="D3029">
        <v>40000</v>
      </c>
      <c r="E3029">
        <v>52576</v>
      </c>
      <c r="F3029" t="s">
        <v>51</v>
      </c>
      <c r="G3029" t="s">
        <v>55</v>
      </c>
      <c r="H3029" t="s">
        <v>82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2059</v>
      </c>
      <c r="O3029">
        <f>ROUNDUP(E3029/D3029,2)*100</f>
        <v>132</v>
      </c>
      <c r="P3029">
        <f>IF(L3029&gt;0,ROUNDUP((E3029/L3029),0))</f>
        <v>165</v>
      </c>
      <c r="Q3029" t="s">
        <v>34</v>
      </c>
      <c r="R3029" t="s">
        <v>2058</v>
      </c>
      <c r="S3029" s="10">
        <f>(J3029/86400)+25569+(-5/24)</f>
        <v>42053.49596064815</v>
      </c>
      <c r="T3029" s="9">
        <f>(I3029/86400)+25569+(-5/24)</f>
        <v>42083.454293981478</v>
      </c>
    </row>
    <row r="3030" spans="1:20" ht="29" x14ac:dyDescent="0.35">
      <c r="A3030">
        <v>3028</v>
      </c>
      <c r="B3030" s="8" t="s">
        <v>2259</v>
      </c>
      <c r="C3030" s="8" t="s">
        <v>2258</v>
      </c>
      <c r="D3030">
        <v>5000</v>
      </c>
      <c r="E3030">
        <v>8401</v>
      </c>
      <c r="F3030" t="s">
        <v>51</v>
      </c>
      <c r="G3030" t="s">
        <v>55</v>
      </c>
      <c r="H3030" t="s">
        <v>82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2059</v>
      </c>
      <c r="O3030">
        <f>ROUNDUP(E3030/D3030,2)*100</f>
        <v>169</v>
      </c>
      <c r="P3030">
        <f>IF(L3030&gt;0,ROUNDUP((E3030/L3030),0))</f>
        <v>85</v>
      </c>
      <c r="Q3030" t="s">
        <v>34</v>
      </c>
      <c r="R3030" t="s">
        <v>2058</v>
      </c>
      <c r="S3030" s="10">
        <f>(J3030/86400)+25569+(-5/24)</f>
        <v>42567.055844907409</v>
      </c>
      <c r="T3030" s="9">
        <f>(I3030/86400)+25569+(-5/24)</f>
        <v>42597.055844907409</v>
      </c>
    </row>
    <row r="3031" spans="1:20" ht="43.5" x14ac:dyDescent="0.35">
      <c r="A3031">
        <v>3029</v>
      </c>
      <c r="B3031" s="8" t="s">
        <v>2257</v>
      </c>
      <c r="C3031" s="8" t="s">
        <v>2256</v>
      </c>
      <c r="D3031">
        <v>30000</v>
      </c>
      <c r="E3031">
        <v>32903</v>
      </c>
      <c r="F3031" t="s">
        <v>51</v>
      </c>
      <c r="G3031" t="s">
        <v>55</v>
      </c>
      <c r="H3031" t="s">
        <v>82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2059</v>
      </c>
      <c r="O3031">
        <f>ROUNDUP(E3031/D3031,2)*100</f>
        <v>110.00000000000001</v>
      </c>
      <c r="P3031">
        <f>IF(L3031&gt;0,ROUNDUP((E3031/L3031),0))</f>
        <v>95</v>
      </c>
      <c r="Q3031" t="s">
        <v>34</v>
      </c>
      <c r="R3031" t="s">
        <v>2058</v>
      </c>
      <c r="S3031" s="10">
        <f>(J3031/86400)+25569+(-5/24)</f>
        <v>41932.500543981478</v>
      </c>
      <c r="T3031" s="9">
        <f>(I3031/86400)+25569+(-5/24)</f>
        <v>41960.982638888883</v>
      </c>
    </row>
    <row r="3032" spans="1:20" ht="43.5" x14ac:dyDescent="0.35">
      <c r="A3032">
        <v>3030</v>
      </c>
      <c r="B3032" s="8" t="s">
        <v>2255</v>
      </c>
      <c r="C3032" s="8" t="s">
        <v>2254</v>
      </c>
      <c r="D3032">
        <v>1750</v>
      </c>
      <c r="E3032">
        <v>1867</v>
      </c>
      <c r="F3032" t="s">
        <v>51</v>
      </c>
      <c r="G3032" t="s">
        <v>55</v>
      </c>
      <c r="H3032" t="s">
        <v>82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2059</v>
      </c>
      <c r="O3032">
        <f>ROUNDUP(E3032/D3032,2)*100</f>
        <v>107</v>
      </c>
      <c r="P3032">
        <f>IF(L3032&gt;0,ROUNDUP((E3032/L3032),0))</f>
        <v>46</v>
      </c>
      <c r="Q3032" t="s">
        <v>34</v>
      </c>
      <c r="R3032" t="s">
        <v>2058</v>
      </c>
      <c r="S3032" s="10">
        <f>(J3032/86400)+25569+(-5/24)</f>
        <v>42233.5390162037</v>
      </c>
      <c r="T3032" s="9">
        <f>(I3032/86400)+25569+(-5/24)</f>
        <v>42263.5390162037</v>
      </c>
    </row>
    <row r="3033" spans="1:20" ht="72.5" x14ac:dyDescent="0.35">
      <c r="A3033">
        <v>3031</v>
      </c>
      <c r="B3033" s="8" t="s">
        <v>2253</v>
      </c>
      <c r="C3033" s="8" t="s">
        <v>2252</v>
      </c>
      <c r="D3033">
        <v>1500</v>
      </c>
      <c r="E3033">
        <v>1500</v>
      </c>
      <c r="F3033" t="s">
        <v>51</v>
      </c>
      <c r="G3033" t="s">
        <v>55</v>
      </c>
      <c r="H3033" t="s">
        <v>82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2059</v>
      </c>
      <c r="O3033">
        <f>ROUNDUP(E3033/D3033,2)*100</f>
        <v>100</v>
      </c>
      <c r="P3033">
        <f>IF(L3033&gt;0,ROUNDUP((E3033/L3033),0))</f>
        <v>52</v>
      </c>
      <c r="Q3033" t="s">
        <v>34</v>
      </c>
      <c r="R3033" t="s">
        <v>2058</v>
      </c>
      <c r="S3033" s="10">
        <f>(J3033/86400)+25569+(-5/24)</f>
        <v>42597.674155092587</v>
      </c>
      <c r="T3033" s="9">
        <f>(I3033/86400)+25569+(-5/24)</f>
        <v>42657.674155092587</v>
      </c>
    </row>
    <row r="3034" spans="1:20" ht="43.5" x14ac:dyDescent="0.35">
      <c r="A3034">
        <v>3032</v>
      </c>
      <c r="B3034" s="8" t="s">
        <v>2251</v>
      </c>
      <c r="C3034" s="8" t="s">
        <v>2250</v>
      </c>
      <c r="D3034">
        <v>1000</v>
      </c>
      <c r="E3034">
        <v>1272</v>
      </c>
      <c r="F3034" t="s">
        <v>51</v>
      </c>
      <c r="G3034" t="s">
        <v>55</v>
      </c>
      <c r="H3034" t="s">
        <v>82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2059</v>
      </c>
      <c r="O3034">
        <f>ROUNDUP(E3034/D3034,2)*100</f>
        <v>128</v>
      </c>
      <c r="P3034">
        <f>IF(L3034&gt;0,ROUNDUP((E3034/L3034),0))</f>
        <v>51</v>
      </c>
      <c r="Q3034" t="s">
        <v>34</v>
      </c>
      <c r="R3034" t="s">
        <v>2058</v>
      </c>
      <c r="S3034" s="10">
        <f>(J3034/86400)+25569+(-5/24)</f>
        <v>42227.836331018516</v>
      </c>
      <c r="T3034" s="9">
        <f>(I3034/86400)+25569+(-5/24)</f>
        <v>42257.836331018516</v>
      </c>
    </row>
    <row r="3035" spans="1:20" ht="43.5" x14ac:dyDescent="0.35">
      <c r="A3035">
        <v>3033</v>
      </c>
      <c r="B3035" s="8" t="s">
        <v>2249</v>
      </c>
      <c r="C3035" s="8" t="s">
        <v>2248</v>
      </c>
      <c r="D3035">
        <v>3000</v>
      </c>
      <c r="E3035">
        <v>4396</v>
      </c>
      <c r="F3035" t="s">
        <v>51</v>
      </c>
      <c r="G3035" t="s">
        <v>55</v>
      </c>
      <c r="H3035" t="s">
        <v>82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2059</v>
      </c>
      <c r="O3035">
        <f>ROUNDUP(E3035/D3035,2)*100</f>
        <v>147</v>
      </c>
      <c r="P3035">
        <f>IF(L3035&gt;0,ROUNDUP((E3035/L3035),0))</f>
        <v>192</v>
      </c>
      <c r="Q3035" t="s">
        <v>34</v>
      </c>
      <c r="R3035" t="s">
        <v>2058</v>
      </c>
      <c r="S3035" s="10">
        <f>(J3035/86400)+25569+(-5/24)</f>
        <v>42569.901909722219</v>
      </c>
      <c r="T3035" s="9">
        <f>(I3035/86400)+25569+(-5/24)</f>
        <v>42599.901909722219</v>
      </c>
    </row>
    <row r="3036" spans="1:20" ht="72.5" x14ac:dyDescent="0.35">
      <c r="A3036">
        <v>3034</v>
      </c>
      <c r="B3036" s="8" t="s">
        <v>2247</v>
      </c>
      <c r="C3036" s="8" t="s">
        <v>2246</v>
      </c>
      <c r="D3036">
        <v>100000</v>
      </c>
      <c r="E3036">
        <v>112536</v>
      </c>
      <c r="F3036" t="s">
        <v>51</v>
      </c>
      <c r="G3036" t="s">
        <v>55</v>
      </c>
      <c r="H3036" t="s">
        <v>82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2059</v>
      </c>
      <c r="O3036">
        <f>ROUNDUP(E3036/D3036,2)*100</f>
        <v>113.00000000000001</v>
      </c>
      <c r="P3036">
        <f>IF(L3036&gt;0,ROUNDUP((E3036/L3036),0))</f>
        <v>90</v>
      </c>
      <c r="Q3036" t="s">
        <v>34</v>
      </c>
      <c r="R3036" t="s">
        <v>2058</v>
      </c>
      <c r="S3036" s="10">
        <f>(J3036/86400)+25569+(-5/24)</f>
        <v>42644.327025462961</v>
      </c>
      <c r="T3036" s="9">
        <f>(I3036/86400)+25569+(-5/24)</f>
        <v>42674.957638888889</v>
      </c>
    </row>
    <row r="3037" spans="1:20" ht="29" x14ac:dyDescent="0.35">
      <c r="A3037">
        <v>3035</v>
      </c>
      <c r="B3037" s="8" t="s">
        <v>2245</v>
      </c>
      <c r="C3037" s="8" t="s">
        <v>2244</v>
      </c>
      <c r="D3037">
        <v>25000</v>
      </c>
      <c r="E3037">
        <v>27196.71</v>
      </c>
      <c r="F3037" t="s">
        <v>51</v>
      </c>
      <c r="G3037" t="s">
        <v>55</v>
      </c>
      <c r="H3037" t="s">
        <v>82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2059</v>
      </c>
      <c r="O3037">
        <f>ROUNDUP(E3037/D3037,2)*100</f>
        <v>109.00000000000001</v>
      </c>
      <c r="P3037">
        <f>IF(L3037&gt;0,ROUNDUP((E3037/L3037),0))</f>
        <v>89</v>
      </c>
      <c r="Q3037" t="s">
        <v>34</v>
      </c>
      <c r="R3037" t="s">
        <v>2058</v>
      </c>
      <c r="S3037" s="10">
        <f>(J3037/86400)+25569+(-5/24)</f>
        <v>41368.351956018516</v>
      </c>
      <c r="T3037" s="9">
        <f>(I3037/86400)+25569+(-5/24)</f>
        <v>41398.351956018516</v>
      </c>
    </row>
    <row r="3038" spans="1:20" ht="43.5" x14ac:dyDescent="0.35">
      <c r="A3038">
        <v>3036</v>
      </c>
      <c r="B3038" s="8" t="s">
        <v>2243</v>
      </c>
      <c r="C3038" s="8" t="s">
        <v>2242</v>
      </c>
      <c r="D3038">
        <v>25000</v>
      </c>
      <c r="E3038">
        <v>31683</v>
      </c>
      <c r="F3038" t="s">
        <v>51</v>
      </c>
      <c r="G3038" t="s">
        <v>55</v>
      </c>
      <c r="H3038" t="s">
        <v>82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2059</v>
      </c>
      <c r="O3038">
        <f>ROUNDUP(E3038/D3038,2)*100</f>
        <v>127</v>
      </c>
      <c r="P3038">
        <f>IF(L3038&gt;0,ROUNDUP((E3038/L3038),0))</f>
        <v>97</v>
      </c>
      <c r="Q3038" t="s">
        <v>34</v>
      </c>
      <c r="R3038" t="s">
        <v>2058</v>
      </c>
      <c r="S3038" s="10">
        <f>(J3038/86400)+25569+(-5/24)</f>
        <v>41466.576898148145</v>
      </c>
      <c r="T3038" s="9">
        <f>(I3038/86400)+25569+(-5/24)</f>
        <v>41502.290972222218</v>
      </c>
    </row>
    <row r="3039" spans="1:20" ht="58" x14ac:dyDescent="0.35">
      <c r="A3039">
        <v>3037</v>
      </c>
      <c r="B3039" s="8" t="s">
        <v>2241</v>
      </c>
      <c r="C3039" s="8" t="s">
        <v>2240</v>
      </c>
      <c r="D3039">
        <v>500</v>
      </c>
      <c r="E3039">
        <v>1066</v>
      </c>
      <c r="F3039" t="s">
        <v>51</v>
      </c>
      <c r="G3039" t="s">
        <v>55</v>
      </c>
      <c r="H3039" t="s">
        <v>82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2059</v>
      </c>
      <c r="O3039">
        <f>ROUNDUP(E3039/D3039,2)*100</f>
        <v>213.99999999999997</v>
      </c>
      <c r="P3039">
        <f>IF(L3039&gt;0,ROUNDUP((E3039/L3039),0))</f>
        <v>34</v>
      </c>
      <c r="Q3039" t="s">
        <v>34</v>
      </c>
      <c r="R3039" t="s">
        <v>2058</v>
      </c>
      <c r="S3039" s="10">
        <f>(J3039/86400)+25569+(-5/24)</f>
        <v>40378.684872685182</v>
      </c>
      <c r="T3039" s="9">
        <f>(I3039/86400)+25569+(-5/24)</f>
        <v>40452.999305555553</v>
      </c>
    </row>
    <row r="3040" spans="1:20" ht="43.5" x14ac:dyDescent="0.35">
      <c r="A3040">
        <v>3038</v>
      </c>
      <c r="B3040" s="8" t="s">
        <v>2239</v>
      </c>
      <c r="C3040" s="8" t="s">
        <v>2238</v>
      </c>
      <c r="D3040">
        <v>1000</v>
      </c>
      <c r="E3040">
        <v>1005</v>
      </c>
      <c r="F3040" t="s">
        <v>51</v>
      </c>
      <c r="G3040" t="s">
        <v>55</v>
      </c>
      <c r="H3040" t="s">
        <v>82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2059</v>
      </c>
      <c r="O3040">
        <f>ROUNDUP(E3040/D3040,2)*100</f>
        <v>101</v>
      </c>
      <c r="P3040">
        <f>IF(L3040&gt;0,ROUNDUP((E3040/L3040),0))</f>
        <v>38</v>
      </c>
      <c r="Q3040" t="s">
        <v>34</v>
      </c>
      <c r="R3040" t="s">
        <v>2058</v>
      </c>
      <c r="S3040" s="10">
        <f>(J3040/86400)+25569+(-5/24)</f>
        <v>42373.043946759259</v>
      </c>
      <c r="T3040" s="9">
        <f>(I3040/86400)+25569+(-5/24)</f>
        <v>42433.043946759259</v>
      </c>
    </row>
    <row r="3041" spans="1:20" ht="43.5" x14ac:dyDescent="0.35">
      <c r="A3041">
        <v>3039</v>
      </c>
      <c r="B3041" s="8" t="s">
        <v>2237</v>
      </c>
      <c r="C3041" s="8" t="s">
        <v>2236</v>
      </c>
      <c r="D3041">
        <v>20000</v>
      </c>
      <c r="E3041">
        <v>21742.78</v>
      </c>
      <c r="F3041" t="s">
        <v>51</v>
      </c>
      <c r="G3041" t="s">
        <v>55</v>
      </c>
      <c r="H3041" t="s">
        <v>82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2059</v>
      </c>
      <c r="O3041">
        <f>ROUNDUP(E3041/D3041,2)*100</f>
        <v>109.00000000000001</v>
      </c>
      <c r="P3041">
        <f>IF(L3041&gt;0,ROUNDUP((E3041/L3041),0))</f>
        <v>93</v>
      </c>
      <c r="Q3041" t="s">
        <v>34</v>
      </c>
      <c r="R3041" t="s">
        <v>2058</v>
      </c>
      <c r="S3041" s="10">
        <f>(J3041/86400)+25569+(-5/24)</f>
        <v>41610.586087962962</v>
      </c>
      <c r="T3041" s="9">
        <f>(I3041/86400)+25569+(-5/24)</f>
        <v>41637.124305555553</v>
      </c>
    </row>
    <row r="3042" spans="1:20" ht="43.5" x14ac:dyDescent="0.35">
      <c r="A3042">
        <v>3040</v>
      </c>
      <c r="B3042" s="8" t="s">
        <v>2235</v>
      </c>
      <c r="C3042" s="8" t="s">
        <v>2234</v>
      </c>
      <c r="D3042">
        <v>3000</v>
      </c>
      <c r="E3042">
        <v>3225</v>
      </c>
      <c r="F3042" t="s">
        <v>51</v>
      </c>
      <c r="G3042" t="s">
        <v>55</v>
      </c>
      <c r="H3042" t="s">
        <v>82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2059</v>
      </c>
      <c r="O3042">
        <f>ROUNDUP(E3042/D3042,2)*100</f>
        <v>108</v>
      </c>
      <c r="P3042">
        <f>IF(L3042&gt;0,ROUNDUP((E3042/L3042),0))</f>
        <v>77</v>
      </c>
      <c r="Q3042" t="s">
        <v>34</v>
      </c>
      <c r="R3042" t="s">
        <v>2058</v>
      </c>
      <c r="S3042" s="10">
        <f>(J3042/86400)+25569+(-5/24)</f>
        <v>42177.583576388883</v>
      </c>
      <c r="T3042" s="9">
        <f>(I3042/86400)+25569+(-5/24)</f>
        <v>42181.749999999993</v>
      </c>
    </row>
    <row r="3043" spans="1:20" ht="29" x14ac:dyDescent="0.35">
      <c r="A3043">
        <v>3041</v>
      </c>
      <c r="B3043" s="8" t="s">
        <v>2233</v>
      </c>
      <c r="C3043" s="8" t="s">
        <v>2232</v>
      </c>
      <c r="D3043">
        <v>8300</v>
      </c>
      <c r="E3043">
        <v>9170</v>
      </c>
      <c r="F3043" t="s">
        <v>51</v>
      </c>
      <c r="G3043" t="s">
        <v>55</v>
      </c>
      <c r="H3043" t="s">
        <v>82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2059</v>
      </c>
      <c r="O3043">
        <f>ROUNDUP(E3043/D3043,2)*100</f>
        <v>111.00000000000001</v>
      </c>
      <c r="P3043">
        <f>IF(L3043&gt;0,ROUNDUP((E3043/L3043),0))</f>
        <v>97</v>
      </c>
      <c r="Q3043" t="s">
        <v>34</v>
      </c>
      <c r="R3043" t="s">
        <v>2058</v>
      </c>
      <c r="S3043" s="10">
        <f>(J3043/86400)+25569+(-5/24)</f>
        <v>42359.660277777781</v>
      </c>
      <c r="T3043" s="9">
        <f>(I3043/86400)+25569+(-5/24)</f>
        <v>42389.660277777781</v>
      </c>
    </row>
    <row r="3044" spans="1:20" ht="58" x14ac:dyDescent="0.35">
      <c r="A3044">
        <v>3042</v>
      </c>
      <c r="B3044" s="8" t="s">
        <v>2231</v>
      </c>
      <c r="C3044" s="8" t="s">
        <v>2230</v>
      </c>
      <c r="D3044">
        <v>1500</v>
      </c>
      <c r="E3044">
        <v>1920</v>
      </c>
      <c r="F3044" t="s">
        <v>51</v>
      </c>
      <c r="G3044" t="s">
        <v>56</v>
      </c>
      <c r="H3044" t="s">
        <v>90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2059</v>
      </c>
      <c r="O3044">
        <f>ROUNDUP(E3044/D3044,2)*100</f>
        <v>128</v>
      </c>
      <c r="P3044">
        <f>IF(L3044&gt;0,ROUNDUP((E3044/L3044),0))</f>
        <v>52</v>
      </c>
      <c r="Q3044" t="s">
        <v>34</v>
      </c>
      <c r="R3044" t="s">
        <v>2058</v>
      </c>
      <c r="S3044" s="10">
        <f>(J3044/86400)+25569+(-5/24)</f>
        <v>42253.479710648149</v>
      </c>
      <c r="T3044" s="9">
        <f>(I3044/86400)+25569+(-5/24)</f>
        <v>42283.479710648149</v>
      </c>
    </row>
    <row r="3045" spans="1:20" ht="43.5" x14ac:dyDescent="0.35">
      <c r="A3045">
        <v>3043</v>
      </c>
      <c r="B3045" s="8" t="s">
        <v>2229</v>
      </c>
      <c r="C3045" s="8" t="s">
        <v>2228</v>
      </c>
      <c r="D3045">
        <v>15000</v>
      </c>
      <c r="E3045">
        <v>16501</v>
      </c>
      <c r="F3045" t="s">
        <v>51</v>
      </c>
      <c r="G3045" t="s">
        <v>57</v>
      </c>
      <c r="H3045" t="s">
        <v>193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2059</v>
      </c>
      <c r="O3045">
        <f>ROUNDUP(E3045/D3045,2)*100</f>
        <v>111.00000000000001</v>
      </c>
      <c r="P3045">
        <f>IF(L3045&gt;0,ROUNDUP((E3045/L3045),0))</f>
        <v>129</v>
      </c>
      <c r="Q3045" t="s">
        <v>34</v>
      </c>
      <c r="R3045" t="s">
        <v>2058</v>
      </c>
      <c r="S3045" s="10">
        <f>(J3045/86400)+25569+(-5/24)</f>
        <v>42082.862256944441</v>
      </c>
      <c r="T3045" s="9">
        <f>(I3045/86400)+25569+(-5/24)</f>
        <v>42109.909722222219</v>
      </c>
    </row>
    <row r="3046" spans="1:20" ht="43.5" x14ac:dyDescent="0.35">
      <c r="A3046">
        <v>3044</v>
      </c>
      <c r="B3046" s="8" t="s">
        <v>2227</v>
      </c>
      <c r="C3046" s="8" t="s">
        <v>2226</v>
      </c>
      <c r="D3046">
        <v>12000</v>
      </c>
      <c r="E3046">
        <v>13121</v>
      </c>
      <c r="F3046" t="s">
        <v>51</v>
      </c>
      <c r="G3046" t="s">
        <v>55</v>
      </c>
      <c r="H3046" t="s">
        <v>82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2059</v>
      </c>
      <c r="O3046">
        <f>ROUNDUP(E3046/D3046,2)*100</f>
        <v>110.00000000000001</v>
      </c>
      <c r="P3046">
        <f>IF(L3046&gt;0,ROUNDUP((E3046/L3046),0))</f>
        <v>85</v>
      </c>
      <c r="Q3046" t="s">
        <v>34</v>
      </c>
      <c r="R3046" t="s">
        <v>2058</v>
      </c>
      <c r="S3046" s="10">
        <f>(J3046/86400)+25569+(-5/24)</f>
        <v>42387.518495370365</v>
      </c>
      <c r="T3046" s="9">
        <f>(I3046/86400)+25569+(-5/24)</f>
        <v>42402.518495370365</v>
      </c>
    </row>
    <row r="3047" spans="1:20" ht="58" x14ac:dyDescent="0.35">
      <c r="A3047">
        <v>3045</v>
      </c>
      <c r="B3047" s="8" t="s">
        <v>2225</v>
      </c>
      <c r="C3047" s="8" t="s">
        <v>2224</v>
      </c>
      <c r="D3047">
        <v>4000</v>
      </c>
      <c r="E3047">
        <v>5308.26</v>
      </c>
      <c r="F3047" t="s">
        <v>51</v>
      </c>
      <c r="G3047" t="s">
        <v>55</v>
      </c>
      <c r="H3047" t="s">
        <v>82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2059</v>
      </c>
      <c r="O3047">
        <f>ROUNDUP(E3047/D3047,2)*100</f>
        <v>133</v>
      </c>
      <c r="P3047">
        <f>IF(L3047&gt;0,ROUNDUP((E3047/L3047),0))</f>
        <v>83</v>
      </c>
      <c r="Q3047" t="s">
        <v>34</v>
      </c>
      <c r="R3047" t="s">
        <v>2058</v>
      </c>
      <c r="S3047" s="10">
        <f>(J3047/86400)+25569+(-5/24)</f>
        <v>41842.947395833333</v>
      </c>
      <c r="T3047" s="9">
        <f>(I3047/86400)+25569+(-5/24)</f>
        <v>41872.947395833333</v>
      </c>
    </row>
    <row r="3048" spans="1:20" ht="58" x14ac:dyDescent="0.35">
      <c r="A3048">
        <v>3046</v>
      </c>
      <c r="B3048" s="8" t="s">
        <v>2223</v>
      </c>
      <c r="C3048" s="8" t="s">
        <v>2222</v>
      </c>
      <c r="D3048">
        <v>7900</v>
      </c>
      <c r="E3048">
        <v>15077</v>
      </c>
      <c r="F3048" t="s">
        <v>51</v>
      </c>
      <c r="G3048" t="s">
        <v>55</v>
      </c>
      <c r="H3048" t="s">
        <v>82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2059</v>
      </c>
      <c r="O3048">
        <f>ROUNDUP(E3048/D3048,2)*100</f>
        <v>191</v>
      </c>
      <c r="P3048">
        <f>IF(L3048&gt;0,ROUNDUP((E3048/L3048),0))</f>
        <v>260</v>
      </c>
      <c r="Q3048" t="s">
        <v>34</v>
      </c>
      <c r="R3048" t="s">
        <v>2058</v>
      </c>
      <c r="S3048" s="10">
        <f>(J3048/86400)+25569+(-5/24)</f>
        <v>41862.59474537037</v>
      </c>
      <c r="T3048" s="9">
        <f>(I3048/86400)+25569+(-5/24)</f>
        <v>41891.994444444441</v>
      </c>
    </row>
    <row r="3049" spans="1:20" ht="43.5" x14ac:dyDescent="0.35">
      <c r="A3049">
        <v>3047</v>
      </c>
      <c r="B3049" s="8" t="s">
        <v>2221</v>
      </c>
      <c r="C3049" s="8" t="s">
        <v>2220</v>
      </c>
      <c r="D3049">
        <v>500</v>
      </c>
      <c r="E3049">
        <v>745</v>
      </c>
      <c r="F3049" t="s">
        <v>51</v>
      </c>
      <c r="G3049" t="s">
        <v>55</v>
      </c>
      <c r="H3049" t="s">
        <v>82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2059</v>
      </c>
      <c r="O3049">
        <f>ROUNDUP(E3049/D3049,2)*100</f>
        <v>149</v>
      </c>
      <c r="P3049">
        <f>IF(L3049&gt;0,ROUNDUP((E3049/L3049),0))</f>
        <v>38</v>
      </c>
      <c r="Q3049" t="s">
        <v>34</v>
      </c>
      <c r="R3049" t="s">
        <v>2058</v>
      </c>
      <c r="S3049" s="10">
        <f>(J3049/86400)+25569+(-5/24)</f>
        <v>42443.780717592592</v>
      </c>
      <c r="T3049" s="9">
        <f>(I3049/86400)+25569+(-5/24)</f>
        <v>42487.344444444439</v>
      </c>
    </row>
    <row r="3050" spans="1:20" ht="58" x14ac:dyDescent="0.35">
      <c r="A3050">
        <v>3048</v>
      </c>
      <c r="B3050" s="8" t="s">
        <v>2219</v>
      </c>
      <c r="C3050" s="8" t="s">
        <v>2218</v>
      </c>
      <c r="D3050">
        <v>5000</v>
      </c>
      <c r="E3050">
        <v>8320</v>
      </c>
      <c r="F3050" t="s">
        <v>51</v>
      </c>
      <c r="G3050" t="s">
        <v>55</v>
      </c>
      <c r="H3050" t="s">
        <v>82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2059</v>
      </c>
      <c r="O3050">
        <f>ROUNDUP(E3050/D3050,2)*100</f>
        <v>167</v>
      </c>
      <c r="P3050">
        <f>IF(L3050&gt;0,ROUNDUP((E3050/L3050),0))</f>
        <v>178</v>
      </c>
      <c r="Q3050" t="s">
        <v>34</v>
      </c>
      <c r="R3050" t="s">
        <v>2058</v>
      </c>
      <c r="S3050" s="10">
        <f>(J3050/86400)+25569+(-5/24)</f>
        <v>41975.692847222221</v>
      </c>
      <c r="T3050" s="9">
        <f>(I3050/86400)+25569+(-5/24)</f>
        <v>42004.681944444441</v>
      </c>
    </row>
    <row r="3051" spans="1:20" ht="58" x14ac:dyDescent="0.35">
      <c r="A3051">
        <v>3049</v>
      </c>
      <c r="B3051" s="8" t="s">
        <v>2217</v>
      </c>
      <c r="C3051" s="8" t="s">
        <v>2216</v>
      </c>
      <c r="D3051">
        <v>3750</v>
      </c>
      <c r="E3051">
        <v>4000</v>
      </c>
      <c r="F3051" t="s">
        <v>51</v>
      </c>
      <c r="G3051" t="s">
        <v>55</v>
      </c>
      <c r="H3051" t="s">
        <v>82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2059</v>
      </c>
      <c r="O3051">
        <f>ROUNDUP(E3051/D3051,2)*100</f>
        <v>107</v>
      </c>
      <c r="P3051">
        <f>IF(L3051&gt;0,ROUNDUP((E3051/L3051),0))</f>
        <v>75</v>
      </c>
      <c r="Q3051" t="s">
        <v>34</v>
      </c>
      <c r="R3051" t="s">
        <v>2058</v>
      </c>
      <c r="S3051" s="10">
        <f>(J3051/86400)+25569+(-5/24)</f>
        <v>42138.806192129625</v>
      </c>
      <c r="T3051" s="9">
        <f>(I3051/86400)+25569+(-5/24)</f>
        <v>42168.806192129625</v>
      </c>
    </row>
    <row r="3052" spans="1:20" ht="29" x14ac:dyDescent="0.35">
      <c r="A3052">
        <v>3050</v>
      </c>
      <c r="B3052" s="8" t="s">
        <v>2215</v>
      </c>
      <c r="C3052" s="8" t="s">
        <v>2214</v>
      </c>
      <c r="D3052">
        <v>600</v>
      </c>
      <c r="E3052">
        <v>636</v>
      </c>
      <c r="F3052" t="s">
        <v>51</v>
      </c>
      <c r="G3052" t="s">
        <v>55</v>
      </c>
      <c r="H3052" t="s">
        <v>82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2059</v>
      </c>
      <c r="O3052">
        <f>ROUNDUP(E3052/D3052,2)*100</f>
        <v>106</v>
      </c>
      <c r="P3052">
        <f>IF(L3052&gt;0,ROUNDUP((E3052/L3052),0))</f>
        <v>71</v>
      </c>
      <c r="Q3052" t="s">
        <v>34</v>
      </c>
      <c r="R3052" t="s">
        <v>2058</v>
      </c>
      <c r="S3052" s="10">
        <f>(J3052/86400)+25569+(-5/24)</f>
        <v>42464.960185185184</v>
      </c>
      <c r="T3052" s="9">
        <f>(I3052/86400)+25569+(-5/24)</f>
        <v>42494.960185185184</v>
      </c>
    </row>
    <row r="3053" spans="1:20" ht="58" x14ac:dyDescent="0.35">
      <c r="A3053">
        <v>3051</v>
      </c>
      <c r="B3053" s="8" t="s">
        <v>2213</v>
      </c>
      <c r="C3053" s="8" t="s">
        <v>2212</v>
      </c>
      <c r="D3053">
        <v>3500</v>
      </c>
      <c r="E3053">
        <v>827</v>
      </c>
      <c r="F3053" t="s">
        <v>49</v>
      </c>
      <c r="G3053" t="s">
        <v>56</v>
      </c>
      <c r="H3053" t="s">
        <v>90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2059</v>
      </c>
      <c r="O3053">
        <f>ROUNDUP(E3053/D3053,2)*100</f>
        <v>24.000000000000004</v>
      </c>
      <c r="P3053">
        <f>IF(L3053&gt;0,ROUNDUP((E3053/L3053),0))</f>
        <v>24</v>
      </c>
      <c r="Q3053" t="s">
        <v>34</v>
      </c>
      <c r="R3053" t="s">
        <v>2058</v>
      </c>
      <c r="S3053" s="10">
        <f>(J3053/86400)+25569+(-5/24)</f>
        <v>42744.207696759258</v>
      </c>
      <c r="T3053" s="9">
        <f>(I3053/86400)+25569+(-5/24)</f>
        <v>42774.207696759258</v>
      </c>
    </row>
    <row r="3054" spans="1:20" ht="43.5" x14ac:dyDescent="0.35">
      <c r="A3054">
        <v>3052</v>
      </c>
      <c r="B3054" s="8" t="s">
        <v>2211</v>
      </c>
      <c r="C3054" s="8" t="s">
        <v>2210</v>
      </c>
      <c r="D3054">
        <v>50000</v>
      </c>
      <c r="E3054">
        <v>75</v>
      </c>
      <c r="F3054" t="s">
        <v>49</v>
      </c>
      <c r="G3054" t="s">
        <v>55</v>
      </c>
      <c r="H3054" t="s">
        <v>82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2059</v>
      </c>
      <c r="O3054">
        <f>ROUNDUP(E3054/D3054,2)*100</f>
        <v>1</v>
      </c>
      <c r="P3054">
        <f>IF(L3054&gt;0,ROUNDUP((E3054/L3054),0))</f>
        <v>38</v>
      </c>
      <c r="Q3054" t="s">
        <v>34</v>
      </c>
      <c r="R3054" t="s">
        <v>2058</v>
      </c>
      <c r="S3054" s="10">
        <f>(J3054/86400)+25569+(-5/24)</f>
        <v>42122.461736111109</v>
      </c>
      <c r="T3054" s="9">
        <f>(I3054/86400)+25569+(-5/24)</f>
        <v>42152.457638888889</v>
      </c>
    </row>
    <row r="3055" spans="1:20" ht="58" x14ac:dyDescent="0.35">
      <c r="A3055">
        <v>3053</v>
      </c>
      <c r="B3055" s="8" t="s">
        <v>2209</v>
      </c>
      <c r="C3055" s="8" t="s">
        <v>2208</v>
      </c>
      <c r="D3055">
        <v>10000</v>
      </c>
      <c r="E3055">
        <v>40</v>
      </c>
      <c r="F3055" t="s">
        <v>49</v>
      </c>
      <c r="G3055" t="s">
        <v>55</v>
      </c>
      <c r="H3055" t="s">
        <v>82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2059</v>
      </c>
      <c r="O3055">
        <f>ROUNDUP(E3055/D3055,2)*100</f>
        <v>1</v>
      </c>
      <c r="P3055">
        <f>IF(L3055&gt;0,ROUNDUP((E3055/L3055),0))</f>
        <v>14</v>
      </c>
      <c r="Q3055" t="s">
        <v>34</v>
      </c>
      <c r="R3055" t="s">
        <v>2058</v>
      </c>
      <c r="S3055" s="10">
        <f>(J3055/86400)+25569+(-5/24)</f>
        <v>41862.553391203699</v>
      </c>
      <c r="T3055" s="9">
        <f>(I3055/86400)+25569+(-5/24)</f>
        <v>41913.957638888889</v>
      </c>
    </row>
    <row r="3056" spans="1:20" ht="58" x14ac:dyDescent="0.35">
      <c r="A3056">
        <v>3054</v>
      </c>
      <c r="B3056" s="8" t="s">
        <v>2207</v>
      </c>
      <c r="C3056" s="8" t="s">
        <v>2206</v>
      </c>
      <c r="D3056">
        <v>300</v>
      </c>
      <c r="E3056">
        <v>0</v>
      </c>
      <c r="F3056" t="s">
        <v>49</v>
      </c>
      <c r="G3056" t="s">
        <v>55</v>
      </c>
      <c r="H3056" t="s">
        <v>82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2059</v>
      </c>
      <c r="O3056">
        <f>ROUNDUP(E3056/D3056,2)*100</f>
        <v>0</v>
      </c>
      <c r="P3056" t="b">
        <f>IF(L3056&gt;0,ROUNDUP((E3056/L3056),0))</f>
        <v>0</v>
      </c>
      <c r="Q3056" t="s">
        <v>34</v>
      </c>
      <c r="R3056" t="s">
        <v>2058</v>
      </c>
      <c r="S3056" s="10">
        <f>(J3056/86400)+25569+(-5/24)</f>
        <v>42027.624467592592</v>
      </c>
      <c r="T3056" s="9">
        <f>(I3056/86400)+25569+(-5/24)</f>
        <v>42064.836111111108</v>
      </c>
    </row>
    <row r="3057" spans="1:20" ht="43.5" x14ac:dyDescent="0.35">
      <c r="A3057">
        <v>3055</v>
      </c>
      <c r="B3057" s="8" t="s">
        <v>2205</v>
      </c>
      <c r="C3057" s="8" t="s">
        <v>2204</v>
      </c>
      <c r="D3057">
        <v>20000</v>
      </c>
      <c r="E3057">
        <v>1</v>
      </c>
      <c r="F3057" t="s">
        <v>49</v>
      </c>
      <c r="G3057" t="s">
        <v>55</v>
      </c>
      <c r="H3057" t="s">
        <v>82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2059</v>
      </c>
      <c r="O3057">
        <f>ROUNDUP(E3057/D3057,2)*100</f>
        <v>1</v>
      </c>
      <c r="P3057">
        <f>IF(L3057&gt;0,ROUNDUP((E3057/L3057),0))</f>
        <v>1</v>
      </c>
      <c r="Q3057" t="s">
        <v>34</v>
      </c>
      <c r="R3057" t="s">
        <v>2058</v>
      </c>
      <c r="S3057" s="10">
        <f>(J3057/86400)+25569+(-5/24)</f>
        <v>41953.749884259254</v>
      </c>
      <c r="T3057" s="9">
        <f>(I3057/86400)+25569+(-5/24)</f>
        <v>42013.749884259254</v>
      </c>
    </row>
    <row r="3058" spans="1:20" ht="58" x14ac:dyDescent="0.35">
      <c r="A3058">
        <v>3056</v>
      </c>
      <c r="B3058" s="8" t="s">
        <v>2203</v>
      </c>
      <c r="C3058" s="8" t="s">
        <v>2202</v>
      </c>
      <c r="D3058">
        <v>25000</v>
      </c>
      <c r="E3058">
        <v>0</v>
      </c>
      <c r="F3058" t="s">
        <v>49</v>
      </c>
      <c r="G3058" t="s">
        <v>55</v>
      </c>
      <c r="H3058" t="s">
        <v>82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2059</v>
      </c>
      <c r="O3058">
        <f>ROUNDUP(E3058/D3058,2)*100</f>
        <v>0</v>
      </c>
      <c r="P3058" t="b">
        <f>IF(L3058&gt;0,ROUNDUP((E3058/L3058),0))</f>
        <v>0</v>
      </c>
      <c r="Q3058" t="s">
        <v>34</v>
      </c>
      <c r="R3058" t="s">
        <v>2058</v>
      </c>
      <c r="S3058" s="10">
        <f>(J3058/86400)+25569+(-5/24)</f>
        <v>41851.428055555552</v>
      </c>
      <c r="T3058" s="9">
        <f>(I3058/86400)+25569+(-5/24)</f>
        <v>41911.428055555552</v>
      </c>
    </row>
    <row r="3059" spans="1:20" ht="43.5" x14ac:dyDescent="0.35">
      <c r="A3059">
        <v>3057</v>
      </c>
      <c r="B3059" s="8" t="s">
        <v>2201</v>
      </c>
      <c r="C3059" s="8" t="s">
        <v>2200</v>
      </c>
      <c r="D3059">
        <v>50000</v>
      </c>
      <c r="E3059">
        <v>0</v>
      </c>
      <c r="F3059" t="s">
        <v>49</v>
      </c>
      <c r="G3059" t="s">
        <v>56</v>
      </c>
      <c r="H3059" t="s">
        <v>90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2059</v>
      </c>
      <c r="O3059">
        <f>ROUNDUP(E3059/D3059,2)*100</f>
        <v>0</v>
      </c>
      <c r="P3059" t="b">
        <f>IF(L3059&gt;0,ROUNDUP((E3059/L3059),0))</f>
        <v>0</v>
      </c>
      <c r="Q3059" t="s">
        <v>34</v>
      </c>
      <c r="R3059" t="s">
        <v>2058</v>
      </c>
      <c r="S3059" s="10">
        <f>(J3059/86400)+25569+(-5/24)</f>
        <v>42433.442256944443</v>
      </c>
      <c r="T3059" s="9">
        <f>(I3059/86400)+25569+(-5/24)</f>
        <v>42463.400590277779</v>
      </c>
    </row>
    <row r="3060" spans="1:20" ht="58" x14ac:dyDescent="0.35">
      <c r="A3060">
        <v>3058</v>
      </c>
      <c r="B3060" s="8" t="s">
        <v>2199</v>
      </c>
      <c r="C3060" s="8" t="s">
        <v>2198</v>
      </c>
      <c r="D3060">
        <v>18000</v>
      </c>
      <c r="E3060">
        <v>3</v>
      </c>
      <c r="F3060" t="s">
        <v>49</v>
      </c>
      <c r="G3060" t="s">
        <v>60</v>
      </c>
      <c r="H3060" t="s">
        <v>85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2059</v>
      </c>
      <c r="O3060">
        <f>ROUNDUP(E3060/D3060,2)*100</f>
        <v>1</v>
      </c>
      <c r="P3060">
        <f>IF(L3060&gt;0,ROUNDUP((E3060/L3060),0))</f>
        <v>1</v>
      </c>
      <c r="Q3060" t="s">
        <v>34</v>
      </c>
      <c r="R3060" t="s">
        <v>2058</v>
      </c>
      <c r="S3060" s="10">
        <f>(J3060/86400)+25569+(-5/24)</f>
        <v>42460.165972222218</v>
      </c>
      <c r="T3060" s="9">
        <f>(I3060/86400)+25569+(-5/24)</f>
        <v>42510.165972222218</v>
      </c>
    </row>
    <row r="3061" spans="1:20" ht="43.5" x14ac:dyDescent="0.35">
      <c r="A3061">
        <v>3059</v>
      </c>
      <c r="B3061" s="8" t="s">
        <v>2197</v>
      </c>
      <c r="C3061" s="8" t="s">
        <v>2196</v>
      </c>
      <c r="D3061">
        <v>15000</v>
      </c>
      <c r="E3061">
        <v>451</v>
      </c>
      <c r="F3061" t="s">
        <v>49</v>
      </c>
      <c r="G3061" t="s">
        <v>55</v>
      </c>
      <c r="H3061" t="s">
        <v>82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2059</v>
      </c>
      <c r="O3061">
        <f>ROUNDUP(E3061/D3061,2)*100</f>
        <v>4</v>
      </c>
      <c r="P3061">
        <f>IF(L3061&gt;0,ROUNDUP((E3061/L3061),0))</f>
        <v>41</v>
      </c>
      <c r="Q3061" t="s">
        <v>34</v>
      </c>
      <c r="R3061" t="s">
        <v>2058</v>
      </c>
      <c r="S3061" s="10">
        <f>(J3061/86400)+25569+(-5/24)</f>
        <v>41829.727384259255</v>
      </c>
      <c r="T3061" s="9">
        <f>(I3061/86400)+25569+(-5/24)</f>
        <v>41859.727384259255</v>
      </c>
    </row>
    <row r="3062" spans="1:20" ht="29" x14ac:dyDescent="0.35">
      <c r="A3062">
        <v>3060</v>
      </c>
      <c r="B3062" s="8" t="s">
        <v>2195</v>
      </c>
      <c r="C3062" s="8" t="s">
        <v>2194</v>
      </c>
      <c r="D3062">
        <v>220000</v>
      </c>
      <c r="E3062">
        <v>335</v>
      </c>
      <c r="F3062" t="s">
        <v>49</v>
      </c>
      <c r="G3062" t="s">
        <v>55</v>
      </c>
      <c r="H3062" t="s">
        <v>82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2059</v>
      </c>
      <c r="O3062">
        <f>ROUNDUP(E3062/D3062,2)*100</f>
        <v>1</v>
      </c>
      <c r="P3062">
        <f>IF(L3062&gt;0,ROUNDUP((E3062/L3062),0))</f>
        <v>56</v>
      </c>
      <c r="Q3062" t="s">
        <v>34</v>
      </c>
      <c r="R3062" t="s">
        <v>2058</v>
      </c>
      <c r="S3062" s="10">
        <f>(J3062/86400)+25569+(-5/24)</f>
        <v>42245.066365740735</v>
      </c>
      <c r="T3062" s="9">
        <f>(I3062/86400)+25569+(-5/24)</f>
        <v>42275.066365740735</v>
      </c>
    </row>
    <row r="3063" spans="1:20" x14ac:dyDescent="0.35">
      <c r="A3063">
        <v>3061</v>
      </c>
      <c r="B3063" s="8" t="s">
        <v>2193</v>
      </c>
      <c r="C3063" s="8" t="s">
        <v>2192</v>
      </c>
      <c r="D3063">
        <v>1000000</v>
      </c>
      <c r="E3063">
        <v>0</v>
      </c>
      <c r="F3063" t="s">
        <v>49</v>
      </c>
      <c r="G3063" t="s">
        <v>55</v>
      </c>
      <c r="H3063" t="s">
        <v>82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2059</v>
      </c>
      <c r="O3063">
        <f>ROUNDUP(E3063/D3063,2)*100</f>
        <v>0</v>
      </c>
      <c r="P3063" t="b">
        <f>IF(L3063&gt;0,ROUNDUP((E3063/L3063),0))</f>
        <v>0</v>
      </c>
      <c r="Q3063" t="s">
        <v>34</v>
      </c>
      <c r="R3063" t="s">
        <v>2058</v>
      </c>
      <c r="S3063" s="10">
        <f>(J3063/86400)+25569+(-5/24)</f>
        <v>41834.575787037036</v>
      </c>
      <c r="T3063" s="9">
        <f>(I3063/86400)+25569+(-5/24)</f>
        <v>41864.575787037036</v>
      </c>
    </row>
    <row r="3064" spans="1:20" ht="43.5" x14ac:dyDescent="0.35">
      <c r="A3064">
        <v>3062</v>
      </c>
      <c r="B3064" s="8" t="s">
        <v>2191</v>
      </c>
      <c r="C3064" s="8" t="s">
        <v>2190</v>
      </c>
      <c r="D3064">
        <v>10000</v>
      </c>
      <c r="E3064">
        <v>6684</v>
      </c>
      <c r="F3064" t="s">
        <v>49</v>
      </c>
      <c r="G3064" t="s">
        <v>55</v>
      </c>
      <c r="H3064" t="s">
        <v>82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2059</v>
      </c>
      <c r="O3064">
        <f>ROUNDUP(E3064/D3064,2)*100</f>
        <v>67</v>
      </c>
      <c r="P3064">
        <f>IF(L3064&gt;0,ROUNDUP((E3064/L3064),0))</f>
        <v>100</v>
      </c>
      <c r="Q3064" t="s">
        <v>34</v>
      </c>
      <c r="R3064" t="s">
        <v>2058</v>
      </c>
      <c r="S3064" s="10">
        <f>(J3064/86400)+25569+(-5/24)</f>
        <v>42248.3274537037</v>
      </c>
      <c r="T3064" s="9">
        <f>(I3064/86400)+25569+(-5/24)</f>
        <v>42277.541666666664</v>
      </c>
    </row>
    <row r="3065" spans="1:20" ht="43.5" x14ac:dyDescent="0.35">
      <c r="A3065">
        <v>3063</v>
      </c>
      <c r="B3065" s="8" t="s">
        <v>2189</v>
      </c>
      <c r="C3065" s="8" t="s">
        <v>2188</v>
      </c>
      <c r="D3065">
        <v>3000</v>
      </c>
      <c r="E3065">
        <v>587</v>
      </c>
      <c r="F3065" t="s">
        <v>49</v>
      </c>
      <c r="G3065" t="s">
        <v>55</v>
      </c>
      <c r="H3065" t="s">
        <v>82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2059</v>
      </c>
      <c r="O3065">
        <f>ROUNDUP(E3065/D3065,2)*100</f>
        <v>20</v>
      </c>
      <c r="P3065">
        <f>IF(L3065&gt;0,ROUNDUP((E3065/L3065),0))</f>
        <v>26</v>
      </c>
      <c r="Q3065" t="s">
        <v>34</v>
      </c>
      <c r="R3065" t="s">
        <v>2058</v>
      </c>
      <c r="S3065" s="10">
        <f>(J3065/86400)+25569+(-5/24)</f>
        <v>42630.714560185188</v>
      </c>
      <c r="T3065" s="9">
        <f>(I3065/86400)+25569+(-5/24)</f>
        <v>42665.714560185188</v>
      </c>
    </row>
    <row r="3066" spans="1:20" ht="29" x14ac:dyDescent="0.35">
      <c r="A3066">
        <v>3064</v>
      </c>
      <c r="B3066" s="8" t="s">
        <v>2187</v>
      </c>
      <c r="C3066" s="8" t="s">
        <v>2186</v>
      </c>
      <c r="D3066">
        <v>75000</v>
      </c>
      <c r="E3066">
        <v>8471</v>
      </c>
      <c r="F3066" t="s">
        <v>49</v>
      </c>
      <c r="G3066" t="s">
        <v>55</v>
      </c>
      <c r="H3066" t="s">
        <v>82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2059</v>
      </c>
      <c r="O3066">
        <f>ROUNDUP(E3066/D3066,2)*100</f>
        <v>12</v>
      </c>
      <c r="P3066">
        <f>IF(L3066&gt;0,ROUNDUP((E3066/L3066),0))</f>
        <v>118</v>
      </c>
      <c r="Q3066" t="s">
        <v>34</v>
      </c>
      <c r="R3066" t="s">
        <v>2058</v>
      </c>
      <c r="S3066" s="10">
        <f>(J3066/86400)+25569+(-5/24)</f>
        <v>42298.9218287037</v>
      </c>
      <c r="T3066" s="9">
        <f>(I3066/86400)+25569+(-5/24)</f>
        <v>42330.082638888889</v>
      </c>
    </row>
    <row r="3067" spans="1:20" ht="43.5" x14ac:dyDescent="0.35">
      <c r="A3067">
        <v>3065</v>
      </c>
      <c r="B3067" s="8" t="s">
        <v>2185</v>
      </c>
      <c r="C3067" s="8" t="s">
        <v>2184</v>
      </c>
      <c r="D3067">
        <v>25000</v>
      </c>
      <c r="E3067">
        <v>10</v>
      </c>
      <c r="F3067" t="s">
        <v>49</v>
      </c>
      <c r="G3067" t="s">
        <v>55</v>
      </c>
      <c r="H3067" t="s">
        <v>82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2059</v>
      </c>
      <c r="O3067">
        <f>ROUNDUP(E3067/D3067,2)*100</f>
        <v>1</v>
      </c>
      <c r="P3067">
        <f>IF(L3067&gt;0,ROUNDUP((E3067/L3067),0))</f>
        <v>5</v>
      </c>
      <c r="Q3067" t="s">
        <v>34</v>
      </c>
      <c r="R3067" t="s">
        <v>2058</v>
      </c>
      <c r="S3067" s="10">
        <f>(J3067/86400)+25569+(-5/24)</f>
        <v>41824.846898148149</v>
      </c>
      <c r="T3067" s="9">
        <f>(I3067/86400)+25569+(-5/24)</f>
        <v>41849.846898148149</v>
      </c>
    </row>
    <row r="3068" spans="1:20" ht="43.5" x14ac:dyDescent="0.35">
      <c r="A3068">
        <v>3066</v>
      </c>
      <c r="B3068" s="8" t="s">
        <v>2183</v>
      </c>
      <c r="C3068" s="8" t="s">
        <v>2182</v>
      </c>
      <c r="D3068">
        <v>350000</v>
      </c>
      <c r="E3068">
        <v>41950</v>
      </c>
      <c r="F3068" t="s">
        <v>49</v>
      </c>
      <c r="G3068" t="s">
        <v>58</v>
      </c>
      <c r="H3068" t="s">
        <v>104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2059</v>
      </c>
      <c r="O3068">
        <f>ROUNDUP(E3068/D3068,2)*100</f>
        <v>12</v>
      </c>
      <c r="P3068">
        <f>IF(L3068&gt;0,ROUNDUP((E3068/L3068),0))</f>
        <v>2797</v>
      </c>
      <c r="Q3068" t="s">
        <v>34</v>
      </c>
      <c r="R3068" t="s">
        <v>2058</v>
      </c>
      <c r="S3068" s="10">
        <f>(J3068/86400)+25569+(-5/24)</f>
        <v>42531.020104166666</v>
      </c>
      <c r="T3068" s="9">
        <f>(I3068/86400)+25569+(-5/24)</f>
        <v>42561.020104166666</v>
      </c>
    </row>
    <row r="3069" spans="1:20" ht="43.5" x14ac:dyDescent="0.35">
      <c r="A3069">
        <v>3067</v>
      </c>
      <c r="B3069" s="8" t="s">
        <v>2181</v>
      </c>
      <c r="C3069" s="8" t="s">
        <v>2180</v>
      </c>
      <c r="D3069">
        <v>8000</v>
      </c>
      <c r="E3069">
        <v>200</v>
      </c>
      <c r="F3069" t="s">
        <v>49</v>
      </c>
      <c r="G3069" t="s">
        <v>68</v>
      </c>
      <c r="H3069" t="s">
        <v>519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2059</v>
      </c>
      <c r="O3069">
        <f>ROUNDUP(E3069/D3069,2)*100</f>
        <v>3</v>
      </c>
      <c r="P3069">
        <f>IF(L3069&gt;0,ROUNDUP((E3069/L3069),0))</f>
        <v>200</v>
      </c>
      <c r="Q3069" t="s">
        <v>34</v>
      </c>
      <c r="R3069" t="s">
        <v>2058</v>
      </c>
      <c r="S3069" s="10">
        <f>(J3069/86400)+25569+(-5/24)</f>
        <v>42226.730081018519</v>
      </c>
      <c r="T3069" s="9">
        <f>(I3069/86400)+25569+(-5/24)</f>
        <v>42256.730081018519</v>
      </c>
    </row>
    <row r="3070" spans="1:20" ht="58" x14ac:dyDescent="0.35">
      <c r="A3070">
        <v>3068</v>
      </c>
      <c r="B3070" s="8" t="s">
        <v>2179</v>
      </c>
      <c r="C3070" s="8" t="s">
        <v>2178</v>
      </c>
      <c r="D3070">
        <v>250000</v>
      </c>
      <c r="E3070">
        <v>175</v>
      </c>
      <c r="F3070" t="s">
        <v>49</v>
      </c>
      <c r="G3070" t="s">
        <v>55</v>
      </c>
      <c r="H3070" t="s">
        <v>82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2059</v>
      </c>
      <c r="O3070">
        <f>ROUNDUP(E3070/D3070,2)*100</f>
        <v>1</v>
      </c>
      <c r="P3070">
        <f>IF(L3070&gt;0,ROUNDUP((E3070/L3070),0))</f>
        <v>88</v>
      </c>
      <c r="Q3070" t="s">
        <v>34</v>
      </c>
      <c r="R3070" t="s">
        <v>2058</v>
      </c>
      <c r="S3070" s="10">
        <f>(J3070/86400)+25569+(-5/24)</f>
        <v>42263.483240740738</v>
      </c>
      <c r="T3070" s="9">
        <f>(I3070/86400)+25569+(-5/24)</f>
        <v>42293.483240740738</v>
      </c>
    </row>
    <row r="3071" spans="1:20" ht="43.5" x14ac:dyDescent="0.35">
      <c r="A3071">
        <v>3069</v>
      </c>
      <c r="B3071" s="8" t="s">
        <v>2177</v>
      </c>
      <c r="C3071" s="8" t="s">
        <v>2176</v>
      </c>
      <c r="D3071">
        <v>1000</v>
      </c>
      <c r="E3071">
        <v>141</v>
      </c>
      <c r="F3071" t="s">
        <v>49</v>
      </c>
      <c r="G3071" t="s">
        <v>55</v>
      </c>
      <c r="H3071" t="s">
        <v>82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2059</v>
      </c>
      <c r="O3071">
        <f>ROUNDUP(E3071/D3071,2)*100</f>
        <v>15.000000000000002</v>
      </c>
      <c r="P3071">
        <f>IF(L3071&gt;0,ROUNDUP((E3071/L3071),0))</f>
        <v>21</v>
      </c>
      <c r="Q3071" t="s">
        <v>34</v>
      </c>
      <c r="R3071" t="s">
        <v>2058</v>
      </c>
      <c r="S3071" s="10">
        <f>(J3071/86400)+25569+(-5/24)</f>
        <v>41957.625393518516</v>
      </c>
      <c r="T3071" s="9">
        <f>(I3071/86400)+25569+(-5/24)</f>
        <v>41987.625393518516</v>
      </c>
    </row>
    <row r="3072" spans="1:20" ht="43.5" x14ac:dyDescent="0.35">
      <c r="A3072">
        <v>3070</v>
      </c>
      <c r="B3072" s="8" t="s">
        <v>2175</v>
      </c>
      <c r="C3072" s="8" t="s">
        <v>2174</v>
      </c>
      <c r="D3072">
        <v>10000</v>
      </c>
      <c r="E3072">
        <v>334</v>
      </c>
      <c r="F3072" t="s">
        <v>49</v>
      </c>
      <c r="G3072" t="s">
        <v>56</v>
      </c>
      <c r="H3072" t="s">
        <v>90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2059</v>
      </c>
      <c r="O3072">
        <f>ROUNDUP(E3072/D3072,2)*100</f>
        <v>4</v>
      </c>
      <c r="P3072">
        <f>IF(L3072&gt;0,ROUNDUP((E3072/L3072),0))</f>
        <v>21</v>
      </c>
      <c r="Q3072" t="s">
        <v>34</v>
      </c>
      <c r="R3072" t="s">
        <v>2058</v>
      </c>
      <c r="S3072" s="10">
        <f>(J3072/86400)+25569+(-5/24)</f>
        <v>42690.525104166663</v>
      </c>
      <c r="T3072" s="9">
        <f>(I3072/86400)+25569+(-5/24)</f>
        <v>42711.525104166663</v>
      </c>
    </row>
    <row r="3073" spans="1:20" ht="43.5" x14ac:dyDescent="0.35">
      <c r="A3073">
        <v>3071</v>
      </c>
      <c r="B3073" s="8" t="s">
        <v>2173</v>
      </c>
      <c r="C3073" s="8" t="s">
        <v>2172</v>
      </c>
      <c r="D3073">
        <v>12000</v>
      </c>
      <c r="E3073">
        <v>7173</v>
      </c>
      <c r="F3073" t="s">
        <v>49</v>
      </c>
      <c r="G3073" t="s">
        <v>55</v>
      </c>
      <c r="H3073" t="s">
        <v>82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2059</v>
      </c>
      <c r="O3073">
        <f>ROUNDUP(E3073/D3073,2)*100</f>
        <v>60</v>
      </c>
      <c r="P3073">
        <f>IF(L3073&gt;0,ROUNDUP((E3073/L3073),0))</f>
        <v>62</v>
      </c>
      <c r="Q3073" t="s">
        <v>34</v>
      </c>
      <c r="R3073" t="s">
        <v>2058</v>
      </c>
      <c r="S3073" s="10">
        <f>(J3073/86400)+25569+(-5/24)</f>
        <v>42097.524085648147</v>
      </c>
      <c r="T3073" s="9">
        <f>(I3073/86400)+25569+(-5/24)</f>
        <v>42115.040972222218</v>
      </c>
    </row>
    <row r="3074" spans="1:20" ht="58" x14ac:dyDescent="0.35">
      <c r="A3074">
        <v>3072</v>
      </c>
      <c r="B3074" s="8" t="s">
        <v>2171</v>
      </c>
      <c r="C3074" s="8" t="s">
        <v>2170</v>
      </c>
      <c r="D3074">
        <v>12000</v>
      </c>
      <c r="E3074">
        <v>2</v>
      </c>
      <c r="F3074" t="s">
        <v>49</v>
      </c>
      <c r="G3074" t="s">
        <v>55</v>
      </c>
      <c r="H3074" t="s">
        <v>82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2059</v>
      </c>
      <c r="O3074">
        <f>ROUNDUP(E3074/D3074,2)*100</f>
        <v>1</v>
      </c>
      <c r="P3074">
        <f>IF(L3074&gt;0,ROUNDUP((E3074/L3074),0))</f>
        <v>1</v>
      </c>
      <c r="Q3074" t="s">
        <v>34</v>
      </c>
      <c r="R3074" t="s">
        <v>2058</v>
      </c>
      <c r="S3074" s="10">
        <f>(J3074/86400)+25569+(-5/24)</f>
        <v>42658.482199074067</v>
      </c>
      <c r="T3074" s="9">
        <f>(I3074/86400)+25569+(-5/24)</f>
        <v>42672.865277777775</v>
      </c>
    </row>
    <row r="3075" spans="1:20" ht="43.5" x14ac:dyDescent="0.35">
      <c r="A3075">
        <v>3073</v>
      </c>
      <c r="B3075" s="8" t="s">
        <v>2169</v>
      </c>
      <c r="C3075" s="8" t="s">
        <v>2168</v>
      </c>
      <c r="D3075">
        <v>2800000</v>
      </c>
      <c r="E3075">
        <v>645</v>
      </c>
      <c r="F3075" t="s">
        <v>49</v>
      </c>
      <c r="G3075" t="s">
        <v>55</v>
      </c>
      <c r="H3075" t="s">
        <v>82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2059</v>
      </c>
      <c r="O3075">
        <f>ROUNDUP(E3075/D3075,2)*100</f>
        <v>1</v>
      </c>
      <c r="P3075">
        <f>IF(L3075&gt;0,ROUNDUP((E3075/L3075),0))</f>
        <v>93</v>
      </c>
      <c r="Q3075" t="s">
        <v>34</v>
      </c>
      <c r="R3075" t="s">
        <v>2058</v>
      </c>
      <c r="S3075" s="10">
        <f>(J3075/86400)+25569+(-5/24)</f>
        <v>42111.475694444445</v>
      </c>
      <c r="T3075" s="9">
        <f>(I3075/86400)+25569+(-5/24)</f>
        <v>42169.59652777778</v>
      </c>
    </row>
    <row r="3076" spans="1:20" ht="58" x14ac:dyDescent="0.35">
      <c r="A3076">
        <v>3074</v>
      </c>
      <c r="B3076" s="8" t="s">
        <v>2167</v>
      </c>
      <c r="C3076" s="8" t="s">
        <v>2166</v>
      </c>
      <c r="D3076">
        <v>25000</v>
      </c>
      <c r="E3076">
        <v>22</v>
      </c>
      <c r="F3076" t="s">
        <v>49</v>
      </c>
      <c r="G3076" t="s">
        <v>61</v>
      </c>
      <c r="H3076" t="s">
        <v>85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2059</v>
      </c>
      <c r="O3076">
        <f>ROUNDUP(E3076/D3076,2)*100</f>
        <v>1</v>
      </c>
      <c r="P3076">
        <f>IF(L3076&gt;0,ROUNDUP((E3076/L3076),0))</f>
        <v>8</v>
      </c>
      <c r="Q3076" t="s">
        <v>34</v>
      </c>
      <c r="R3076" t="s">
        <v>2058</v>
      </c>
      <c r="S3076" s="10">
        <f>(J3076/86400)+25569+(-5/24)</f>
        <v>42409.362951388888</v>
      </c>
      <c r="T3076" s="9">
        <f>(I3076/86400)+25569+(-5/24)</f>
        <v>42439.362951388888</v>
      </c>
    </row>
    <row r="3077" spans="1:20" ht="43.5" x14ac:dyDescent="0.35">
      <c r="A3077">
        <v>3075</v>
      </c>
      <c r="B3077" s="8" t="s">
        <v>2165</v>
      </c>
      <c r="C3077" s="8" t="s">
        <v>2164</v>
      </c>
      <c r="D3077">
        <v>15000</v>
      </c>
      <c r="E3077">
        <v>1296</v>
      </c>
      <c r="F3077" t="s">
        <v>49</v>
      </c>
      <c r="G3077" t="s">
        <v>55</v>
      </c>
      <c r="H3077" t="s">
        <v>82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2059</v>
      </c>
      <c r="O3077">
        <f>ROUNDUP(E3077/D3077,2)*100</f>
        <v>9</v>
      </c>
      <c r="P3077">
        <f>IF(L3077&gt;0,ROUNDUP((E3077/L3077),0))</f>
        <v>65</v>
      </c>
      <c r="Q3077" t="s">
        <v>34</v>
      </c>
      <c r="R3077" t="s">
        <v>2058</v>
      </c>
      <c r="S3077" s="10">
        <f>(J3077/86400)+25569+(-5/24)</f>
        <v>42550.89398148148</v>
      </c>
      <c r="T3077" s="9">
        <f>(I3077/86400)+25569+(-5/24)</f>
        <v>42600.89398148148</v>
      </c>
    </row>
    <row r="3078" spans="1:20" ht="29" x14ac:dyDescent="0.35">
      <c r="A3078">
        <v>3076</v>
      </c>
      <c r="B3078" s="8" t="s">
        <v>2163</v>
      </c>
      <c r="C3078" s="8" t="s">
        <v>2162</v>
      </c>
      <c r="D3078">
        <v>10000</v>
      </c>
      <c r="E3078">
        <v>1506</v>
      </c>
      <c r="F3078" t="s">
        <v>49</v>
      </c>
      <c r="G3078" t="s">
        <v>55</v>
      </c>
      <c r="H3078" t="s">
        <v>82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2059</v>
      </c>
      <c r="O3078">
        <f>ROUNDUP(E3078/D3078,2)*100</f>
        <v>16</v>
      </c>
      <c r="P3078">
        <f>IF(L3078&gt;0,ROUNDUP((E3078/L3078),0))</f>
        <v>31</v>
      </c>
      <c r="Q3078" t="s">
        <v>34</v>
      </c>
      <c r="R3078" t="s">
        <v>2058</v>
      </c>
      <c r="S3078" s="10">
        <f>(J3078/86400)+25569+(-5/24)</f>
        <v>42226.443553240737</v>
      </c>
      <c r="T3078" s="9">
        <f>(I3078/86400)+25569+(-5/24)</f>
        <v>42286.443553240737</v>
      </c>
    </row>
    <row r="3079" spans="1:20" ht="43.5" x14ac:dyDescent="0.35">
      <c r="A3079">
        <v>3077</v>
      </c>
      <c r="B3079" s="8" t="s">
        <v>2161</v>
      </c>
      <c r="C3079" s="8" t="s">
        <v>2160</v>
      </c>
      <c r="D3079">
        <v>22000</v>
      </c>
      <c r="E3079">
        <v>105</v>
      </c>
      <c r="F3079" t="s">
        <v>49</v>
      </c>
      <c r="G3079" t="s">
        <v>57</v>
      </c>
      <c r="H3079" t="s">
        <v>193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2059</v>
      </c>
      <c r="O3079">
        <f>ROUNDUP(E3079/D3079,2)*100</f>
        <v>1</v>
      </c>
      <c r="P3079">
        <f>IF(L3079&gt;0,ROUNDUP((E3079/L3079),0))</f>
        <v>53</v>
      </c>
      <c r="Q3079" t="s">
        <v>34</v>
      </c>
      <c r="R3079" t="s">
        <v>2058</v>
      </c>
      <c r="S3079" s="10">
        <f>(J3079/86400)+25569+(-5/24)</f>
        <v>42766.74858796296</v>
      </c>
      <c r="T3079" s="9">
        <f>(I3079/86400)+25569+(-5/24)</f>
        <v>42796.74858796296</v>
      </c>
    </row>
    <row r="3080" spans="1:20" ht="43.5" x14ac:dyDescent="0.35">
      <c r="A3080">
        <v>3078</v>
      </c>
      <c r="B3080" s="8" t="s">
        <v>2159</v>
      </c>
      <c r="C3080" s="8" t="s">
        <v>2158</v>
      </c>
      <c r="D3080">
        <v>60000</v>
      </c>
      <c r="E3080">
        <v>71</v>
      </c>
      <c r="F3080" t="s">
        <v>49</v>
      </c>
      <c r="G3080" t="s">
        <v>55</v>
      </c>
      <c r="H3080" t="s">
        <v>82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2059</v>
      </c>
      <c r="O3080">
        <f>ROUNDUP(E3080/D3080,2)*100</f>
        <v>1</v>
      </c>
      <c r="P3080">
        <f>IF(L3080&gt;0,ROUNDUP((E3080/L3080),0))</f>
        <v>24</v>
      </c>
      <c r="Q3080" t="s">
        <v>34</v>
      </c>
      <c r="R3080" t="s">
        <v>2058</v>
      </c>
      <c r="S3080" s="10">
        <f>(J3080/86400)+25569+(-5/24)</f>
        <v>42030.930497685178</v>
      </c>
      <c r="T3080" s="9">
        <f>(I3080/86400)+25569+(-5/24)</f>
        <v>42060.930497685178</v>
      </c>
    </row>
    <row r="3081" spans="1:20" ht="43.5" x14ac:dyDescent="0.35">
      <c r="A3081">
        <v>3079</v>
      </c>
      <c r="B3081" s="8" t="s">
        <v>2157</v>
      </c>
      <c r="C3081" s="8" t="s">
        <v>2156</v>
      </c>
      <c r="D3081">
        <v>1333666</v>
      </c>
      <c r="E3081">
        <v>11226</v>
      </c>
      <c r="F3081" t="s">
        <v>49</v>
      </c>
      <c r="G3081" t="s">
        <v>55</v>
      </c>
      <c r="H3081" t="s">
        <v>82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2059</v>
      </c>
      <c r="O3081">
        <f>ROUNDUP(E3081/D3081,2)*100</f>
        <v>1</v>
      </c>
      <c r="P3081">
        <f>IF(L3081&gt;0,ROUNDUP((E3081/L3081),0))</f>
        <v>416</v>
      </c>
      <c r="Q3081" t="s">
        <v>34</v>
      </c>
      <c r="R3081" t="s">
        <v>2058</v>
      </c>
      <c r="S3081" s="10">
        <f>(J3081/86400)+25569+(-5/24)</f>
        <v>42055.50503472222</v>
      </c>
      <c r="T3081" s="9">
        <f>(I3081/86400)+25569+(-5/24)</f>
        <v>42085.463368055549</v>
      </c>
    </row>
    <row r="3082" spans="1:20" ht="43.5" x14ac:dyDescent="0.35">
      <c r="A3082">
        <v>3080</v>
      </c>
      <c r="B3082" s="8" t="s">
        <v>2155</v>
      </c>
      <c r="C3082" s="8" t="s">
        <v>2154</v>
      </c>
      <c r="D3082">
        <v>2000000</v>
      </c>
      <c r="E3082">
        <v>376</v>
      </c>
      <c r="F3082" t="s">
        <v>49</v>
      </c>
      <c r="G3082" t="s">
        <v>55</v>
      </c>
      <c r="H3082" t="s">
        <v>82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2059</v>
      </c>
      <c r="O3082">
        <f>ROUNDUP(E3082/D3082,2)*100</f>
        <v>1</v>
      </c>
      <c r="P3082">
        <f>IF(L3082&gt;0,ROUNDUP((E3082/L3082),0))</f>
        <v>54</v>
      </c>
      <c r="Q3082" t="s">
        <v>34</v>
      </c>
      <c r="R3082" t="s">
        <v>2058</v>
      </c>
      <c r="S3082" s="10">
        <f>(J3082/86400)+25569+(-5/24)</f>
        <v>41939.8199537037</v>
      </c>
      <c r="T3082" s="9">
        <f>(I3082/86400)+25569+(-5/24)</f>
        <v>41999.861620370364</v>
      </c>
    </row>
    <row r="3083" spans="1:20" ht="43.5" x14ac:dyDescent="0.35">
      <c r="A3083">
        <v>3081</v>
      </c>
      <c r="B3083" s="8" t="s">
        <v>2153</v>
      </c>
      <c r="C3083" s="8" t="s">
        <v>2152</v>
      </c>
      <c r="D3083">
        <v>1000000</v>
      </c>
      <c r="E3083">
        <v>2103</v>
      </c>
      <c r="F3083" t="s">
        <v>49</v>
      </c>
      <c r="G3083" t="s">
        <v>55</v>
      </c>
      <c r="H3083" t="s">
        <v>82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2059</v>
      </c>
      <c r="O3083">
        <f>ROUNDUP(E3083/D3083,2)*100</f>
        <v>1</v>
      </c>
      <c r="P3083">
        <f>IF(L3083&gt;0,ROUNDUP((E3083/L3083),0))</f>
        <v>421</v>
      </c>
      <c r="Q3083" t="s">
        <v>34</v>
      </c>
      <c r="R3083" t="s">
        <v>2058</v>
      </c>
      <c r="S3083" s="10">
        <f>(J3083/86400)+25569+(-5/24)</f>
        <v>42236.973275462959</v>
      </c>
      <c r="T3083" s="9">
        <f>(I3083/86400)+25569+(-5/24)</f>
        <v>42266.973275462959</v>
      </c>
    </row>
    <row r="3084" spans="1:20" ht="43.5" x14ac:dyDescent="0.35">
      <c r="A3084">
        <v>3082</v>
      </c>
      <c r="B3084" s="8" t="s">
        <v>2151</v>
      </c>
      <c r="C3084" s="8" t="s">
        <v>2150</v>
      </c>
      <c r="D3084">
        <v>9000</v>
      </c>
      <c r="E3084">
        <v>0</v>
      </c>
      <c r="F3084" t="s">
        <v>49</v>
      </c>
      <c r="G3084" t="s">
        <v>55</v>
      </c>
      <c r="H3084" t="s">
        <v>82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2059</v>
      </c>
      <c r="O3084">
        <f>ROUNDUP(E3084/D3084,2)*100</f>
        <v>0</v>
      </c>
      <c r="P3084" t="b">
        <f>IF(L3084&gt;0,ROUNDUP((E3084/L3084),0))</f>
        <v>0</v>
      </c>
      <c r="Q3084" t="s">
        <v>34</v>
      </c>
      <c r="R3084" t="s">
        <v>2058</v>
      </c>
      <c r="S3084" s="10">
        <f>(J3084/86400)+25569+(-5/24)</f>
        <v>42293.714652777773</v>
      </c>
      <c r="T3084" s="9">
        <f>(I3084/86400)+25569+(-5/24)</f>
        <v>42323.756319444445</v>
      </c>
    </row>
    <row r="3085" spans="1:20" ht="58" x14ac:dyDescent="0.35">
      <c r="A3085">
        <v>3083</v>
      </c>
      <c r="B3085" s="8" t="s">
        <v>2149</v>
      </c>
      <c r="C3085" s="8" t="s">
        <v>2148</v>
      </c>
      <c r="D3085">
        <v>20000</v>
      </c>
      <c r="E3085">
        <v>56</v>
      </c>
      <c r="F3085" t="s">
        <v>49</v>
      </c>
      <c r="G3085" t="s">
        <v>55</v>
      </c>
      <c r="H3085" t="s">
        <v>82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2059</v>
      </c>
      <c r="O3085">
        <f>ROUNDUP(E3085/D3085,2)*100</f>
        <v>1</v>
      </c>
      <c r="P3085">
        <f>IF(L3085&gt;0,ROUNDUP((E3085/L3085),0))</f>
        <v>19</v>
      </c>
      <c r="Q3085" t="s">
        <v>34</v>
      </c>
      <c r="R3085" t="s">
        <v>2058</v>
      </c>
      <c r="S3085" s="10">
        <f>(J3085/86400)+25569+(-5/24)</f>
        <v>41853.355069444442</v>
      </c>
      <c r="T3085" s="9">
        <f>(I3085/86400)+25569+(-5/24)</f>
        <v>41883</v>
      </c>
    </row>
    <row r="3086" spans="1:20" ht="58" x14ac:dyDescent="0.35">
      <c r="A3086">
        <v>3084</v>
      </c>
      <c r="B3086" s="8" t="s">
        <v>2147</v>
      </c>
      <c r="C3086" s="8" t="s">
        <v>2146</v>
      </c>
      <c r="D3086">
        <v>4059</v>
      </c>
      <c r="E3086">
        <v>470</v>
      </c>
      <c r="F3086" t="s">
        <v>49</v>
      </c>
      <c r="G3086" t="s">
        <v>55</v>
      </c>
      <c r="H3086" t="s">
        <v>82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2059</v>
      </c>
      <c r="O3086">
        <f>ROUNDUP(E3086/D3086,2)*100</f>
        <v>12</v>
      </c>
      <c r="P3086">
        <f>IF(L3086&gt;0,ROUNDUP((E3086/L3086),0))</f>
        <v>79</v>
      </c>
      <c r="Q3086" t="s">
        <v>34</v>
      </c>
      <c r="R3086" t="s">
        <v>2058</v>
      </c>
      <c r="S3086" s="10">
        <f>(J3086/86400)+25569+(-5/24)</f>
        <v>42100.515405092585</v>
      </c>
      <c r="T3086" s="9">
        <f>(I3086/86400)+25569+(-5/24)</f>
        <v>42129.574999999997</v>
      </c>
    </row>
    <row r="3087" spans="1:20" ht="43.5" x14ac:dyDescent="0.35">
      <c r="A3087">
        <v>3085</v>
      </c>
      <c r="B3087" s="8" t="s">
        <v>2145</v>
      </c>
      <c r="C3087" s="8" t="s">
        <v>2144</v>
      </c>
      <c r="D3087">
        <v>25000</v>
      </c>
      <c r="E3087">
        <v>610</v>
      </c>
      <c r="F3087" t="s">
        <v>49</v>
      </c>
      <c r="G3087" t="s">
        <v>55</v>
      </c>
      <c r="H3087" t="s">
        <v>82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2059</v>
      </c>
      <c r="O3087">
        <f>ROUNDUP(E3087/D3087,2)*100</f>
        <v>3</v>
      </c>
      <c r="P3087">
        <f>IF(L3087&gt;0,ROUNDUP((E3087/L3087),0))</f>
        <v>68</v>
      </c>
      <c r="Q3087" t="s">
        <v>34</v>
      </c>
      <c r="R3087" t="s">
        <v>2058</v>
      </c>
      <c r="S3087" s="10">
        <f>(J3087/86400)+25569+(-5/24)</f>
        <v>42246.675451388888</v>
      </c>
      <c r="T3087" s="9">
        <f>(I3087/86400)+25569+(-5/24)</f>
        <v>42276.675451388888</v>
      </c>
    </row>
    <row r="3088" spans="1:20" ht="58" x14ac:dyDescent="0.35">
      <c r="A3088">
        <v>3086</v>
      </c>
      <c r="B3088" s="8" t="s">
        <v>2143</v>
      </c>
      <c r="C3088" s="8" t="s">
        <v>2142</v>
      </c>
      <c r="D3088">
        <v>20000</v>
      </c>
      <c r="E3088">
        <v>50</v>
      </c>
      <c r="F3088" t="s">
        <v>49</v>
      </c>
      <c r="G3088" t="s">
        <v>60</v>
      </c>
      <c r="H3088" t="s">
        <v>85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2059</v>
      </c>
      <c r="O3088">
        <f>ROUNDUP(E3088/D3088,2)*100</f>
        <v>1</v>
      </c>
      <c r="P3088">
        <f>IF(L3088&gt;0,ROUNDUP((E3088/L3088),0))</f>
        <v>17</v>
      </c>
      <c r="Q3088" t="s">
        <v>34</v>
      </c>
      <c r="R3088" t="s">
        <v>2058</v>
      </c>
      <c r="S3088" s="10">
        <f>(J3088/86400)+25569+(-5/24)</f>
        <v>42173.462488425925</v>
      </c>
      <c r="T3088" s="9">
        <f>(I3088/86400)+25569+(-5/24)</f>
        <v>42233.462488425925</v>
      </c>
    </row>
    <row r="3089" spans="1:20" ht="43.5" x14ac:dyDescent="0.35">
      <c r="A3089">
        <v>3087</v>
      </c>
      <c r="B3089" s="8" t="s">
        <v>2141</v>
      </c>
      <c r="C3089" s="8" t="s">
        <v>2140</v>
      </c>
      <c r="D3089">
        <v>20000</v>
      </c>
      <c r="E3089">
        <v>125</v>
      </c>
      <c r="F3089" t="s">
        <v>49</v>
      </c>
      <c r="G3089" t="s">
        <v>55</v>
      </c>
      <c r="H3089" t="s">
        <v>82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2059</v>
      </c>
      <c r="O3089">
        <f>ROUNDUP(E3089/D3089,2)*100</f>
        <v>1</v>
      </c>
      <c r="P3089">
        <f>IF(L3089&gt;0,ROUNDUP((E3089/L3089),0))</f>
        <v>63</v>
      </c>
      <c r="Q3089" t="s">
        <v>34</v>
      </c>
      <c r="R3089" t="s">
        <v>2058</v>
      </c>
      <c r="S3089" s="10">
        <f>(J3089/86400)+25569+(-5/24)</f>
        <v>42664.942013888889</v>
      </c>
      <c r="T3089" s="9">
        <f>(I3089/86400)+25569+(-5/24)</f>
        <v>42724.983680555553</v>
      </c>
    </row>
    <row r="3090" spans="1:20" ht="43.5" x14ac:dyDescent="0.35">
      <c r="A3090">
        <v>3088</v>
      </c>
      <c r="B3090" s="8" t="s">
        <v>2139</v>
      </c>
      <c r="C3090" s="8" t="s">
        <v>2138</v>
      </c>
      <c r="D3090">
        <v>65000</v>
      </c>
      <c r="E3090">
        <v>126</v>
      </c>
      <c r="F3090" t="s">
        <v>49</v>
      </c>
      <c r="G3090" t="s">
        <v>55</v>
      </c>
      <c r="H3090" t="s">
        <v>82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2059</v>
      </c>
      <c r="O3090">
        <f>ROUNDUP(E3090/D3090,2)*100</f>
        <v>1</v>
      </c>
      <c r="P3090">
        <f>IF(L3090&gt;0,ROUNDUP((E3090/L3090),0))</f>
        <v>42</v>
      </c>
      <c r="Q3090" t="s">
        <v>34</v>
      </c>
      <c r="R3090" t="s">
        <v>2058</v>
      </c>
      <c r="S3090" s="10">
        <f>(J3090/86400)+25569+(-5/24)</f>
        <v>41981.363969907405</v>
      </c>
      <c r="T3090" s="9">
        <f>(I3090/86400)+25569+(-5/24)</f>
        <v>42012.361805555549</v>
      </c>
    </row>
    <row r="3091" spans="1:20" ht="43.5" x14ac:dyDescent="0.35">
      <c r="A3091">
        <v>3089</v>
      </c>
      <c r="B3091" s="8" t="s">
        <v>2137</v>
      </c>
      <c r="C3091" s="8" t="s">
        <v>2136</v>
      </c>
      <c r="D3091">
        <v>25000</v>
      </c>
      <c r="E3091">
        <v>5854</v>
      </c>
      <c r="F3091" t="s">
        <v>49</v>
      </c>
      <c r="G3091" t="s">
        <v>55</v>
      </c>
      <c r="H3091" t="s">
        <v>82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2059</v>
      </c>
      <c r="O3091">
        <f>ROUNDUP(E3091/D3091,2)*100</f>
        <v>24.000000000000004</v>
      </c>
      <c r="P3091">
        <f>IF(L3091&gt;0,ROUNDUP((E3091/L3091),0))</f>
        <v>131</v>
      </c>
      <c r="Q3091" t="s">
        <v>34</v>
      </c>
      <c r="R3091" t="s">
        <v>2058</v>
      </c>
      <c r="S3091" s="10">
        <f>(J3091/86400)+25569+(-5/24)</f>
        <v>42528.334293981483</v>
      </c>
      <c r="T3091" s="9">
        <f>(I3091/86400)+25569+(-5/24)</f>
        <v>42559.874305555553</v>
      </c>
    </row>
    <row r="3092" spans="1:20" ht="43.5" x14ac:dyDescent="0.35">
      <c r="A3092">
        <v>3090</v>
      </c>
      <c r="B3092" s="8" t="s">
        <v>2135</v>
      </c>
      <c r="C3092" s="8" t="s">
        <v>2134</v>
      </c>
      <c r="D3092">
        <v>225000</v>
      </c>
      <c r="E3092">
        <v>11432</v>
      </c>
      <c r="F3092" t="s">
        <v>49</v>
      </c>
      <c r="G3092" t="s">
        <v>55</v>
      </c>
      <c r="H3092" t="s">
        <v>82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2059</v>
      </c>
      <c r="O3092">
        <f>ROUNDUP(E3092/D3092,2)*100</f>
        <v>6.0000000000000009</v>
      </c>
      <c r="P3092">
        <f>IF(L3092&gt;0,ROUNDUP((E3092/L3092),0))</f>
        <v>1271</v>
      </c>
      <c r="Q3092" t="s">
        <v>34</v>
      </c>
      <c r="R3092" t="s">
        <v>2058</v>
      </c>
      <c r="S3092" s="10">
        <f>(J3092/86400)+25569+(-5/24)</f>
        <v>42065.610474537032</v>
      </c>
      <c r="T3092" s="9">
        <f>(I3092/86400)+25569+(-5/24)</f>
        <v>42125.568807870368</v>
      </c>
    </row>
    <row r="3093" spans="1:20" ht="58" x14ac:dyDescent="0.35">
      <c r="A3093">
        <v>3091</v>
      </c>
      <c r="B3093" s="8" t="s">
        <v>2133</v>
      </c>
      <c r="C3093" s="8" t="s">
        <v>2132</v>
      </c>
      <c r="D3093">
        <v>5000</v>
      </c>
      <c r="E3093">
        <v>796</v>
      </c>
      <c r="F3093" t="s">
        <v>49</v>
      </c>
      <c r="G3093" t="s">
        <v>55</v>
      </c>
      <c r="H3093" t="s">
        <v>82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2059</v>
      </c>
      <c r="O3093">
        <f>ROUNDUP(E3093/D3093,2)*100</f>
        <v>16</v>
      </c>
      <c r="P3093">
        <f>IF(L3093&gt;0,ROUNDUP((E3093/L3093),0))</f>
        <v>89</v>
      </c>
      <c r="Q3093" t="s">
        <v>34</v>
      </c>
      <c r="R3093" t="s">
        <v>2058</v>
      </c>
      <c r="S3093" s="10">
        <f>(J3093/86400)+25569+(-5/24)</f>
        <v>42566.740081018514</v>
      </c>
      <c r="T3093" s="9">
        <f>(I3093/86400)+25569+(-5/24)</f>
        <v>42596.740081018514</v>
      </c>
    </row>
    <row r="3094" spans="1:20" ht="43.5" x14ac:dyDescent="0.35">
      <c r="A3094">
        <v>3092</v>
      </c>
      <c r="B3094" s="8" t="s">
        <v>2131</v>
      </c>
      <c r="C3094" s="8" t="s">
        <v>2130</v>
      </c>
      <c r="D3094">
        <v>100000</v>
      </c>
      <c r="E3094">
        <v>1183.19</v>
      </c>
      <c r="F3094" t="s">
        <v>49</v>
      </c>
      <c r="G3094" t="s">
        <v>55</v>
      </c>
      <c r="H3094" t="s">
        <v>82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2059</v>
      </c>
      <c r="O3094">
        <f>ROUNDUP(E3094/D3094,2)*100</f>
        <v>2</v>
      </c>
      <c r="P3094">
        <f>IF(L3094&gt;0,ROUNDUP((E3094/L3094),0))</f>
        <v>57</v>
      </c>
      <c r="Q3094" t="s">
        <v>34</v>
      </c>
      <c r="R3094" t="s">
        <v>2058</v>
      </c>
      <c r="S3094" s="10">
        <f>(J3094/86400)+25569+(-5/24)</f>
        <v>42255.41101851852</v>
      </c>
      <c r="T3094" s="9">
        <f>(I3094/86400)+25569+(-5/24)</f>
        <v>42292.708333333336</v>
      </c>
    </row>
    <row r="3095" spans="1:20" ht="58" x14ac:dyDescent="0.35">
      <c r="A3095">
        <v>3093</v>
      </c>
      <c r="B3095" s="8" t="s">
        <v>2129</v>
      </c>
      <c r="C3095" s="8" t="s">
        <v>2128</v>
      </c>
      <c r="D3095">
        <v>4000</v>
      </c>
      <c r="E3095">
        <v>910</v>
      </c>
      <c r="F3095" t="s">
        <v>49</v>
      </c>
      <c r="G3095" t="s">
        <v>57</v>
      </c>
      <c r="H3095" t="s">
        <v>193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2059</v>
      </c>
      <c r="O3095">
        <f>ROUNDUP(E3095/D3095,2)*100</f>
        <v>23</v>
      </c>
      <c r="P3095">
        <f>IF(L3095&gt;0,ROUNDUP((E3095/L3095),0))</f>
        <v>54</v>
      </c>
      <c r="Q3095" t="s">
        <v>34</v>
      </c>
      <c r="R3095" t="s">
        <v>2058</v>
      </c>
      <c r="S3095" s="10">
        <f>(J3095/86400)+25569+(-5/24)</f>
        <v>41760.700706018521</v>
      </c>
      <c r="T3095" s="9">
        <f>(I3095/86400)+25569+(-5/24)</f>
        <v>41790.957638888889</v>
      </c>
    </row>
    <row r="3096" spans="1:20" ht="43.5" x14ac:dyDescent="0.35">
      <c r="A3096">
        <v>3094</v>
      </c>
      <c r="B3096" s="8" t="s">
        <v>2127</v>
      </c>
      <c r="C3096" s="8" t="s">
        <v>2126</v>
      </c>
      <c r="D3096">
        <v>100000</v>
      </c>
      <c r="E3096">
        <v>25</v>
      </c>
      <c r="F3096" t="s">
        <v>49</v>
      </c>
      <c r="G3096" t="s">
        <v>55</v>
      </c>
      <c r="H3096" t="s">
        <v>82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2059</v>
      </c>
      <c r="O3096">
        <f>ROUNDUP(E3096/D3096,2)*100</f>
        <v>1</v>
      </c>
      <c r="P3096">
        <f>IF(L3096&gt;0,ROUNDUP((E3096/L3096),0))</f>
        <v>25</v>
      </c>
      <c r="Q3096" t="s">
        <v>34</v>
      </c>
      <c r="R3096" t="s">
        <v>2058</v>
      </c>
      <c r="S3096" s="10">
        <f>(J3096/86400)+25569+(-5/24)</f>
        <v>42207.587453703702</v>
      </c>
      <c r="T3096" s="9">
        <f>(I3096/86400)+25569+(-5/24)</f>
        <v>42267.587453703702</v>
      </c>
    </row>
    <row r="3097" spans="1:20" ht="43.5" x14ac:dyDescent="0.35">
      <c r="A3097">
        <v>3095</v>
      </c>
      <c r="B3097" s="8" t="s">
        <v>2125</v>
      </c>
      <c r="C3097" s="8" t="s">
        <v>2124</v>
      </c>
      <c r="D3097">
        <v>14920</v>
      </c>
      <c r="E3097">
        <v>50</v>
      </c>
      <c r="F3097" t="s">
        <v>49</v>
      </c>
      <c r="G3097" t="s">
        <v>55</v>
      </c>
      <c r="H3097" t="s">
        <v>82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2059</v>
      </c>
      <c r="O3097">
        <f>ROUNDUP(E3097/D3097,2)*100</f>
        <v>1</v>
      </c>
      <c r="P3097">
        <f>IF(L3097&gt;0,ROUNDUP((E3097/L3097),0))</f>
        <v>50</v>
      </c>
      <c r="Q3097" t="s">
        <v>34</v>
      </c>
      <c r="R3097" t="s">
        <v>2058</v>
      </c>
      <c r="S3097" s="10">
        <f>(J3097/86400)+25569+(-5/24)</f>
        <v>42522.81689814815</v>
      </c>
      <c r="T3097" s="9">
        <f>(I3097/86400)+25569+(-5/24)</f>
        <v>42582.81689814815</v>
      </c>
    </row>
    <row r="3098" spans="1:20" ht="43.5" x14ac:dyDescent="0.35">
      <c r="A3098">
        <v>3096</v>
      </c>
      <c r="B3098" s="8" t="s">
        <v>2123</v>
      </c>
      <c r="C3098" s="8" t="s">
        <v>2122</v>
      </c>
      <c r="D3098">
        <v>20000</v>
      </c>
      <c r="E3098">
        <v>795</v>
      </c>
      <c r="F3098" t="s">
        <v>49</v>
      </c>
      <c r="G3098" t="s">
        <v>55</v>
      </c>
      <c r="H3098" t="s">
        <v>82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2059</v>
      </c>
      <c r="O3098">
        <f>ROUNDUP(E3098/D3098,2)*100</f>
        <v>4</v>
      </c>
      <c r="P3098">
        <f>IF(L3098&gt;0,ROUNDUP((E3098/L3098),0))</f>
        <v>57</v>
      </c>
      <c r="Q3098" t="s">
        <v>34</v>
      </c>
      <c r="R3098" t="s">
        <v>2058</v>
      </c>
      <c r="S3098" s="10">
        <f>(J3098/86400)+25569+(-5/24)</f>
        <v>42114.617199074077</v>
      </c>
      <c r="T3098" s="9">
        <f>(I3098/86400)+25569+(-5/24)</f>
        <v>42144.617199074077</v>
      </c>
    </row>
    <row r="3099" spans="1:20" ht="43.5" x14ac:dyDescent="0.35">
      <c r="A3099">
        <v>3097</v>
      </c>
      <c r="B3099" s="8" t="s">
        <v>2121</v>
      </c>
      <c r="C3099" s="8" t="s">
        <v>2120</v>
      </c>
      <c r="D3099">
        <v>10000</v>
      </c>
      <c r="E3099">
        <v>1715</v>
      </c>
      <c r="F3099" t="s">
        <v>49</v>
      </c>
      <c r="G3099" t="s">
        <v>56</v>
      </c>
      <c r="H3099" t="s">
        <v>90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2059</v>
      </c>
      <c r="O3099">
        <f>ROUNDUP(E3099/D3099,2)*100</f>
        <v>18.000000000000004</v>
      </c>
      <c r="P3099">
        <f>IF(L3099&gt;0,ROUNDUP((E3099/L3099),0))</f>
        <v>41</v>
      </c>
      <c r="Q3099" t="s">
        <v>34</v>
      </c>
      <c r="R3099" t="s">
        <v>2058</v>
      </c>
      <c r="S3099" s="10">
        <f>(J3099/86400)+25569+(-5/24)</f>
        <v>42629.29515046296</v>
      </c>
      <c r="T3099" s="9">
        <f>(I3099/86400)+25569+(-5/24)</f>
        <v>42650.374999999993</v>
      </c>
    </row>
    <row r="3100" spans="1:20" ht="58" x14ac:dyDescent="0.35">
      <c r="A3100">
        <v>3098</v>
      </c>
      <c r="B3100" s="8" t="s">
        <v>2119</v>
      </c>
      <c r="C3100" s="8" t="s">
        <v>2118</v>
      </c>
      <c r="D3100">
        <v>48725</v>
      </c>
      <c r="E3100">
        <v>1758</v>
      </c>
      <c r="F3100" t="s">
        <v>49</v>
      </c>
      <c r="G3100" t="s">
        <v>55</v>
      </c>
      <c r="H3100" t="s">
        <v>82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2059</v>
      </c>
      <c r="O3100">
        <f>ROUNDUP(E3100/D3100,2)*100</f>
        <v>4</v>
      </c>
      <c r="P3100">
        <f>IF(L3100&gt;0,ROUNDUP((E3100/L3100),0))</f>
        <v>66</v>
      </c>
      <c r="Q3100" t="s">
        <v>34</v>
      </c>
      <c r="R3100" t="s">
        <v>2058</v>
      </c>
      <c r="S3100" s="10">
        <f>(J3100/86400)+25569+(-5/24)</f>
        <v>42359.58390046296</v>
      </c>
      <c r="T3100" s="9">
        <f>(I3100/86400)+25569+(-5/24)</f>
        <v>42407.803472222215</v>
      </c>
    </row>
    <row r="3101" spans="1:20" ht="43.5" x14ac:dyDescent="0.35">
      <c r="A3101">
        <v>3099</v>
      </c>
      <c r="B3101" s="8" t="s">
        <v>2117</v>
      </c>
      <c r="C3101" s="8" t="s">
        <v>2116</v>
      </c>
      <c r="D3101">
        <v>2000</v>
      </c>
      <c r="E3101">
        <v>278</v>
      </c>
      <c r="F3101" t="s">
        <v>49</v>
      </c>
      <c r="G3101" t="s">
        <v>55</v>
      </c>
      <c r="H3101" t="s">
        <v>82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2059</v>
      </c>
      <c r="O3101">
        <f>ROUNDUP(E3101/D3101,2)*100</f>
        <v>14.000000000000002</v>
      </c>
      <c r="P3101">
        <f>IF(L3101&gt;0,ROUNDUP((E3101/L3101),0))</f>
        <v>56</v>
      </c>
      <c r="Q3101" t="s">
        <v>34</v>
      </c>
      <c r="R3101" t="s">
        <v>2058</v>
      </c>
      <c r="S3101" s="10">
        <f>(J3101/86400)+25569+(-5/24)</f>
        <v>42381.981377314813</v>
      </c>
      <c r="T3101" s="9">
        <f>(I3101/86400)+25569+(-5/24)</f>
        <v>42411.981377314813</v>
      </c>
    </row>
    <row r="3102" spans="1:20" ht="43.5" x14ac:dyDescent="0.35">
      <c r="A3102">
        <v>3100</v>
      </c>
      <c r="B3102" s="8" t="s">
        <v>2115</v>
      </c>
      <c r="C3102" s="8" t="s">
        <v>2114</v>
      </c>
      <c r="D3102">
        <v>12000</v>
      </c>
      <c r="E3102">
        <v>1827</v>
      </c>
      <c r="F3102" t="s">
        <v>49</v>
      </c>
      <c r="G3102" t="s">
        <v>55</v>
      </c>
      <c r="H3102" t="s">
        <v>82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2059</v>
      </c>
      <c r="O3102">
        <f>ROUNDUP(E3102/D3102,2)*100</f>
        <v>16</v>
      </c>
      <c r="P3102">
        <f>IF(L3102&gt;0,ROUNDUP((E3102/L3102),0))</f>
        <v>141</v>
      </c>
      <c r="Q3102" t="s">
        <v>34</v>
      </c>
      <c r="R3102" t="s">
        <v>2058</v>
      </c>
      <c r="S3102" s="10">
        <f>(J3102/86400)+25569+(-5/24)</f>
        <v>41902.4140625</v>
      </c>
      <c r="T3102" s="9">
        <f>(I3102/86400)+25569+(-5/24)</f>
        <v>41932.4140625</v>
      </c>
    </row>
    <row r="3103" spans="1:20" ht="58" x14ac:dyDescent="0.35">
      <c r="A3103">
        <v>3101</v>
      </c>
      <c r="B3103" s="8" t="s">
        <v>2113</v>
      </c>
      <c r="C3103" s="8" t="s">
        <v>2112</v>
      </c>
      <c r="D3103">
        <v>2500</v>
      </c>
      <c r="E3103">
        <v>300</v>
      </c>
      <c r="F3103" t="s">
        <v>49</v>
      </c>
      <c r="G3103" t="s">
        <v>61</v>
      </c>
      <c r="H3103" t="s">
        <v>85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2059</v>
      </c>
      <c r="O3103">
        <f>ROUNDUP(E3103/D3103,2)*100</f>
        <v>12</v>
      </c>
      <c r="P3103">
        <f>IF(L3103&gt;0,ROUNDUP((E3103/L3103),0))</f>
        <v>25</v>
      </c>
      <c r="Q3103" t="s">
        <v>34</v>
      </c>
      <c r="R3103" t="s">
        <v>2058</v>
      </c>
      <c r="S3103" s="10">
        <f>(J3103/86400)+25569+(-5/24)</f>
        <v>42171.175196759257</v>
      </c>
      <c r="T3103" s="9">
        <f>(I3103/86400)+25569+(-5/24)</f>
        <v>42201.12222222222</v>
      </c>
    </row>
    <row r="3104" spans="1:20" ht="58" x14ac:dyDescent="0.35">
      <c r="A3104">
        <v>3102</v>
      </c>
      <c r="B3104" s="8" t="s">
        <v>2111</v>
      </c>
      <c r="C3104" s="8" t="s">
        <v>2110</v>
      </c>
      <c r="D3104">
        <v>16000</v>
      </c>
      <c r="E3104">
        <v>6258</v>
      </c>
      <c r="F3104" t="s">
        <v>49</v>
      </c>
      <c r="G3104" t="s">
        <v>56</v>
      </c>
      <c r="H3104" t="s">
        <v>90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2059</v>
      </c>
      <c r="O3104">
        <f>ROUNDUP(E3104/D3104,2)*100</f>
        <v>40</v>
      </c>
      <c r="P3104">
        <f>IF(L3104&gt;0,ROUNDUP((E3104/L3104),0))</f>
        <v>70</v>
      </c>
      <c r="Q3104" t="s">
        <v>34</v>
      </c>
      <c r="R3104" t="s">
        <v>2058</v>
      </c>
      <c r="S3104" s="10">
        <f>(J3104/86400)+25569+(-5/24)</f>
        <v>42555.132152777776</v>
      </c>
      <c r="T3104" s="9">
        <f>(I3104/86400)+25569+(-5/24)</f>
        <v>42605.132152777776</v>
      </c>
    </row>
    <row r="3105" spans="1:20" ht="29" x14ac:dyDescent="0.35">
      <c r="A3105">
        <v>3103</v>
      </c>
      <c r="B3105" s="8" t="s">
        <v>2109</v>
      </c>
      <c r="C3105" s="8" t="s">
        <v>2108</v>
      </c>
      <c r="D3105">
        <v>4100</v>
      </c>
      <c r="E3105">
        <v>11</v>
      </c>
      <c r="F3105" t="s">
        <v>49</v>
      </c>
      <c r="G3105" t="s">
        <v>55</v>
      </c>
      <c r="H3105" t="s">
        <v>82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2059</v>
      </c>
      <c r="O3105">
        <f>ROUNDUP(E3105/D3105,2)*100</f>
        <v>1</v>
      </c>
      <c r="P3105">
        <f>IF(L3105&gt;0,ROUNDUP((E3105/L3105),0))</f>
        <v>6</v>
      </c>
      <c r="Q3105" t="s">
        <v>34</v>
      </c>
      <c r="R3105" t="s">
        <v>2058</v>
      </c>
      <c r="S3105" s="10">
        <f>(J3105/86400)+25569+(-5/24)</f>
        <v>42106.94798611111</v>
      </c>
      <c r="T3105" s="9">
        <f>(I3105/86400)+25569+(-5/24)</f>
        <v>42166.94798611111</v>
      </c>
    </row>
    <row r="3106" spans="1:20" ht="43.5" x14ac:dyDescent="0.35">
      <c r="A3106">
        <v>3104</v>
      </c>
      <c r="B3106" s="8" t="s">
        <v>2107</v>
      </c>
      <c r="C3106" s="8" t="s">
        <v>2106</v>
      </c>
      <c r="D3106">
        <v>4000</v>
      </c>
      <c r="E3106">
        <v>1185</v>
      </c>
      <c r="F3106" t="s">
        <v>49</v>
      </c>
      <c r="G3106" t="s">
        <v>58</v>
      </c>
      <c r="H3106" t="s">
        <v>104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2059</v>
      </c>
      <c r="O3106">
        <f>ROUNDUP(E3106/D3106,2)*100</f>
        <v>30</v>
      </c>
      <c r="P3106">
        <f>IF(L3106&gt;0,ROUNDUP((E3106/L3106),0))</f>
        <v>237</v>
      </c>
      <c r="Q3106" t="s">
        <v>34</v>
      </c>
      <c r="R3106" t="s">
        <v>2058</v>
      </c>
      <c r="S3106" s="10">
        <f>(J3106/86400)+25569+(-5/24)</f>
        <v>42006.70035879629</v>
      </c>
      <c r="T3106" s="9">
        <f>(I3106/86400)+25569+(-5/24)</f>
        <v>42037.874999999993</v>
      </c>
    </row>
    <row r="3107" spans="1:20" ht="43.5" x14ac:dyDescent="0.35">
      <c r="A3107">
        <v>3105</v>
      </c>
      <c r="B3107" s="8" t="s">
        <v>2105</v>
      </c>
      <c r="C3107" s="8" t="s">
        <v>2104</v>
      </c>
      <c r="D3107">
        <v>5845</v>
      </c>
      <c r="E3107">
        <v>2476</v>
      </c>
      <c r="F3107" t="s">
        <v>49</v>
      </c>
      <c r="G3107" t="s">
        <v>55</v>
      </c>
      <c r="H3107" t="s">
        <v>82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2059</v>
      </c>
      <c r="O3107">
        <f>ROUNDUP(E3107/D3107,2)*100</f>
        <v>43</v>
      </c>
      <c r="P3107">
        <f>IF(L3107&gt;0,ROUNDUP((E3107/L3107),0))</f>
        <v>80</v>
      </c>
      <c r="Q3107" t="s">
        <v>34</v>
      </c>
      <c r="R3107" t="s">
        <v>2058</v>
      </c>
      <c r="S3107" s="10">
        <f>(J3107/86400)+25569+(-5/24)</f>
        <v>41876.510601851849</v>
      </c>
      <c r="T3107" s="9">
        <f>(I3107/86400)+25569+(-5/24)</f>
        <v>41931</v>
      </c>
    </row>
    <row r="3108" spans="1:20" ht="58" x14ac:dyDescent="0.35">
      <c r="A3108">
        <v>3106</v>
      </c>
      <c r="B3108" s="8" t="s">
        <v>2103</v>
      </c>
      <c r="C3108" s="8" t="s">
        <v>2102</v>
      </c>
      <c r="D3108">
        <v>1000</v>
      </c>
      <c r="E3108">
        <v>41</v>
      </c>
      <c r="F3108" t="s">
        <v>49</v>
      </c>
      <c r="G3108" t="s">
        <v>56</v>
      </c>
      <c r="H3108" t="s">
        <v>90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2059</v>
      </c>
      <c r="O3108">
        <f>ROUNDUP(E3108/D3108,2)*100</f>
        <v>5</v>
      </c>
      <c r="P3108">
        <f>IF(L3108&gt;0,ROUNDUP((E3108/L3108),0))</f>
        <v>11</v>
      </c>
      <c r="Q3108" t="s">
        <v>34</v>
      </c>
      <c r="R3108" t="s">
        <v>2058</v>
      </c>
      <c r="S3108" s="10">
        <f>(J3108/86400)+25569+(-5/24)</f>
        <v>42241.220787037033</v>
      </c>
      <c r="T3108" s="9">
        <f>(I3108/86400)+25569+(-5/24)</f>
        <v>42263.708333333336</v>
      </c>
    </row>
    <row r="3109" spans="1:20" ht="43.5" x14ac:dyDescent="0.35">
      <c r="A3109">
        <v>3107</v>
      </c>
      <c r="B3109" s="8" t="s">
        <v>2101</v>
      </c>
      <c r="C3109" s="8" t="s">
        <v>2100</v>
      </c>
      <c r="D3109">
        <v>40000</v>
      </c>
      <c r="E3109">
        <v>7905</v>
      </c>
      <c r="F3109" t="s">
        <v>49</v>
      </c>
      <c r="G3109" t="s">
        <v>55</v>
      </c>
      <c r="H3109" t="s">
        <v>82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2059</v>
      </c>
      <c r="O3109">
        <f>ROUNDUP(E3109/D3109,2)*100</f>
        <v>20</v>
      </c>
      <c r="P3109">
        <f>IF(L3109&gt;0,ROUNDUP((E3109/L3109),0))</f>
        <v>273</v>
      </c>
      <c r="Q3109" t="s">
        <v>34</v>
      </c>
      <c r="R3109" t="s">
        <v>2058</v>
      </c>
      <c r="S3109" s="10">
        <f>(J3109/86400)+25569+(-5/24)</f>
        <v>42128.605914351851</v>
      </c>
      <c r="T3109" s="9">
        <f>(I3109/86400)+25569+(-5/24)</f>
        <v>42135.605914351851</v>
      </c>
    </row>
    <row r="3110" spans="1:20" x14ac:dyDescent="0.35">
      <c r="A3110">
        <v>3108</v>
      </c>
      <c r="B3110" s="8" t="s">
        <v>2099</v>
      </c>
      <c r="C3110" s="8" t="s">
        <v>2098</v>
      </c>
      <c r="D3110">
        <v>50000</v>
      </c>
      <c r="E3110">
        <v>26</v>
      </c>
      <c r="F3110" t="s">
        <v>49</v>
      </c>
      <c r="G3110" t="s">
        <v>55</v>
      </c>
      <c r="H3110" t="s">
        <v>82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2059</v>
      </c>
      <c r="O3110">
        <f>ROUNDUP(E3110/D3110,2)*100</f>
        <v>1</v>
      </c>
      <c r="P3110">
        <f>IF(L3110&gt;0,ROUNDUP((E3110/L3110),0))</f>
        <v>13</v>
      </c>
      <c r="Q3110" t="s">
        <v>34</v>
      </c>
      <c r="R3110" t="s">
        <v>2058</v>
      </c>
      <c r="S3110" s="10">
        <f>(J3110/86400)+25569+(-5/24)</f>
        <v>42062.47215277778</v>
      </c>
      <c r="T3110" s="9">
        <f>(I3110/86400)+25569+(-5/24)</f>
        <v>42122.430486111109</v>
      </c>
    </row>
    <row r="3111" spans="1:20" ht="43.5" x14ac:dyDescent="0.35">
      <c r="A3111">
        <v>3109</v>
      </c>
      <c r="B3111" s="8" t="s">
        <v>2097</v>
      </c>
      <c r="C3111" s="8" t="s">
        <v>2096</v>
      </c>
      <c r="D3111">
        <v>26500</v>
      </c>
      <c r="E3111">
        <v>6633</v>
      </c>
      <c r="F3111" t="s">
        <v>49</v>
      </c>
      <c r="G3111" t="s">
        <v>55</v>
      </c>
      <c r="H3111" t="s">
        <v>82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2059</v>
      </c>
      <c r="O3111">
        <f>ROUNDUP(E3111/D3111,2)*100</f>
        <v>26</v>
      </c>
      <c r="P3111">
        <f>IF(L3111&gt;0,ROUNDUP((E3111/L3111),0))</f>
        <v>59</v>
      </c>
      <c r="Q3111" t="s">
        <v>34</v>
      </c>
      <c r="R3111" t="s">
        <v>2058</v>
      </c>
      <c r="S3111" s="10">
        <f>(J3111/86400)+25569+(-5/24)</f>
        <v>41843.916782407403</v>
      </c>
      <c r="T3111" s="9">
        <f>(I3111/86400)+25569+(-5/24)</f>
        <v>41878.916782407403</v>
      </c>
    </row>
    <row r="3112" spans="1:20" ht="43.5" x14ac:dyDescent="0.35">
      <c r="A3112">
        <v>3110</v>
      </c>
      <c r="B3112" s="8" t="s">
        <v>2095</v>
      </c>
      <c r="C3112" s="8" t="s">
        <v>2094</v>
      </c>
      <c r="D3112">
        <v>25000</v>
      </c>
      <c r="E3112">
        <v>10</v>
      </c>
      <c r="F3112" t="s">
        <v>49</v>
      </c>
      <c r="G3112" t="s">
        <v>55</v>
      </c>
      <c r="H3112" t="s">
        <v>82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2059</v>
      </c>
      <c r="O3112">
        <f>ROUNDUP(E3112/D3112,2)*100</f>
        <v>1</v>
      </c>
      <c r="P3112">
        <f>IF(L3112&gt;0,ROUNDUP((E3112/L3112),0))</f>
        <v>10</v>
      </c>
      <c r="Q3112" t="s">
        <v>34</v>
      </c>
      <c r="R3112" t="s">
        <v>2058</v>
      </c>
      <c r="S3112" s="10">
        <f>(J3112/86400)+25569+(-5/24)</f>
        <v>42744.823136574072</v>
      </c>
      <c r="T3112" s="9">
        <f>(I3112/86400)+25569+(-5/24)</f>
        <v>42784.823136574072</v>
      </c>
    </row>
    <row r="3113" spans="1:20" ht="43.5" x14ac:dyDescent="0.35">
      <c r="A3113">
        <v>3111</v>
      </c>
      <c r="B3113" s="8" t="s">
        <v>2093</v>
      </c>
      <c r="C3113" s="8" t="s">
        <v>2092</v>
      </c>
      <c r="D3113">
        <v>20000</v>
      </c>
      <c r="E3113">
        <v>5328</v>
      </c>
      <c r="F3113" t="s">
        <v>49</v>
      </c>
      <c r="G3113" t="s">
        <v>55</v>
      </c>
      <c r="H3113" t="s">
        <v>82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2059</v>
      </c>
      <c r="O3113">
        <f>ROUNDUP(E3113/D3113,2)*100</f>
        <v>27</v>
      </c>
      <c r="P3113">
        <f>IF(L3113&gt;0,ROUNDUP((E3113/L3113),0))</f>
        <v>71</v>
      </c>
      <c r="Q3113" t="s">
        <v>34</v>
      </c>
      <c r="R3113" t="s">
        <v>2058</v>
      </c>
      <c r="S3113" s="10">
        <f>(J3113/86400)+25569+(-5/24)</f>
        <v>41885.386805555558</v>
      </c>
      <c r="T3113" s="9">
        <f>(I3113/86400)+25569+(-5/24)</f>
        <v>41916.386805555558</v>
      </c>
    </row>
    <row r="3114" spans="1:20" ht="43.5" x14ac:dyDescent="0.35">
      <c r="A3114">
        <v>3112</v>
      </c>
      <c r="B3114" s="8" t="s">
        <v>2091</v>
      </c>
      <c r="C3114" s="8" t="s">
        <v>2090</v>
      </c>
      <c r="D3114">
        <v>11000</v>
      </c>
      <c r="E3114">
        <v>521</v>
      </c>
      <c r="F3114" t="s">
        <v>49</v>
      </c>
      <c r="G3114" t="s">
        <v>55</v>
      </c>
      <c r="H3114" t="s">
        <v>82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2059</v>
      </c>
      <c r="O3114">
        <f>ROUNDUP(E3114/D3114,2)*100</f>
        <v>5</v>
      </c>
      <c r="P3114">
        <f>IF(L3114&gt;0,ROUNDUP((E3114/L3114),0))</f>
        <v>58</v>
      </c>
      <c r="Q3114" t="s">
        <v>34</v>
      </c>
      <c r="R3114" t="s">
        <v>2058</v>
      </c>
      <c r="S3114" s="10">
        <f>(J3114/86400)+25569+(-5/24)</f>
        <v>42614.913587962961</v>
      </c>
      <c r="T3114" s="9">
        <f>(I3114/86400)+25569+(-5/24)</f>
        <v>42674.913587962961</v>
      </c>
    </row>
    <row r="3115" spans="1:20" ht="43.5" x14ac:dyDescent="0.35">
      <c r="A3115">
        <v>3113</v>
      </c>
      <c r="B3115" s="8" t="s">
        <v>2089</v>
      </c>
      <c r="C3115" s="8" t="s">
        <v>2088</v>
      </c>
      <c r="D3115">
        <v>109225</v>
      </c>
      <c r="E3115">
        <v>4635</v>
      </c>
      <c r="F3115" t="s">
        <v>49</v>
      </c>
      <c r="G3115" t="s">
        <v>55</v>
      </c>
      <c r="H3115" t="s">
        <v>82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2059</v>
      </c>
      <c r="O3115">
        <f>ROUNDUP(E3115/D3115,2)*100</f>
        <v>5</v>
      </c>
      <c r="P3115">
        <f>IF(L3115&gt;0,ROUNDUP((E3115/L3115),0))</f>
        <v>126</v>
      </c>
      <c r="Q3115" t="s">
        <v>34</v>
      </c>
      <c r="R3115" t="s">
        <v>2058</v>
      </c>
      <c r="S3115" s="10">
        <f>(J3115/86400)+25569+(-5/24)</f>
        <v>42081.522939814815</v>
      </c>
      <c r="T3115" s="9">
        <f>(I3115/86400)+25569+(-5/24)</f>
        <v>42111.522939814815</v>
      </c>
    </row>
    <row r="3116" spans="1:20" ht="43.5" x14ac:dyDescent="0.35">
      <c r="A3116">
        <v>3114</v>
      </c>
      <c r="B3116" s="8" t="s">
        <v>2087</v>
      </c>
      <c r="C3116" s="8" t="s">
        <v>2086</v>
      </c>
      <c r="D3116">
        <v>75000</v>
      </c>
      <c r="E3116">
        <v>0</v>
      </c>
      <c r="F3116" t="s">
        <v>49</v>
      </c>
      <c r="G3116" t="s">
        <v>55</v>
      </c>
      <c r="H3116" t="s">
        <v>82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2059</v>
      </c>
      <c r="O3116">
        <f>ROUNDUP(E3116/D3116,2)*100</f>
        <v>0</v>
      </c>
      <c r="P3116" t="b">
        <f>IF(L3116&gt;0,ROUNDUP((E3116/L3116),0))</f>
        <v>0</v>
      </c>
      <c r="Q3116" t="s">
        <v>34</v>
      </c>
      <c r="R3116" t="s">
        <v>2058</v>
      </c>
      <c r="S3116" s="10">
        <f>(J3116/86400)+25569+(-5/24)</f>
        <v>41843.42418981481</v>
      </c>
      <c r="T3116" s="9">
        <f>(I3116/86400)+25569+(-5/24)</f>
        <v>41903.42418981481</v>
      </c>
    </row>
    <row r="3117" spans="1:20" ht="43.5" x14ac:dyDescent="0.35">
      <c r="A3117">
        <v>3115</v>
      </c>
      <c r="B3117" s="8" t="s">
        <v>2085</v>
      </c>
      <c r="C3117" s="8" t="s">
        <v>2084</v>
      </c>
      <c r="D3117">
        <v>10000</v>
      </c>
      <c r="E3117">
        <v>300</v>
      </c>
      <c r="F3117" t="s">
        <v>49</v>
      </c>
      <c r="G3117" t="s">
        <v>64</v>
      </c>
      <c r="H3117" t="s">
        <v>638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2059</v>
      </c>
      <c r="O3117">
        <f>ROUNDUP(E3117/D3117,2)*100</f>
        <v>3</v>
      </c>
      <c r="P3117">
        <f>IF(L3117&gt;0,ROUNDUP((E3117/L3117),0))</f>
        <v>300</v>
      </c>
      <c r="Q3117" t="s">
        <v>34</v>
      </c>
      <c r="R3117" t="s">
        <v>2058</v>
      </c>
      <c r="S3117" s="10">
        <f>(J3117/86400)+25569+(-5/24)</f>
        <v>42496.238738425927</v>
      </c>
      <c r="T3117" s="9">
        <f>(I3117/86400)+25569+(-5/24)</f>
        <v>42526.238738425927</v>
      </c>
    </row>
    <row r="3118" spans="1:20" ht="43.5" x14ac:dyDescent="0.35">
      <c r="A3118">
        <v>3116</v>
      </c>
      <c r="B3118" s="8" t="s">
        <v>2083</v>
      </c>
      <c r="C3118" s="8" t="s">
        <v>2082</v>
      </c>
      <c r="D3118">
        <v>750</v>
      </c>
      <c r="E3118">
        <v>430</v>
      </c>
      <c r="F3118" t="s">
        <v>49</v>
      </c>
      <c r="G3118" t="s">
        <v>55</v>
      </c>
      <c r="H3118" t="s">
        <v>82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2059</v>
      </c>
      <c r="O3118">
        <f>ROUNDUP(E3118/D3118,2)*100</f>
        <v>57.999999999999993</v>
      </c>
      <c r="P3118">
        <f>IF(L3118&gt;0,ROUNDUP((E3118/L3118),0))</f>
        <v>43</v>
      </c>
      <c r="Q3118" t="s">
        <v>34</v>
      </c>
      <c r="R3118" t="s">
        <v>2058</v>
      </c>
      <c r="S3118" s="10">
        <f>(J3118/86400)+25569+(-5/24)</f>
        <v>42081.30700231481</v>
      </c>
      <c r="T3118" s="9">
        <f>(I3118/86400)+25569+(-5/24)</f>
        <v>42095.30700231481</v>
      </c>
    </row>
    <row r="3119" spans="1:20" ht="43.5" x14ac:dyDescent="0.35">
      <c r="A3119">
        <v>3117</v>
      </c>
      <c r="B3119" s="8" t="s">
        <v>2081</v>
      </c>
      <c r="C3119" s="8" t="s">
        <v>2080</v>
      </c>
      <c r="D3119">
        <v>1000</v>
      </c>
      <c r="E3119">
        <v>1</v>
      </c>
      <c r="F3119" t="s">
        <v>49</v>
      </c>
      <c r="G3119" t="s">
        <v>56</v>
      </c>
      <c r="H3119" t="s">
        <v>90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2059</v>
      </c>
      <c r="O3119">
        <f>ROUNDUP(E3119/D3119,2)*100</f>
        <v>1</v>
      </c>
      <c r="P3119">
        <f>IF(L3119&gt;0,ROUNDUP((E3119/L3119),0))</f>
        <v>1</v>
      </c>
      <c r="Q3119" t="s">
        <v>34</v>
      </c>
      <c r="R3119" t="s">
        <v>2058</v>
      </c>
      <c r="S3119" s="10">
        <f>(J3119/86400)+25569+(-5/24)</f>
        <v>42509.166203703702</v>
      </c>
      <c r="T3119" s="9">
        <f>(I3119/86400)+25569+(-5/24)</f>
        <v>42517.341666666667</v>
      </c>
    </row>
    <row r="3120" spans="1:20" ht="29" x14ac:dyDescent="0.35">
      <c r="A3120">
        <v>3118</v>
      </c>
      <c r="B3120" s="8" t="s">
        <v>2079</v>
      </c>
      <c r="C3120" s="8" t="s">
        <v>2078</v>
      </c>
      <c r="D3120">
        <v>500000</v>
      </c>
      <c r="E3120">
        <v>1550</v>
      </c>
      <c r="F3120" t="s">
        <v>49</v>
      </c>
      <c r="G3120" t="s">
        <v>64</v>
      </c>
      <c r="H3120" t="s">
        <v>638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2059</v>
      </c>
      <c r="O3120">
        <f>ROUNDUP(E3120/D3120,2)*100</f>
        <v>1</v>
      </c>
      <c r="P3120">
        <f>IF(L3120&gt;0,ROUNDUP((E3120/L3120),0))</f>
        <v>775</v>
      </c>
      <c r="Q3120" t="s">
        <v>34</v>
      </c>
      <c r="R3120" t="s">
        <v>2058</v>
      </c>
      <c r="S3120" s="10">
        <f>(J3120/86400)+25569+(-5/24)</f>
        <v>42534.441238425927</v>
      </c>
      <c r="T3120" s="9">
        <f>(I3120/86400)+25569+(-5/24)</f>
        <v>42553.441238425927</v>
      </c>
    </row>
    <row r="3121" spans="1:20" ht="58" x14ac:dyDescent="0.35">
      <c r="A3121">
        <v>3119</v>
      </c>
      <c r="B3121" s="8" t="s">
        <v>2077</v>
      </c>
      <c r="C3121" s="8" t="s">
        <v>2076</v>
      </c>
      <c r="D3121">
        <v>10000</v>
      </c>
      <c r="E3121">
        <v>5</v>
      </c>
      <c r="F3121" t="s">
        <v>49</v>
      </c>
      <c r="G3121" t="s">
        <v>55</v>
      </c>
      <c r="H3121" t="s">
        <v>82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2059</v>
      </c>
      <c r="O3121">
        <f>ROUNDUP(E3121/D3121,2)*100</f>
        <v>1</v>
      </c>
      <c r="P3121">
        <f>IF(L3121&gt;0,ROUNDUP((E3121/L3121),0))</f>
        <v>5</v>
      </c>
      <c r="Q3121" t="s">
        <v>34</v>
      </c>
      <c r="R3121" t="s">
        <v>2058</v>
      </c>
      <c r="S3121" s="10">
        <f>(J3121/86400)+25569+(-5/24)</f>
        <v>42059.837175925924</v>
      </c>
      <c r="T3121" s="9">
        <f>(I3121/86400)+25569+(-5/24)</f>
        <v>42089.795509259253</v>
      </c>
    </row>
    <row r="3122" spans="1:20" ht="43.5" x14ac:dyDescent="0.35">
      <c r="A3122">
        <v>3120</v>
      </c>
      <c r="B3122" s="8" t="s">
        <v>2075</v>
      </c>
      <c r="C3122" s="8" t="s">
        <v>2074</v>
      </c>
      <c r="D3122">
        <v>1300000</v>
      </c>
      <c r="E3122">
        <v>128</v>
      </c>
      <c r="F3122" t="s">
        <v>49</v>
      </c>
      <c r="G3122" t="s">
        <v>62</v>
      </c>
      <c r="H3122" t="s">
        <v>85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2059</v>
      </c>
      <c r="O3122">
        <f>ROUNDUP(E3122/D3122,2)*100</f>
        <v>1</v>
      </c>
      <c r="P3122">
        <f>IF(L3122&gt;0,ROUNDUP((E3122/L3122),0))</f>
        <v>13</v>
      </c>
      <c r="Q3122" t="s">
        <v>34</v>
      </c>
      <c r="R3122" t="s">
        <v>2058</v>
      </c>
      <c r="S3122" s="10">
        <f>(J3122/86400)+25569+(-5/24)</f>
        <v>42435.733749999992</v>
      </c>
      <c r="T3122" s="9">
        <f>(I3122/86400)+25569+(-5/24)</f>
        <v>42495.692083333335</v>
      </c>
    </row>
    <row r="3123" spans="1:20" ht="43.5" x14ac:dyDescent="0.35">
      <c r="A3123">
        <v>3121</v>
      </c>
      <c r="B3123" s="8" t="s">
        <v>2073</v>
      </c>
      <c r="C3123" s="8" t="s">
        <v>2072</v>
      </c>
      <c r="D3123">
        <v>1500</v>
      </c>
      <c r="E3123">
        <v>10</v>
      </c>
      <c r="F3123" t="s">
        <v>48</v>
      </c>
      <c r="G3123" t="s">
        <v>57</v>
      </c>
      <c r="H3123" t="s">
        <v>193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2059</v>
      </c>
      <c r="O3123">
        <f>ROUNDUP(E3123/D3123,2)*100</f>
        <v>1</v>
      </c>
      <c r="P3123">
        <f>IF(L3123&gt;0,ROUNDUP((E3123/L3123),0))</f>
        <v>10</v>
      </c>
      <c r="Q3123" t="s">
        <v>34</v>
      </c>
      <c r="R3123" t="s">
        <v>2058</v>
      </c>
      <c r="S3123" s="10">
        <f>(J3123/86400)+25569+(-5/24)</f>
        <v>41848.471469907403</v>
      </c>
      <c r="T3123" s="9">
        <f>(I3123/86400)+25569+(-5/24)</f>
        <v>41908.471469907403</v>
      </c>
    </row>
    <row r="3124" spans="1:20" x14ac:dyDescent="0.35">
      <c r="A3124">
        <v>3122</v>
      </c>
      <c r="B3124" s="8" t="s">
        <v>2071</v>
      </c>
      <c r="C3124" s="8" t="s">
        <v>2070</v>
      </c>
      <c r="D3124">
        <v>199</v>
      </c>
      <c r="E3124">
        <v>116</v>
      </c>
      <c r="F3124" t="s">
        <v>48</v>
      </c>
      <c r="G3124" t="s">
        <v>55</v>
      </c>
      <c r="H3124" t="s">
        <v>82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2059</v>
      </c>
      <c r="O3124">
        <f>ROUNDUP(E3124/D3124,2)*100</f>
        <v>59</v>
      </c>
      <c r="P3124">
        <f>IF(L3124&gt;0,ROUNDUP((E3124/L3124),0))</f>
        <v>58</v>
      </c>
      <c r="Q3124" t="s">
        <v>34</v>
      </c>
      <c r="R3124" t="s">
        <v>2058</v>
      </c>
      <c r="S3124" s="10">
        <f>(J3124/86400)+25569+(-5/24)</f>
        <v>42678.723749999997</v>
      </c>
      <c r="T3124" s="9">
        <f>(I3124/86400)+25569+(-5/24)</f>
        <v>42683.765416666669</v>
      </c>
    </row>
    <row r="3125" spans="1:20" ht="43.5" x14ac:dyDescent="0.35">
      <c r="A3125">
        <v>3123</v>
      </c>
      <c r="B3125" s="8" t="s">
        <v>2069</v>
      </c>
      <c r="C3125" s="8" t="s">
        <v>2068</v>
      </c>
      <c r="D3125">
        <v>125000</v>
      </c>
      <c r="E3125">
        <v>85192</v>
      </c>
      <c r="F3125" t="s">
        <v>48</v>
      </c>
      <c r="G3125" t="s">
        <v>55</v>
      </c>
      <c r="H3125" t="s">
        <v>82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2059</v>
      </c>
      <c r="O3125">
        <f>ROUNDUP(E3125/D3125,2)*100</f>
        <v>69</v>
      </c>
      <c r="P3125">
        <f>IF(L3125&gt;0,ROUNDUP((E3125/L3125),0))</f>
        <v>245</v>
      </c>
      <c r="Q3125" t="s">
        <v>34</v>
      </c>
      <c r="R3125" t="s">
        <v>2058</v>
      </c>
      <c r="S3125" s="10">
        <f>(J3125/86400)+25569+(-5/24)</f>
        <v>42530.784699074073</v>
      </c>
      <c r="T3125" s="9">
        <f>(I3125/86400)+25569+(-5/24)</f>
        <v>42560.784699074073</v>
      </c>
    </row>
    <row r="3126" spans="1:20" ht="43.5" x14ac:dyDescent="0.35">
      <c r="A3126">
        <v>3124</v>
      </c>
      <c r="B3126" s="8" t="s">
        <v>2067</v>
      </c>
      <c r="C3126" s="8" t="s">
        <v>2066</v>
      </c>
      <c r="D3126">
        <v>800000</v>
      </c>
      <c r="E3126">
        <v>26</v>
      </c>
      <c r="F3126" t="s">
        <v>48</v>
      </c>
      <c r="G3126" t="s">
        <v>55</v>
      </c>
      <c r="H3126" t="s">
        <v>82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2059</v>
      </c>
      <c r="O3126">
        <f>ROUNDUP(E3126/D3126,2)*100</f>
        <v>1</v>
      </c>
      <c r="P3126">
        <f>IF(L3126&gt;0,ROUNDUP((E3126/L3126),0))</f>
        <v>7</v>
      </c>
      <c r="Q3126" t="s">
        <v>34</v>
      </c>
      <c r="R3126" t="s">
        <v>2058</v>
      </c>
      <c r="S3126" s="10">
        <f>(J3126/86400)+25569+(-5/24)</f>
        <v>41977.571770833332</v>
      </c>
      <c r="T3126" s="9">
        <f>(I3126/86400)+25569+(-5/24)</f>
        <v>42037.571770833332</v>
      </c>
    </row>
    <row r="3127" spans="1:20" x14ac:dyDescent="0.35">
      <c r="A3127">
        <v>3125</v>
      </c>
      <c r="B3127" s="8" t="s">
        <v>2065</v>
      </c>
      <c r="C3127" s="8" t="s">
        <v>2064</v>
      </c>
      <c r="D3127">
        <v>1500000</v>
      </c>
      <c r="E3127">
        <v>0</v>
      </c>
      <c r="F3127" t="s">
        <v>48</v>
      </c>
      <c r="G3127" t="s">
        <v>55</v>
      </c>
      <c r="H3127" t="s">
        <v>82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2059</v>
      </c>
      <c r="O3127">
        <f>ROUNDUP(E3127/D3127,2)*100</f>
        <v>0</v>
      </c>
      <c r="P3127" t="b">
        <f>IF(L3127&gt;0,ROUNDUP((E3127/L3127),0))</f>
        <v>0</v>
      </c>
      <c r="Q3127" t="s">
        <v>34</v>
      </c>
      <c r="R3127" t="s">
        <v>2058</v>
      </c>
      <c r="S3127" s="10">
        <f>(J3127/86400)+25569+(-5/24)</f>
        <v>42345.998518518514</v>
      </c>
      <c r="T3127" s="9">
        <f>(I3127/86400)+25569+(-5/24)</f>
        <v>42375.998518518514</v>
      </c>
    </row>
    <row r="3128" spans="1:20" ht="72.5" x14ac:dyDescent="0.35">
      <c r="A3128">
        <v>3126</v>
      </c>
      <c r="B3128" s="8" t="s">
        <v>2063</v>
      </c>
      <c r="C3128" s="8" t="s">
        <v>2062</v>
      </c>
      <c r="D3128">
        <v>25000</v>
      </c>
      <c r="E3128">
        <v>1040</v>
      </c>
      <c r="F3128" t="s">
        <v>48</v>
      </c>
      <c r="G3128" t="s">
        <v>55</v>
      </c>
      <c r="H3128" t="s">
        <v>82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2059</v>
      </c>
      <c r="O3128">
        <f>ROUNDUP(E3128/D3128,2)*100</f>
        <v>5</v>
      </c>
      <c r="P3128">
        <f>IF(L3128&gt;0,ROUNDUP((E3128/L3128),0))</f>
        <v>62</v>
      </c>
      <c r="Q3128" t="s">
        <v>34</v>
      </c>
      <c r="R3128" t="s">
        <v>2058</v>
      </c>
      <c r="S3128" s="10">
        <f>(J3128/86400)+25569+(-5/24)</f>
        <v>42426.809745370367</v>
      </c>
      <c r="T3128" s="9">
        <f>(I3128/86400)+25569+(-5/24)</f>
        <v>42456.768078703702</v>
      </c>
    </row>
    <row r="3129" spans="1:20" ht="43.5" x14ac:dyDescent="0.35">
      <c r="A3129">
        <v>3127</v>
      </c>
      <c r="B3129" s="8" t="s">
        <v>2061</v>
      </c>
      <c r="C3129" s="8" t="s">
        <v>2060</v>
      </c>
      <c r="D3129">
        <v>100000</v>
      </c>
      <c r="E3129">
        <v>0</v>
      </c>
      <c r="F3129" t="s">
        <v>48</v>
      </c>
      <c r="G3129" t="s">
        <v>55</v>
      </c>
      <c r="H3129" t="s">
        <v>82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2059</v>
      </c>
      <c r="O3129">
        <f>ROUNDUP(E3129/D3129,2)*100</f>
        <v>0</v>
      </c>
      <c r="P3129" t="b">
        <f>IF(L3129&gt;0,ROUNDUP((E3129/L3129),0))</f>
        <v>0</v>
      </c>
      <c r="Q3129" t="s">
        <v>34</v>
      </c>
      <c r="R3129" t="s">
        <v>2058</v>
      </c>
      <c r="S3129" s="10">
        <f>(J3129/86400)+25569+(-5/24)</f>
        <v>42034.648483796293</v>
      </c>
      <c r="T3129" s="9">
        <f>(I3129/86400)+25569+(-5/24)</f>
        <v>42064.648483796293</v>
      </c>
    </row>
    <row r="3130" spans="1:20" ht="43.5" x14ac:dyDescent="0.35">
      <c r="A3130">
        <v>3128</v>
      </c>
      <c r="B3130" s="8" t="s">
        <v>2057</v>
      </c>
      <c r="C3130" s="8" t="s">
        <v>2056</v>
      </c>
      <c r="D3130">
        <v>15000</v>
      </c>
      <c r="E3130">
        <v>16291</v>
      </c>
      <c r="F3130" t="s">
        <v>50</v>
      </c>
      <c r="G3130" t="s">
        <v>55</v>
      </c>
      <c r="H3130" t="s">
        <v>82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81</v>
      </c>
      <c r="O3130">
        <f>ROUNDUP(E3130/D3130,2)*100</f>
        <v>109.00000000000001</v>
      </c>
      <c r="P3130">
        <f>IF(L3130&gt;0,ROUNDUP((E3130/L3130),0))</f>
        <v>140</v>
      </c>
      <c r="Q3130" t="s">
        <v>34</v>
      </c>
      <c r="R3130" t="s">
        <v>80</v>
      </c>
      <c r="S3130" s="10">
        <f>(J3130/86400)+25569+(-5/24)</f>
        <v>42780.617372685178</v>
      </c>
      <c r="T3130" s="9">
        <f>(I3130/86400)+25569+(-5/24)</f>
        <v>42810.575706018521</v>
      </c>
    </row>
    <row r="3131" spans="1:20" ht="58" x14ac:dyDescent="0.35">
      <c r="A3131">
        <v>3129</v>
      </c>
      <c r="B3131" s="8" t="s">
        <v>2055</v>
      </c>
      <c r="C3131" s="8" t="s">
        <v>2054</v>
      </c>
      <c r="D3131">
        <v>1250</v>
      </c>
      <c r="E3131">
        <v>10</v>
      </c>
      <c r="F3131" t="s">
        <v>50</v>
      </c>
      <c r="G3131" t="s">
        <v>55</v>
      </c>
      <c r="H3131" t="s">
        <v>82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81</v>
      </c>
      <c r="O3131">
        <f>ROUNDUP(E3131/D3131,2)*100</f>
        <v>1</v>
      </c>
      <c r="P3131">
        <f>IF(L3131&gt;0,ROUNDUP((E3131/L3131),0))</f>
        <v>10</v>
      </c>
      <c r="Q3131" t="s">
        <v>34</v>
      </c>
      <c r="R3131" t="s">
        <v>80</v>
      </c>
      <c r="S3131" s="10">
        <f>(J3131/86400)+25569+(-5/24)</f>
        <v>42803.634479166663</v>
      </c>
      <c r="T3131" s="9">
        <f>(I3131/86400)+25569+(-5/24)</f>
        <v>42843.592812499999</v>
      </c>
    </row>
    <row r="3132" spans="1:20" ht="43.5" x14ac:dyDescent="0.35">
      <c r="A3132">
        <v>3130</v>
      </c>
      <c r="B3132" s="8" t="s">
        <v>2053</v>
      </c>
      <c r="C3132" s="8" t="s">
        <v>2052</v>
      </c>
      <c r="D3132">
        <v>10000</v>
      </c>
      <c r="E3132">
        <v>375</v>
      </c>
      <c r="F3132" t="s">
        <v>50</v>
      </c>
      <c r="G3132" t="s">
        <v>55</v>
      </c>
      <c r="H3132" t="s">
        <v>82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81</v>
      </c>
      <c r="O3132">
        <f>ROUNDUP(E3132/D3132,2)*100</f>
        <v>4</v>
      </c>
      <c r="P3132">
        <f>IF(L3132&gt;0,ROUNDUP((E3132/L3132),0))</f>
        <v>94</v>
      </c>
      <c r="Q3132" t="s">
        <v>34</v>
      </c>
      <c r="R3132" t="s">
        <v>80</v>
      </c>
      <c r="S3132" s="10">
        <f>(J3132/86400)+25569+(-5/24)</f>
        <v>42808.431898148141</v>
      </c>
      <c r="T3132" s="9">
        <f>(I3132/86400)+25569+(-5/24)</f>
        <v>42838.999305555553</v>
      </c>
    </row>
    <row r="3133" spans="1:20" ht="29" x14ac:dyDescent="0.35">
      <c r="A3133">
        <v>3131</v>
      </c>
      <c r="B3133" s="8" t="s">
        <v>2051</v>
      </c>
      <c r="C3133" s="8" t="s">
        <v>2050</v>
      </c>
      <c r="D3133">
        <v>4100</v>
      </c>
      <c r="E3133">
        <v>645</v>
      </c>
      <c r="F3133" t="s">
        <v>50</v>
      </c>
      <c r="G3133" t="s">
        <v>55</v>
      </c>
      <c r="H3133" t="s">
        <v>82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81</v>
      </c>
      <c r="O3133">
        <f>ROUNDUP(E3133/D3133,2)*100</f>
        <v>16</v>
      </c>
      <c r="P3133">
        <f>IF(L3133&gt;0,ROUNDUP((E3133/L3133),0))</f>
        <v>54</v>
      </c>
      <c r="Q3133" t="s">
        <v>34</v>
      </c>
      <c r="R3133" t="s">
        <v>80</v>
      </c>
      <c r="S3133" s="10">
        <f>(J3133/86400)+25569+(-5/24)</f>
        <v>42803.370891203704</v>
      </c>
      <c r="T3133" s="9">
        <f>(I3133/86400)+25569+(-5/24)</f>
        <v>42833.329224537032</v>
      </c>
    </row>
    <row r="3134" spans="1:20" ht="29" x14ac:dyDescent="0.35">
      <c r="A3134">
        <v>3132</v>
      </c>
      <c r="B3134" s="8" t="s">
        <v>2049</v>
      </c>
      <c r="C3134" s="8" t="s">
        <v>2048</v>
      </c>
      <c r="D3134">
        <v>30000</v>
      </c>
      <c r="E3134">
        <v>10</v>
      </c>
      <c r="F3134" t="s">
        <v>50</v>
      </c>
      <c r="G3134" t="s">
        <v>55</v>
      </c>
      <c r="H3134" t="s">
        <v>82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81</v>
      </c>
      <c r="O3134">
        <f>ROUNDUP(E3134/D3134,2)*100</f>
        <v>1</v>
      </c>
      <c r="P3134">
        <f>IF(L3134&gt;0,ROUNDUP((E3134/L3134),0))</f>
        <v>10</v>
      </c>
      <c r="Q3134" t="s">
        <v>34</v>
      </c>
      <c r="R3134" t="s">
        <v>80</v>
      </c>
      <c r="S3134" s="10">
        <f>(J3134/86400)+25569+(-5/24)</f>
        <v>42786.141898148147</v>
      </c>
      <c r="T3134" s="9">
        <f>(I3134/86400)+25569+(-5/24)</f>
        <v>42846.100231481476</v>
      </c>
    </row>
    <row r="3135" spans="1:20" ht="43.5" x14ac:dyDescent="0.35">
      <c r="A3135">
        <v>3133</v>
      </c>
      <c r="B3135" s="8" t="s">
        <v>2047</v>
      </c>
      <c r="C3135" s="8" t="s">
        <v>2046</v>
      </c>
      <c r="D3135">
        <v>500</v>
      </c>
      <c r="E3135">
        <v>540</v>
      </c>
      <c r="F3135" t="s">
        <v>50</v>
      </c>
      <c r="G3135" t="s">
        <v>56</v>
      </c>
      <c r="H3135" t="s">
        <v>90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81</v>
      </c>
      <c r="O3135">
        <f>ROUNDUP(E3135/D3135,2)*100</f>
        <v>108</v>
      </c>
      <c r="P3135">
        <f>IF(L3135&gt;0,ROUNDUP((E3135/L3135),0))</f>
        <v>34</v>
      </c>
      <c r="Q3135" t="s">
        <v>34</v>
      </c>
      <c r="R3135" t="s">
        <v>80</v>
      </c>
      <c r="S3135" s="10">
        <f>(J3135/86400)+25569+(-5/24)</f>
        <v>42788.356874999998</v>
      </c>
      <c r="T3135" s="9">
        <f>(I3135/86400)+25569+(-5/24)</f>
        <v>42818.315208333333</v>
      </c>
    </row>
    <row r="3136" spans="1:20" ht="58" x14ac:dyDescent="0.35">
      <c r="A3136">
        <v>3134</v>
      </c>
      <c r="B3136" s="8" t="s">
        <v>2045</v>
      </c>
      <c r="C3136" s="8" t="s">
        <v>2044</v>
      </c>
      <c r="D3136">
        <v>1000</v>
      </c>
      <c r="E3136">
        <v>225</v>
      </c>
      <c r="F3136" t="s">
        <v>50</v>
      </c>
      <c r="G3136" t="s">
        <v>56</v>
      </c>
      <c r="H3136" t="s">
        <v>90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81</v>
      </c>
      <c r="O3136">
        <f>ROUNDUP(E3136/D3136,2)*100</f>
        <v>23</v>
      </c>
      <c r="P3136">
        <f>IF(L3136&gt;0,ROUNDUP((E3136/L3136),0))</f>
        <v>19</v>
      </c>
      <c r="Q3136" t="s">
        <v>34</v>
      </c>
      <c r="R3136" t="s">
        <v>80</v>
      </c>
      <c r="S3136" s="10">
        <f>(J3136/86400)+25569+(-5/24)</f>
        <v>42800.511793981474</v>
      </c>
      <c r="T3136" s="9">
        <f>(I3136/86400)+25569+(-5/24)</f>
        <v>42821.470127314817</v>
      </c>
    </row>
    <row r="3137" spans="1:20" ht="43.5" x14ac:dyDescent="0.35">
      <c r="A3137">
        <v>3135</v>
      </c>
      <c r="B3137" s="8" t="s">
        <v>2043</v>
      </c>
      <c r="C3137" s="8" t="s">
        <v>2042</v>
      </c>
      <c r="D3137">
        <v>777</v>
      </c>
      <c r="E3137">
        <v>162</v>
      </c>
      <c r="F3137" t="s">
        <v>50</v>
      </c>
      <c r="G3137" t="s">
        <v>55</v>
      </c>
      <c r="H3137" t="s">
        <v>82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81</v>
      </c>
      <c r="O3137">
        <f>ROUNDUP(E3137/D3137,2)*100</f>
        <v>21.000000000000004</v>
      </c>
      <c r="P3137">
        <f>IF(L3137&gt;0,ROUNDUP((E3137/L3137),0))</f>
        <v>24</v>
      </c>
      <c r="Q3137" t="s">
        <v>34</v>
      </c>
      <c r="R3137" t="s">
        <v>80</v>
      </c>
      <c r="S3137" s="10">
        <f>(J3137/86400)+25569+(-5/24)</f>
        <v>42806.943530092591</v>
      </c>
      <c r="T3137" s="9">
        <f>(I3137/86400)+25569+(-5/24)</f>
        <v>42828.943530092591</v>
      </c>
    </row>
    <row r="3138" spans="1:20" ht="43.5" x14ac:dyDescent="0.35">
      <c r="A3138">
        <v>3136</v>
      </c>
      <c r="B3138" s="8" t="s">
        <v>2041</v>
      </c>
      <c r="C3138" s="8" t="s">
        <v>2040</v>
      </c>
      <c r="D3138">
        <v>500</v>
      </c>
      <c r="E3138">
        <v>639</v>
      </c>
      <c r="F3138" t="s">
        <v>50</v>
      </c>
      <c r="G3138" t="s">
        <v>56</v>
      </c>
      <c r="H3138" t="s">
        <v>90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81</v>
      </c>
      <c r="O3138">
        <f>ROUNDUP(E3138/D3138,2)*100</f>
        <v>128</v>
      </c>
      <c r="P3138">
        <f>IF(L3138&gt;0,ROUNDUP((E3138/L3138),0))</f>
        <v>30</v>
      </c>
      <c r="Q3138" t="s">
        <v>34</v>
      </c>
      <c r="R3138" t="s">
        <v>80</v>
      </c>
      <c r="S3138" s="10">
        <f>(J3138/86400)+25569+(-5/24)</f>
        <v>42789.25409722222</v>
      </c>
      <c r="T3138" s="9">
        <f>(I3138/86400)+25569+(-5/24)</f>
        <v>42825.749305555553</v>
      </c>
    </row>
    <row r="3139" spans="1:20" ht="29" x14ac:dyDescent="0.35">
      <c r="A3139">
        <v>3137</v>
      </c>
      <c r="B3139" s="8" t="s">
        <v>2039</v>
      </c>
      <c r="C3139" s="8" t="s">
        <v>2038</v>
      </c>
      <c r="D3139">
        <v>1500</v>
      </c>
      <c r="E3139">
        <v>50</v>
      </c>
      <c r="F3139" t="s">
        <v>50</v>
      </c>
      <c r="G3139" t="s">
        <v>55</v>
      </c>
      <c r="H3139" t="s">
        <v>82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81</v>
      </c>
      <c r="O3139">
        <f>ROUNDUP(E3139/D3139,2)*100</f>
        <v>4</v>
      </c>
      <c r="P3139">
        <f>IF(L3139&gt;0,ROUNDUP((E3139/L3139),0))</f>
        <v>50</v>
      </c>
      <c r="Q3139" t="s">
        <v>34</v>
      </c>
      <c r="R3139" t="s">
        <v>80</v>
      </c>
      <c r="S3139" s="10">
        <f>(J3139/86400)+25569+(-5/24)</f>
        <v>42807.676724537036</v>
      </c>
      <c r="T3139" s="9">
        <f>(I3139/86400)+25569+(-5/24)</f>
        <v>42858.591666666667</v>
      </c>
    </row>
    <row r="3140" spans="1:20" ht="58" x14ac:dyDescent="0.35">
      <c r="A3140">
        <v>3138</v>
      </c>
      <c r="B3140" s="8" t="s">
        <v>2037</v>
      </c>
      <c r="C3140" s="8" t="s">
        <v>2036</v>
      </c>
      <c r="D3140">
        <v>200</v>
      </c>
      <c r="E3140">
        <v>0</v>
      </c>
      <c r="F3140" t="s">
        <v>50</v>
      </c>
      <c r="G3140" t="s">
        <v>56</v>
      </c>
      <c r="H3140" t="s">
        <v>90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81</v>
      </c>
      <c r="O3140">
        <f>ROUNDUP(E3140/D3140,2)*100</f>
        <v>0</v>
      </c>
      <c r="P3140" t="b">
        <f>IF(L3140&gt;0,ROUNDUP((E3140/L3140),0))</f>
        <v>0</v>
      </c>
      <c r="Q3140" t="s">
        <v>34</v>
      </c>
      <c r="R3140" t="s">
        <v>80</v>
      </c>
      <c r="S3140" s="10">
        <f>(J3140/86400)+25569+(-5/24)</f>
        <v>42809.437581018516</v>
      </c>
      <c r="T3140" s="9">
        <f>(I3140/86400)+25569+(-5/24)</f>
        <v>42828.437581018516</v>
      </c>
    </row>
    <row r="3141" spans="1:20" ht="43.5" x14ac:dyDescent="0.35">
      <c r="A3141">
        <v>3139</v>
      </c>
      <c r="B3141" s="8" t="s">
        <v>2035</v>
      </c>
      <c r="C3141" s="8" t="s">
        <v>2034</v>
      </c>
      <c r="D3141">
        <v>50000</v>
      </c>
      <c r="E3141">
        <v>2700</v>
      </c>
      <c r="F3141" t="s">
        <v>50</v>
      </c>
      <c r="G3141" t="s">
        <v>67</v>
      </c>
      <c r="H3141" t="s">
        <v>101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81</v>
      </c>
      <c r="O3141">
        <f>ROUNDUP(E3141/D3141,2)*100</f>
        <v>6.0000000000000009</v>
      </c>
      <c r="P3141">
        <f>IF(L3141&gt;0,ROUNDUP((E3141/L3141),0))</f>
        <v>450</v>
      </c>
      <c r="Q3141" t="s">
        <v>34</v>
      </c>
      <c r="R3141" t="s">
        <v>80</v>
      </c>
      <c r="S3141" s="10">
        <f>(J3141/86400)+25569+(-5/24)</f>
        <v>42785.062037037038</v>
      </c>
      <c r="T3141" s="9">
        <f>(I3141/86400)+25569+(-5/24)</f>
        <v>42818.981249999997</v>
      </c>
    </row>
    <row r="3142" spans="1:20" ht="58" x14ac:dyDescent="0.35">
      <c r="A3142">
        <v>3140</v>
      </c>
      <c r="B3142" s="8" t="s">
        <v>2033</v>
      </c>
      <c r="C3142" s="8" t="s">
        <v>2032</v>
      </c>
      <c r="D3142">
        <v>10000</v>
      </c>
      <c r="E3142">
        <v>96</v>
      </c>
      <c r="F3142" t="s">
        <v>50</v>
      </c>
      <c r="G3142" t="s">
        <v>61</v>
      </c>
      <c r="H3142" t="s">
        <v>85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81</v>
      </c>
      <c r="O3142">
        <f>ROUNDUP(E3142/D3142,2)*100</f>
        <v>1</v>
      </c>
      <c r="P3142">
        <f>IF(L3142&gt;0,ROUNDUP((E3142/L3142),0))</f>
        <v>24</v>
      </c>
      <c r="Q3142" t="s">
        <v>34</v>
      </c>
      <c r="R3142" t="s">
        <v>80</v>
      </c>
      <c r="S3142" s="10">
        <f>(J3142/86400)+25569+(-5/24)</f>
        <v>42802.510451388887</v>
      </c>
      <c r="T3142" s="9">
        <f>(I3142/86400)+25569+(-5/24)</f>
        <v>42832.468784722216</v>
      </c>
    </row>
    <row r="3143" spans="1:20" ht="58" x14ac:dyDescent="0.35">
      <c r="A3143">
        <v>3141</v>
      </c>
      <c r="B3143" s="8" t="s">
        <v>2031</v>
      </c>
      <c r="C3143" s="8" t="s">
        <v>2030</v>
      </c>
      <c r="D3143">
        <v>500</v>
      </c>
      <c r="E3143">
        <v>258</v>
      </c>
      <c r="F3143" t="s">
        <v>50</v>
      </c>
      <c r="G3143" t="s">
        <v>62</v>
      </c>
      <c r="H3143" t="s">
        <v>85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81</v>
      </c>
      <c r="O3143">
        <f>ROUNDUP(E3143/D3143,2)*100</f>
        <v>52</v>
      </c>
      <c r="P3143">
        <f>IF(L3143&gt;0,ROUNDUP((E3143/L3143),0))</f>
        <v>33</v>
      </c>
      <c r="Q3143" t="s">
        <v>34</v>
      </c>
      <c r="R3143" t="s">
        <v>80</v>
      </c>
      <c r="S3143" s="10">
        <f>(J3143/86400)+25569+(-5/24)</f>
        <v>42800.544999999998</v>
      </c>
      <c r="T3143" s="9">
        <f>(I3143/86400)+25569+(-5/24)</f>
        <v>42841.624999999993</v>
      </c>
    </row>
    <row r="3144" spans="1:20" ht="43.5" x14ac:dyDescent="0.35">
      <c r="A3144">
        <v>3142</v>
      </c>
      <c r="B3144" s="8" t="s">
        <v>2029</v>
      </c>
      <c r="C3144" s="8" t="s">
        <v>2028</v>
      </c>
      <c r="D3144">
        <v>2750</v>
      </c>
      <c r="E3144">
        <v>45</v>
      </c>
      <c r="F3144" t="s">
        <v>50</v>
      </c>
      <c r="G3144" t="s">
        <v>56</v>
      </c>
      <c r="H3144" t="s">
        <v>90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81</v>
      </c>
      <c r="O3144">
        <f>ROUNDUP(E3144/D3144,2)*100</f>
        <v>2</v>
      </c>
      <c r="P3144">
        <f>IF(L3144&gt;0,ROUNDUP((E3144/L3144),0))</f>
        <v>15</v>
      </c>
      <c r="Q3144" t="s">
        <v>34</v>
      </c>
      <c r="R3144" t="s">
        <v>80</v>
      </c>
      <c r="S3144" s="10">
        <f>(J3144/86400)+25569+(-5/24)</f>
        <v>42783.304849537039</v>
      </c>
      <c r="T3144" s="9">
        <f>(I3144/86400)+25569+(-5/24)</f>
        <v>42813.263182870367</v>
      </c>
    </row>
    <row r="3145" spans="1:20" ht="58" x14ac:dyDescent="0.35">
      <c r="A3145">
        <v>3143</v>
      </c>
      <c r="B3145" s="8" t="s">
        <v>2027</v>
      </c>
      <c r="C3145" s="8" t="s">
        <v>2026</v>
      </c>
      <c r="D3145">
        <v>700</v>
      </c>
      <c r="E3145">
        <v>0</v>
      </c>
      <c r="F3145" t="s">
        <v>50</v>
      </c>
      <c r="G3145" t="s">
        <v>56</v>
      </c>
      <c r="H3145" t="s">
        <v>90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81</v>
      </c>
      <c r="O3145">
        <f>ROUNDUP(E3145/D3145,2)*100</f>
        <v>0</v>
      </c>
      <c r="P3145" t="b">
        <f>IF(L3145&gt;0,ROUNDUP((E3145/L3145),0))</f>
        <v>0</v>
      </c>
      <c r="Q3145" t="s">
        <v>34</v>
      </c>
      <c r="R3145" t="s">
        <v>80</v>
      </c>
      <c r="S3145" s="10">
        <f>(J3145/86400)+25569+(-5/24)</f>
        <v>42808.149953703702</v>
      </c>
      <c r="T3145" s="9">
        <f>(I3145/86400)+25569+(-5/24)</f>
        <v>42834.149953703702</v>
      </c>
    </row>
    <row r="3146" spans="1:20" ht="58" x14ac:dyDescent="0.35">
      <c r="A3146">
        <v>3144</v>
      </c>
      <c r="B3146" s="8" t="s">
        <v>2025</v>
      </c>
      <c r="C3146" s="8" t="s">
        <v>2024</v>
      </c>
      <c r="D3146">
        <v>10000</v>
      </c>
      <c r="E3146">
        <v>7540</v>
      </c>
      <c r="F3146" t="s">
        <v>50</v>
      </c>
      <c r="G3146" t="s">
        <v>55</v>
      </c>
      <c r="H3146" t="s">
        <v>82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81</v>
      </c>
      <c r="O3146">
        <f>ROUNDUP(E3146/D3146,2)*100</f>
        <v>76</v>
      </c>
      <c r="P3146">
        <f>IF(L3146&gt;0,ROUNDUP((E3146/L3146),0))</f>
        <v>252</v>
      </c>
      <c r="Q3146" t="s">
        <v>34</v>
      </c>
      <c r="R3146" t="s">
        <v>80</v>
      </c>
      <c r="S3146" s="10">
        <f>(J3146/86400)+25569+(-5/24)</f>
        <v>42796.329942129632</v>
      </c>
      <c r="T3146" s="9">
        <f>(I3146/86400)+25569+(-5/24)</f>
        <v>42813.041666666664</v>
      </c>
    </row>
    <row r="3147" spans="1:20" ht="43.5" x14ac:dyDescent="0.35">
      <c r="A3147">
        <v>3145</v>
      </c>
      <c r="B3147" s="8" t="s">
        <v>2023</v>
      </c>
      <c r="C3147" s="8" t="s">
        <v>2022</v>
      </c>
      <c r="D3147">
        <v>25000</v>
      </c>
      <c r="E3147">
        <v>0</v>
      </c>
      <c r="F3147" t="s">
        <v>50</v>
      </c>
      <c r="G3147" t="s">
        <v>55</v>
      </c>
      <c r="H3147" t="s">
        <v>82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81</v>
      </c>
      <c r="O3147">
        <f>ROUNDUP(E3147/D3147,2)*100</f>
        <v>0</v>
      </c>
      <c r="P3147" t="b">
        <f>IF(L3147&gt;0,ROUNDUP((E3147/L3147),0))</f>
        <v>0</v>
      </c>
      <c r="Q3147" t="s">
        <v>34</v>
      </c>
      <c r="R3147" t="s">
        <v>80</v>
      </c>
      <c r="S3147" s="10">
        <f>(J3147/86400)+25569+(-5/24)</f>
        <v>42761.832569444443</v>
      </c>
      <c r="T3147" s="9">
        <f>(I3147/86400)+25569+(-5/24)</f>
        <v>42821.790902777771</v>
      </c>
    </row>
    <row r="3148" spans="1:20" ht="43.5" x14ac:dyDescent="0.35">
      <c r="A3148">
        <v>3146</v>
      </c>
      <c r="B3148" s="8" t="s">
        <v>2021</v>
      </c>
      <c r="C3148" s="8" t="s">
        <v>2020</v>
      </c>
      <c r="D3148">
        <v>50000</v>
      </c>
      <c r="E3148">
        <v>5250</v>
      </c>
      <c r="F3148" t="s">
        <v>50</v>
      </c>
      <c r="G3148" t="s">
        <v>67</v>
      </c>
      <c r="H3148" t="s">
        <v>101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81</v>
      </c>
      <c r="O3148">
        <f>ROUNDUP(E3148/D3148,2)*100</f>
        <v>11</v>
      </c>
      <c r="P3148">
        <f>IF(L3148&gt;0,ROUNDUP((E3148/L3148),0))</f>
        <v>438</v>
      </c>
      <c r="Q3148" t="s">
        <v>34</v>
      </c>
      <c r="R3148" t="s">
        <v>80</v>
      </c>
      <c r="S3148" s="10">
        <f>(J3148/86400)+25569+(-5/24)</f>
        <v>42796.474143518521</v>
      </c>
      <c r="T3148" s="9">
        <f>(I3148/86400)+25569+(-5/24)</f>
        <v>42841.432476851849</v>
      </c>
    </row>
    <row r="3149" spans="1:20" ht="43.5" x14ac:dyDescent="0.35">
      <c r="A3149">
        <v>3147</v>
      </c>
      <c r="B3149" s="8" t="s">
        <v>2019</v>
      </c>
      <c r="C3149" s="8" t="s">
        <v>2018</v>
      </c>
      <c r="D3149">
        <v>20000</v>
      </c>
      <c r="E3149">
        <v>23505</v>
      </c>
      <c r="F3149" t="s">
        <v>51</v>
      </c>
      <c r="G3149" t="s">
        <v>55</v>
      </c>
      <c r="H3149" t="s">
        <v>82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81</v>
      </c>
      <c r="O3149">
        <f>ROUNDUP(E3149/D3149,2)*100</f>
        <v>118</v>
      </c>
      <c r="P3149">
        <f>IF(L3149&gt;0,ROUNDUP((E3149/L3149),0))</f>
        <v>111</v>
      </c>
      <c r="Q3149" t="s">
        <v>34</v>
      </c>
      <c r="R3149" t="s">
        <v>80</v>
      </c>
      <c r="S3149" s="10">
        <f>(J3149/86400)+25569+(-5/24)</f>
        <v>41909.761053240734</v>
      </c>
      <c r="T3149" s="9">
        <f>(I3149/86400)+25569+(-5/24)</f>
        <v>41949.802719907406</v>
      </c>
    </row>
    <row r="3150" spans="1:20" ht="29" x14ac:dyDescent="0.35">
      <c r="A3150">
        <v>3148</v>
      </c>
      <c r="B3150" s="8" t="s">
        <v>2017</v>
      </c>
      <c r="C3150" s="8" t="s">
        <v>2016</v>
      </c>
      <c r="D3150">
        <v>1800</v>
      </c>
      <c r="E3150">
        <v>2361</v>
      </c>
      <c r="F3150" t="s">
        <v>51</v>
      </c>
      <c r="G3150" t="s">
        <v>55</v>
      </c>
      <c r="H3150" t="s">
        <v>82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81</v>
      </c>
      <c r="O3150">
        <f>ROUNDUP(E3150/D3150,2)*100</f>
        <v>132</v>
      </c>
      <c r="P3150">
        <f>IF(L3150&gt;0,ROUNDUP((E3150/L3150),0))</f>
        <v>42</v>
      </c>
      <c r="Q3150" t="s">
        <v>34</v>
      </c>
      <c r="R3150" t="s">
        <v>80</v>
      </c>
      <c r="S3150" s="10">
        <f>(J3150/86400)+25569+(-5/24)</f>
        <v>41891.456990740735</v>
      </c>
      <c r="T3150" s="9">
        <f>(I3150/86400)+25569+(-5/24)</f>
        <v>41912.958333333328</v>
      </c>
    </row>
    <row r="3151" spans="1:20" ht="43.5" x14ac:dyDescent="0.35">
      <c r="A3151">
        <v>3149</v>
      </c>
      <c r="B3151" s="8" t="s">
        <v>2015</v>
      </c>
      <c r="C3151" s="8" t="s">
        <v>2014</v>
      </c>
      <c r="D3151">
        <v>1250</v>
      </c>
      <c r="E3151">
        <v>1300</v>
      </c>
      <c r="F3151" t="s">
        <v>51</v>
      </c>
      <c r="G3151" t="s">
        <v>55</v>
      </c>
      <c r="H3151" t="s">
        <v>82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81</v>
      </c>
      <c r="O3151">
        <f>ROUNDUP(E3151/D3151,2)*100</f>
        <v>104</v>
      </c>
      <c r="P3151">
        <f>IF(L3151&gt;0,ROUNDUP((E3151/L3151),0))</f>
        <v>52</v>
      </c>
      <c r="Q3151" t="s">
        <v>34</v>
      </c>
      <c r="R3151" t="s">
        <v>80</v>
      </c>
      <c r="S3151" s="10">
        <f>(J3151/86400)+25569+(-5/24)</f>
        <v>41225.809027777774</v>
      </c>
      <c r="T3151" s="9">
        <f>(I3151/86400)+25569+(-5/24)</f>
        <v>41249.875</v>
      </c>
    </row>
    <row r="3152" spans="1:20" ht="58" x14ac:dyDescent="0.35">
      <c r="A3152">
        <v>3150</v>
      </c>
      <c r="B3152" s="8" t="s">
        <v>2013</v>
      </c>
      <c r="C3152" s="8" t="s">
        <v>2012</v>
      </c>
      <c r="D3152">
        <v>3500</v>
      </c>
      <c r="E3152">
        <v>3535</v>
      </c>
      <c r="F3152" t="s">
        <v>51</v>
      </c>
      <c r="G3152" t="s">
        <v>55</v>
      </c>
      <c r="H3152" t="s">
        <v>82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81</v>
      </c>
      <c r="O3152">
        <f>ROUNDUP(E3152/D3152,2)*100</f>
        <v>101</v>
      </c>
      <c r="P3152">
        <f>IF(L3152&gt;0,ROUNDUP((E3152/L3152),0))</f>
        <v>34</v>
      </c>
      <c r="Q3152" t="s">
        <v>34</v>
      </c>
      <c r="R3152" t="s">
        <v>80</v>
      </c>
      <c r="S3152" s="10">
        <f>(J3152/86400)+25569+(-5/24)</f>
        <v>40478.055590277778</v>
      </c>
      <c r="T3152" s="9">
        <f>(I3152/86400)+25569+(-5/24)</f>
        <v>40567.958333333328</v>
      </c>
    </row>
    <row r="3153" spans="1:20" ht="43.5" x14ac:dyDescent="0.35">
      <c r="A3153">
        <v>3151</v>
      </c>
      <c r="B3153" s="8" t="s">
        <v>2011</v>
      </c>
      <c r="C3153" s="8" t="s">
        <v>2010</v>
      </c>
      <c r="D3153">
        <v>3500</v>
      </c>
      <c r="E3153">
        <v>3514</v>
      </c>
      <c r="F3153" t="s">
        <v>51</v>
      </c>
      <c r="G3153" t="s">
        <v>55</v>
      </c>
      <c r="H3153" t="s">
        <v>82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81</v>
      </c>
      <c r="O3153">
        <f>ROUNDUP(E3153/D3153,2)*100</f>
        <v>101</v>
      </c>
      <c r="P3153">
        <f>IF(L3153&gt;0,ROUNDUP((E3153/L3153),0))</f>
        <v>104</v>
      </c>
      <c r="Q3153" t="s">
        <v>34</v>
      </c>
      <c r="R3153" t="s">
        <v>80</v>
      </c>
      <c r="S3153" s="10">
        <f>(J3153/86400)+25569+(-5/24)</f>
        <v>41862.631643518514</v>
      </c>
      <c r="T3153" s="9">
        <f>(I3153/86400)+25569+(-5/24)</f>
        <v>41892.631643518514</v>
      </c>
    </row>
    <row r="3154" spans="1:20" ht="43.5" x14ac:dyDescent="0.35">
      <c r="A3154">
        <v>3152</v>
      </c>
      <c r="B3154" s="8" t="s">
        <v>2009</v>
      </c>
      <c r="C3154" s="8" t="s">
        <v>2008</v>
      </c>
      <c r="D3154">
        <v>2200</v>
      </c>
      <c r="E3154">
        <v>2331</v>
      </c>
      <c r="F3154" t="s">
        <v>51</v>
      </c>
      <c r="G3154" t="s">
        <v>56</v>
      </c>
      <c r="H3154" t="s">
        <v>90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81</v>
      </c>
      <c r="O3154">
        <f>ROUNDUP(E3154/D3154,2)*100</f>
        <v>106</v>
      </c>
      <c r="P3154">
        <f>IF(L3154&gt;0,ROUNDUP((E3154/L3154),0))</f>
        <v>35</v>
      </c>
      <c r="Q3154" t="s">
        <v>34</v>
      </c>
      <c r="R3154" t="s">
        <v>80</v>
      </c>
      <c r="S3154" s="10">
        <f>(J3154/86400)+25569+(-5/24)</f>
        <v>41550.659340277773</v>
      </c>
      <c r="T3154" s="9">
        <f>(I3154/86400)+25569+(-5/24)</f>
        <v>41580.659340277773</v>
      </c>
    </row>
    <row r="3155" spans="1:20" ht="43.5" x14ac:dyDescent="0.35">
      <c r="A3155">
        <v>3153</v>
      </c>
      <c r="B3155" s="8" t="s">
        <v>2007</v>
      </c>
      <c r="C3155" s="8" t="s">
        <v>2006</v>
      </c>
      <c r="D3155">
        <v>3000</v>
      </c>
      <c r="E3155">
        <v>10067.5</v>
      </c>
      <c r="F3155" t="s">
        <v>51</v>
      </c>
      <c r="G3155" t="s">
        <v>55</v>
      </c>
      <c r="H3155" t="s">
        <v>82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81</v>
      </c>
      <c r="O3155">
        <f>ROUNDUP(E3155/D3155,2)*100</f>
        <v>336</v>
      </c>
      <c r="P3155">
        <f>IF(L3155&gt;0,ROUNDUP((E3155/L3155),0))</f>
        <v>42</v>
      </c>
      <c r="Q3155" t="s">
        <v>34</v>
      </c>
      <c r="R3155" t="s">
        <v>80</v>
      </c>
      <c r="S3155" s="10">
        <f>(J3155/86400)+25569+(-5/24)</f>
        <v>40632.946030092593</v>
      </c>
      <c r="T3155" s="9">
        <f>(I3155/86400)+25569+(-5/24)</f>
        <v>40663.999305555553</v>
      </c>
    </row>
    <row r="3156" spans="1:20" ht="43.5" x14ac:dyDescent="0.35">
      <c r="A3156">
        <v>3154</v>
      </c>
      <c r="B3156" s="8" t="s">
        <v>2005</v>
      </c>
      <c r="C3156" s="8" t="s">
        <v>2004</v>
      </c>
      <c r="D3156">
        <v>7000</v>
      </c>
      <c r="E3156">
        <v>7905</v>
      </c>
      <c r="F3156" t="s">
        <v>51</v>
      </c>
      <c r="G3156" t="s">
        <v>55</v>
      </c>
      <c r="H3156" t="s">
        <v>82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81</v>
      </c>
      <c r="O3156">
        <f>ROUNDUP(E3156/D3156,2)*100</f>
        <v>113.00000000000001</v>
      </c>
      <c r="P3156">
        <f>IF(L3156&gt;0,ROUNDUP((E3156/L3156),0))</f>
        <v>65</v>
      </c>
      <c r="Q3156" t="s">
        <v>34</v>
      </c>
      <c r="R3156" t="s">
        <v>80</v>
      </c>
      <c r="S3156" s="10">
        <f>(J3156/86400)+25569+(-5/24)</f>
        <v>40970.667337962957</v>
      </c>
      <c r="T3156" s="9">
        <f>(I3156/86400)+25569+(-5/24)</f>
        <v>41000.625671296293</v>
      </c>
    </row>
    <row r="3157" spans="1:20" ht="43.5" x14ac:dyDescent="0.35">
      <c r="A3157">
        <v>3155</v>
      </c>
      <c r="B3157" s="8" t="s">
        <v>2003</v>
      </c>
      <c r="C3157" s="8" t="s">
        <v>2002</v>
      </c>
      <c r="D3157">
        <v>5000</v>
      </c>
      <c r="E3157">
        <v>9425.23</v>
      </c>
      <c r="F3157" t="s">
        <v>51</v>
      </c>
      <c r="G3157" t="s">
        <v>56</v>
      </c>
      <c r="H3157" t="s">
        <v>90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81</v>
      </c>
      <c r="O3157">
        <f>ROUNDUP(E3157/D3157,2)*100</f>
        <v>189</v>
      </c>
      <c r="P3157">
        <f>IF(L3157&gt;0,ROUNDUP((E3157/L3157),0))</f>
        <v>32</v>
      </c>
      <c r="Q3157" t="s">
        <v>34</v>
      </c>
      <c r="R3157" t="s">
        <v>80</v>
      </c>
      <c r="S3157" s="10">
        <f>(J3157/86400)+25569+(-5/24)</f>
        <v>41233.290798611109</v>
      </c>
      <c r="T3157" s="9">
        <f>(I3157/86400)+25569+(-5/24)</f>
        <v>41263.290798611109</v>
      </c>
    </row>
    <row r="3158" spans="1:20" ht="43.5" x14ac:dyDescent="0.35">
      <c r="A3158">
        <v>3156</v>
      </c>
      <c r="B3158" s="8" t="s">
        <v>2001</v>
      </c>
      <c r="C3158" s="8" t="s">
        <v>2000</v>
      </c>
      <c r="D3158">
        <v>5500</v>
      </c>
      <c r="E3158">
        <v>5600</v>
      </c>
      <c r="F3158" t="s">
        <v>51</v>
      </c>
      <c r="G3158" t="s">
        <v>55</v>
      </c>
      <c r="H3158" t="s">
        <v>82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81</v>
      </c>
      <c r="O3158">
        <f>ROUNDUP(E3158/D3158,2)*100</f>
        <v>102</v>
      </c>
      <c r="P3158">
        <f>IF(L3158&gt;0,ROUNDUP((E3158/L3158),0))</f>
        <v>63</v>
      </c>
      <c r="Q3158" t="s">
        <v>34</v>
      </c>
      <c r="R3158" t="s">
        <v>80</v>
      </c>
      <c r="S3158" s="10">
        <f>(J3158/86400)+25569+(-5/24)</f>
        <v>41026.744722222218</v>
      </c>
      <c r="T3158" s="9">
        <f>(I3158/86400)+25569+(-5/24)</f>
        <v>41061.744722222218</v>
      </c>
    </row>
    <row r="3159" spans="1:20" ht="29" x14ac:dyDescent="0.35">
      <c r="A3159">
        <v>3157</v>
      </c>
      <c r="B3159" s="8" t="s">
        <v>1999</v>
      </c>
      <c r="C3159" s="8" t="s">
        <v>1998</v>
      </c>
      <c r="D3159">
        <v>4000</v>
      </c>
      <c r="E3159">
        <v>4040</v>
      </c>
      <c r="F3159" t="s">
        <v>51</v>
      </c>
      <c r="G3159" t="s">
        <v>55</v>
      </c>
      <c r="H3159" t="s">
        <v>82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81</v>
      </c>
      <c r="O3159">
        <f>ROUNDUP(E3159/D3159,2)*100</f>
        <v>101</v>
      </c>
      <c r="P3159">
        <f>IF(L3159&gt;0,ROUNDUP((E3159/L3159),0))</f>
        <v>99</v>
      </c>
      <c r="Q3159" t="s">
        <v>34</v>
      </c>
      <c r="R3159" t="s">
        <v>80</v>
      </c>
      <c r="S3159" s="10">
        <f>(J3159/86400)+25569+(-5/24)</f>
        <v>41829.579918981479</v>
      </c>
      <c r="T3159" s="9">
        <f>(I3159/86400)+25569+(-5/24)</f>
        <v>41839</v>
      </c>
    </row>
    <row r="3160" spans="1:20" ht="29" x14ac:dyDescent="0.35">
      <c r="A3160">
        <v>3158</v>
      </c>
      <c r="B3160" s="8" t="s">
        <v>1997</v>
      </c>
      <c r="C3160" s="8" t="s">
        <v>1996</v>
      </c>
      <c r="D3160">
        <v>5000</v>
      </c>
      <c r="E3160">
        <v>5700</v>
      </c>
      <c r="F3160" t="s">
        <v>51</v>
      </c>
      <c r="G3160" t="s">
        <v>55</v>
      </c>
      <c r="H3160" t="s">
        <v>82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81</v>
      </c>
      <c r="O3160">
        <f>ROUNDUP(E3160/D3160,2)*100</f>
        <v>113.99999999999999</v>
      </c>
      <c r="P3160">
        <f>IF(L3160&gt;0,ROUNDUP((E3160/L3160),0))</f>
        <v>83</v>
      </c>
      <c r="Q3160" t="s">
        <v>34</v>
      </c>
      <c r="R3160" t="s">
        <v>80</v>
      </c>
      <c r="S3160" s="10">
        <f>(J3160/86400)+25569+(-5/24)</f>
        <v>41447.631388888891</v>
      </c>
      <c r="T3160" s="9">
        <f>(I3160/86400)+25569+(-5/24)</f>
        <v>41477.631388888891</v>
      </c>
    </row>
    <row r="3161" spans="1:20" ht="43.5" x14ac:dyDescent="0.35">
      <c r="A3161">
        <v>3159</v>
      </c>
      <c r="B3161" s="8" t="s">
        <v>1995</v>
      </c>
      <c r="C3161" s="8" t="s">
        <v>1994</v>
      </c>
      <c r="D3161">
        <v>1500</v>
      </c>
      <c r="E3161">
        <v>2002.22</v>
      </c>
      <c r="F3161" t="s">
        <v>51</v>
      </c>
      <c r="G3161" t="s">
        <v>55</v>
      </c>
      <c r="H3161" t="s">
        <v>82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81</v>
      </c>
      <c r="O3161">
        <f>ROUNDUP(E3161/D3161,2)*100</f>
        <v>134</v>
      </c>
      <c r="P3161">
        <f>IF(L3161&gt;0,ROUNDUP((E3161/L3161),0))</f>
        <v>39</v>
      </c>
      <c r="Q3161" t="s">
        <v>34</v>
      </c>
      <c r="R3161" t="s">
        <v>80</v>
      </c>
      <c r="S3161" s="10">
        <f>(J3161/86400)+25569+(-5/24)</f>
        <v>40883.858344907407</v>
      </c>
      <c r="T3161" s="9">
        <f>(I3161/86400)+25569+(-5/24)</f>
        <v>40926.75</v>
      </c>
    </row>
    <row r="3162" spans="1:20" ht="43.5" x14ac:dyDescent="0.35">
      <c r="A3162">
        <v>3160</v>
      </c>
      <c r="B3162" s="8" t="s">
        <v>1993</v>
      </c>
      <c r="C3162" s="8" t="s">
        <v>1992</v>
      </c>
      <c r="D3162">
        <v>4500</v>
      </c>
      <c r="E3162">
        <v>4569</v>
      </c>
      <c r="F3162" t="s">
        <v>51</v>
      </c>
      <c r="G3162" t="s">
        <v>55</v>
      </c>
      <c r="H3162" t="s">
        <v>82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81</v>
      </c>
      <c r="O3162">
        <f>ROUNDUP(E3162/D3162,2)*100</f>
        <v>102</v>
      </c>
      <c r="P3162">
        <f>IF(L3162&gt;0,ROUNDUP((E3162/L3162),0))</f>
        <v>81</v>
      </c>
      <c r="Q3162" t="s">
        <v>34</v>
      </c>
      <c r="R3162" t="s">
        <v>80</v>
      </c>
      <c r="S3162" s="10">
        <f>(J3162/86400)+25569+(-5/24)</f>
        <v>41841.056562499994</v>
      </c>
      <c r="T3162" s="9">
        <f>(I3162/86400)+25569+(-5/24)</f>
        <v>41863.999305555553</v>
      </c>
    </row>
    <row r="3163" spans="1:20" ht="58" x14ac:dyDescent="0.35">
      <c r="A3163">
        <v>3161</v>
      </c>
      <c r="B3163" s="8" t="s">
        <v>1991</v>
      </c>
      <c r="C3163" s="8" t="s">
        <v>1990</v>
      </c>
      <c r="D3163">
        <v>2000</v>
      </c>
      <c r="E3163">
        <v>2102</v>
      </c>
      <c r="F3163" t="s">
        <v>51</v>
      </c>
      <c r="G3163" t="s">
        <v>56</v>
      </c>
      <c r="H3163" t="s">
        <v>90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81</v>
      </c>
      <c r="O3163">
        <f>ROUNDUP(E3163/D3163,2)*100</f>
        <v>106</v>
      </c>
      <c r="P3163">
        <f>IF(L3163&gt;0,ROUNDUP((E3163/L3163),0))</f>
        <v>29</v>
      </c>
      <c r="Q3163" t="s">
        <v>34</v>
      </c>
      <c r="R3163" t="s">
        <v>80</v>
      </c>
      <c r="S3163" s="10">
        <f>(J3163/86400)+25569+(-5/24)</f>
        <v>41897.327800925923</v>
      </c>
      <c r="T3163" s="9">
        <f>(I3163/86400)+25569+(-5/24)</f>
        <v>41927.327800925923</v>
      </c>
    </row>
    <row r="3164" spans="1:20" ht="58" x14ac:dyDescent="0.35">
      <c r="A3164">
        <v>3162</v>
      </c>
      <c r="B3164" s="8" t="s">
        <v>1989</v>
      </c>
      <c r="C3164" s="8" t="s">
        <v>1988</v>
      </c>
      <c r="D3164">
        <v>4000</v>
      </c>
      <c r="E3164">
        <v>5086</v>
      </c>
      <c r="F3164" t="s">
        <v>51</v>
      </c>
      <c r="G3164" t="s">
        <v>55</v>
      </c>
      <c r="H3164" t="s">
        <v>82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81</v>
      </c>
      <c r="O3164">
        <f>ROUNDUP(E3164/D3164,2)*100</f>
        <v>128</v>
      </c>
      <c r="P3164">
        <f>IF(L3164&gt;0,ROUNDUP((E3164/L3164),0))</f>
        <v>81</v>
      </c>
      <c r="Q3164" t="s">
        <v>34</v>
      </c>
      <c r="R3164" t="s">
        <v>80</v>
      </c>
      <c r="S3164" s="10">
        <f>(J3164/86400)+25569+(-5/24)</f>
        <v>41799.47756944444</v>
      </c>
      <c r="T3164" s="9">
        <f>(I3164/86400)+25569+(-5/24)</f>
        <v>41826.875</v>
      </c>
    </row>
    <row r="3165" spans="1:20" ht="43.5" x14ac:dyDescent="0.35">
      <c r="A3165">
        <v>3163</v>
      </c>
      <c r="B3165" s="8" t="s">
        <v>1987</v>
      </c>
      <c r="C3165" s="8" t="s">
        <v>1986</v>
      </c>
      <c r="D3165">
        <v>13000</v>
      </c>
      <c r="E3165">
        <v>14450</v>
      </c>
      <c r="F3165" t="s">
        <v>51</v>
      </c>
      <c r="G3165" t="s">
        <v>55</v>
      </c>
      <c r="H3165" t="s">
        <v>82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81</v>
      </c>
      <c r="O3165">
        <f>ROUNDUP(E3165/D3165,2)*100</f>
        <v>112.00000000000001</v>
      </c>
      <c r="P3165">
        <f>IF(L3165&gt;0,ROUNDUP((E3165/L3165),0))</f>
        <v>201</v>
      </c>
      <c r="Q3165" t="s">
        <v>34</v>
      </c>
      <c r="R3165" t="s">
        <v>80</v>
      </c>
      <c r="S3165" s="10">
        <f>(J3165/86400)+25569+(-5/24)</f>
        <v>41775.545428240737</v>
      </c>
      <c r="T3165" s="9">
        <f>(I3165/86400)+25569+(-5/24)</f>
        <v>41805.545428240737</v>
      </c>
    </row>
    <row r="3166" spans="1:20" ht="58" x14ac:dyDescent="0.35">
      <c r="A3166">
        <v>3164</v>
      </c>
      <c r="B3166" s="8" t="s">
        <v>1985</v>
      </c>
      <c r="C3166" s="8" t="s">
        <v>1984</v>
      </c>
      <c r="D3166">
        <v>2500</v>
      </c>
      <c r="E3166">
        <v>2669</v>
      </c>
      <c r="F3166" t="s">
        <v>51</v>
      </c>
      <c r="G3166" t="s">
        <v>55</v>
      </c>
      <c r="H3166" t="s">
        <v>82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81</v>
      </c>
      <c r="O3166">
        <f>ROUNDUP(E3166/D3166,2)*100</f>
        <v>107</v>
      </c>
      <c r="P3166">
        <f>IF(L3166&gt;0,ROUNDUP((E3166/L3166),0))</f>
        <v>38</v>
      </c>
      <c r="Q3166" t="s">
        <v>34</v>
      </c>
      <c r="R3166" t="s">
        <v>80</v>
      </c>
      <c r="S3166" s="10">
        <f>(J3166/86400)+25569+(-5/24)</f>
        <v>41766.597395833327</v>
      </c>
      <c r="T3166" s="9">
        <f>(I3166/86400)+25569+(-5/24)</f>
        <v>41799.597395833327</v>
      </c>
    </row>
    <row r="3167" spans="1:20" ht="58" x14ac:dyDescent="0.35">
      <c r="A3167">
        <v>3165</v>
      </c>
      <c r="B3167" s="8" t="s">
        <v>1983</v>
      </c>
      <c r="C3167" s="8" t="s">
        <v>1982</v>
      </c>
      <c r="D3167">
        <v>750</v>
      </c>
      <c r="E3167">
        <v>1220</v>
      </c>
      <c r="F3167" t="s">
        <v>51</v>
      </c>
      <c r="G3167" t="s">
        <v>55</v>
      </c>
      <c r="H3167" t="s">
        <v>82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81</v>
      </c>
      <c r="O3167">
        <f>ROUNDUP(E3167/D3167,2)*100</f>
        <v>163</v>
      </c>
      <c r="P3167">
        <f>IF(L3167&gt;0,ROUNDUP((E3167/L3167),0))</f>
        <v>59</v>
      </c>
      <c r="Q3167" t="s">
        <v>34</v>
      </c>
      <c r="R3167" t="s">
        <v>80</v>
      </c>
      <c r="S3167" s="10">
        <f>(J3167/86400)+25569+(-5/24)</f>
        <v>40643.950925925921</v>
      </c>
      <c r="T3167" s="9">
        <f>(I3167/86400)+25569+(-5/24)</f>
        <v>40665.957638888889</v>
      </c>
    </row>
    <row r="3168" spans="1:20" ht="43.5" x14ac:dyDescent="0.35">
      <c r="A3168">
        <v>3166</v>
      </c>
      <c r="B3168" s="8" t="s">
        <v>1981</v>
      </c>
      <c r="C3168" s="8" t="s">
        <v>1980</v>
      </c>
      <c r="D3168">
        <v>35000</v>
      </c>
      <c r="E3168">
        <v>56079.83</v>
      </c>
      <c r="F3168" t="s">
        <v>51</v>
      </c>
      <c r="G3168" t="s">
        <v>55</v>
      </c>
      <c r="H3168" t="s">
        <v>82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81</v>
      </c>
      <c r="O3168">
        <f>ROUNDUP(E3168/D3168,2)*100</f>
        <v>161</v>
      </c>
      <c r="P3168">
        <f>IF(L3168&gt;0,ROUNDUP((E3168/L3168),0))</f>
        <v>61</v>
      </c>
      <c r="Q3168" t="s">
        <v>34</v>
      </c>
      <c r="R3168" t="s">
        <v>80</v>
      </c>
      <c r="S3168" s="10">
        <f>(J3168/86400)+25569+(-5/24)</f>
        <v>41940.483252314814</v>
      </c>
      <c r="T3168" s="9">
        <f>(I3168/86400)+25569+(-5/24)</f>
        <v>41969.124305555553</v>
      </c>
    </row>
    <row r="3169" spans="1:20" ht="29" x14ac:dyDescent="0.35">
      <c r="A3169">
        <v>3167</v>
      </c>
      <c r="B3169" s="8" t="s">
        <v>1979</v>
      </c>
      <c r="C3169" s="8" t="s">
        <v>1978</v>
      </c>
      <c r="D3169">
        <v>3000</v>
      </c>
      <c r="E3169">
        <v>3485</v>
      </c>
      <c r="F3169" t="s">
        <v>51</v>
      </c>
      <c r="G3169" t="s">
        <v>55</v>
      </c>
      <c r="H3169" t="s">
        <v>82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81</v>
      </c>
      <c r="O3169">
        <f>ROUNDUP(E3169/D3169,2)*100</f>
        <v>117</v>
      </c>
      <c r="P3169">
        <f>IF(L3169&gt;0,ROUNDUP((E3169/L3169),0))</f>
        <v>64</v>
      </c>
      <c r="Q3169" t="s">
        <v>34</v>
      </c>
      <c r="R3169" t="s">
        <v>80</v>
      </c>
      <c r="S3169" s="10">
        <f>(J3169/86400)+25569+(-5/24)</f>
        <v>41838.967372685183</v>
      </c>
      <c r="T3169" s="9">
        <f>(I3169/86400)+25569+(-5/24)</f>
        <v>41852.967372685183</v>
      </c>
    </row>
    <row r="3170" spans="1:20" ht="43.5" x14ac:dyDescent="0.35">
      <c r="A3170">
        <v>3168</v>
      </c>
      <c r="B3170" s="8" t="s">
        <v>1977</v>
      </c>
      <c r="C3170" s="8" t="s">
        <v>1976</v>
      </c>
      <c r="D3170">
        <v>2500</v>
      </c>
      <c r="E3170">
        <v>3105</v>
      </c>
      <c r="F3170" t="s">
        <v>51</v>
      </c>
      <c r="G3170" t="s">
        <v>55</v>
      </c>
      <c r="H3170" t="s">
        <v>82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81</v>
      </c>
      <c r="O3170">
        <f>ROUNDUP(E3170/D3170,2)*100</f>
        <v>125</v>
      </c>
      <c r="P3170">
        <f>IF(L3170&gt;0,ROUNDUP((E3170/L3170),0))</f>
        <v>51</v>
      </c>
      <c r="Q3170" t="s">
        <v>34</v>
      </c>
      <c r="R3170" t="s">
        <v>80</v>
      </c>
      <c r="S3170" s="10">
        <f>(J3170/86400)+25569+(-5/24)</f>
        <v>41771.897604166668</v>
      </c>
      <c r="T3170" s="9">
        <f>(I3170/86400)+25569+(-5/24)</f>
        <v>41803.708333333328</v>
      </c>
    </row>
    <row r="3171" spans="1:20" ht="29" x14ac:dyDescent="0.35">
      <c r="A3171">
        <v>3169</v>
      </c>
      <c r="B3171" s="8" t="s">
        <v>1975</v>
      </c>
      <c r="C3171" s="8" t="s">
        <v>1974</v>
      </c>
      <c r="D3171">
        <v>8000</v>
      </c>
      <c r="E3171">
        <v>8241</v>
      </c>
      <c r="F3171" t="s">
        <v>51</v>
      </c>
      <c r="G3171" t="s">
        <v>55</v>
      </c>
      <c r="H3171" t="s">
        <v>82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81</v>
      </c>
      <c r="O3171">
        <f>ROUNDUP(E3171/D3171,2)*100</f>
        <v>104</v>
      </c>
      <c r="P3171">
        <f>IF(L3171&gt;0,ROUNDUP((E3171/L3171),0))</f>
        <v>101</v>
      </c>
      <c r="Q3171" t="s">
        <v>34</v>
      </c>
      <c r="R3171" t="s">
        <v>80</v>
      </c>
      <c r="S3171" s="10">
        <f>(J3171/86400)+25569+(-5/24)</f>
        <v>41591.529641203699</v>
      </c>
      <c r="T3171" s="9">
        <f>(I3171/86400)+25569+(-5/24)</f>
        <v>41620.999305555553</v>
      </c>
    </row>
    <row r="3172" spans="1:20" ht="43.5" x14ac:dyDescent="0.35">
      <c r="A3172">
        <v>3170</v>
      </c>
      <c r="B3172" s="8" t="s">
        <v>1973</v>
      </c>
      <c r="C3172" s="8" t="s">
        <v>1972</v>
      </c>
      <c r="D3172">
        <v>2000</v>
      </c>
      <c r="E3172">
        <v>2245</v>
      </c>
      <c r="F3172" t="s">
        <v>51</v>
      </c>
      <c r="G3172" t="s">
        <v>55</v>
      </c>
      <c r="H3172" t="s">
        <v>82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81</v>
      </c>
      <c r="O3172">
        <f>ROUNDUP(E3172/D3172,2)*100</f>
        <v>113.00000000000001</v>
      </c>
      <c r="P3172">
        <f>IF(L3172&gt;0,ROUNDUP((E3172/L3172),0))</f>
        <v>32</v>
      </c>
      <c r="Q3172" t="s">
        <v>34</v>
      </c>
      <c r="R3172" t="s">
        <v>80</v>
      </c>
      <c r="S3172" s="10">
        <f>(J3172/86400)+25569+(-5/24)</f>
        <v>41788.872037037036</v>
      </c>
      <c r="T3172" s="9">
        <f>(I3172/86400)+25569+(-5/24)</f>
        <v>41821.958333333328</v>
      </c>
    </row>
    <row r="3173" spans="1:20" ht="58" x14ac:dyDescent="0.35">
      <c r="A3173">
        <v>3171</v>
      </c>
      <c r="B3173" s="8" t="s">
        <v>1971</v>
      </c>
      <c r="C3173" s="8" t="s">
        <v>1970</v>
      </c>
      <c r="D3173">
        <v>7000</v>
      </c>
      <c r="E3173">
        <v>7617</v>
      </c>
      <c r="F3173" t="s">
        <v>51</v>
      </c>
      <c r="G3173" t="s">
        <v>56</v>
      </c>
      <c r="H3173" t="s">
        <v>90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81</v>
      </c>
      <c r="O3173">
        <f>ROUNDUP(E3173/D3173,2)*100</f>
        <v>109.00000000000001</v>
      </c>
      <c r="P3173">
        <f>IF(L3173&gt;0,ROUNDUP((E3173/L3173),0))</f>
        <v>66</v>
      </c>
      <c r="Q3173" t="s">
        <v>34</v>
      </c>
      <c r="R3173" t="s">
        <v>80</v>
      </c>
      <c r="S3173" s="10">
        <f>(J3173/86400)+25569+(-5/24)</f>
        <v>42466.399976851848</v>
      </c>
      <c r="T3173" s="9">
        <f>(I3173/86400)+25569+(-5/24)</f>
        <v>42496.399976851848</v>
      </c>
    </row>
    <row r="3174" spans="1:20" ht="43.5" x14ac:dyDescent="0.35">
      <c r="A3174">
        <v>3172</v>
      </c>
      <c r="B3174" s="8" t="s">
        <v>1969</v>
      </c>
      <c r="C3174" s="8" t="s">
        <v>1968</v>
      </c>
      <c r="D3174">
        <v>2000</v>
      </c>
      <c r="E3174">
        <v>2300</v>
      </c>
      <c r="F3174" t="s">
        <v>51</v>
      </c>
      <c r="G3174" t="s">
        <v>55</v>
      </c>
      <c r="H3174" t="s">
        <v>82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81</v>
      </c>
      <c r="O3174">
        <f>ROUNDUP(E3174/D3174,2)*100</f>
        <v>114.99999999999999</v>
      </c>
      <c r="P3174">
        <f>IF(L3174&gt;0,ROUNDUP((E3174/L3174),0))</f>
        <v>80</v>
      </c>
      <c r="Q3174" t="s">
        <v>34</v>
      </c>
      <c r="R3174" t="s">
        <v>80</v>
      </c>
      <c r="S3174" s="10">
        <f>(J3174/86400)+25569+(-5/24)</f>
        <v>40923.521620370368</v>
      </c>
      <c r="T3174" s="9">
        <f>(I3174/86400)+25569+(-5/24)</f>
        <v>40953.521620370368</v>
      </c>
    </row>
    <row r="3175" spans="1:20" ht="43.5" x14ac:dyDescent="0.35">
      <c r="A3175">
        <v>3173</v>
      </c>
      <c r="B3175" s="8" t="s">
        <v>1967</v>
      </c>
      <c r="C3175" s="8" t="s">
        <v>1966</v>
      </c>
      <c r="D3175">
        <v>10000</v>
      </c>
      <c r="E3175">
        <v>10300</v>
      </c>
      <c r="F3175" t="s">
        <v>51</v>
      </c>
      <c r="G3175" t="s">
        <v>55</v>
      </c>
      <c r="H3175" t="s">
        <v>82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81</v>
      </c>
      <c r="O3175">
        <f>ROUNDUP(E3175/D3175,2)*100</f>
        <v>103</v>
      </c>
      <c r="P3175">
        <f>IF(L3175&gt;0,ROUNDUP((E3175/L3175),0))</f>
        <v>140</v>
      </c>
      <c r="Q3175" t="s">
        <v>34</v>
      </c>
      <c r="R3175" t="s">
        <v>80</v>
      </c>
      <c r="S3175" s="10">
        <f>(J3175/86400)+25569+(-5/24)</f>
        <v>41878.670046296298</v>
      </c>
      <c r="T3175" s="9">
        <f>(I3175/86400)+25569+(-5/24)</f>
        <v>41908.670046296298</v>
      </c>
    </row>
    <row r="3176" spans="1:20" ht="58" x14ac:dyDescent="0.35">
      <c r="A3176">
        <v>3174</v>
      </c>
      <c r="B3176" s="8" t="s">
        <v>1965</v>
      </c>
      <c r="C3176" s="8" t="s">
        <v>1964</v>
      </c>
      <c r="D3176">
        <v>3000</v>
      </c>
      <c r="E3176">
        <v>3034</v>
      </c>
      <c r="F3176" t="s">
        <v>51</v>
      </c>
      <c r="G3176" t="s">
        <v>55</v>
      </c>
      <c r="H3176" t="s">
        <v>82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81</v>
      </c>
      <c r="O3176">
        <f>ROUNDUP(E3176/D3176,2)*100</f>
        <v>102</v>
      </c>
      <c r="P3176">
        <f>IF(L3176&gt;0,ROUNDUP((E3176/L3176),0))</f>
        <v>132</v>
      </c>
      <c r="Q3176" t="s">
        <v>34</v>
      </c>
      <c r="R3176" t="s">
        <v>80</v>
      </c>
      <c r="S3176" s="10">
        <f>(J3176/86400)+25569+(-5/24)</f>
        <v>41862.656342592592</v>
      </c>
      <c r="T3176" s="9">
        <f>(I3176/86400)+25569+(-5/24)</f>
        <v>41876.656342592592</v>
      </c>
    </row>
    <row r="3177" spans="1:20" ht="58" x14ac:dyDescent="0.35">
      <c r="A3177">
        <v>3175</v>
      </c>
      <c r="B3177" s="8" t="s">
        <v>1963</v>
      </c>
      <c r="C3177" s="8" t="s">
        <v>1962</v>
      </c>
      <c r="D3177">
        <v>5000</v>
      </c>
      <c r="E3177">
        <v>5478</v>
      </c>
      <c r="F3177" t="s">
        <v>51</v>
      </c>
      <c r="G3177" t="s">
        <v>55</v>
      </c>
      <c r="H3177" t="s">
        <v>82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81</v>
      </c>
      <c r="O3177">
        <f>ROUNDUP(E3177/D3177,2)*100</f>
        <v>110.00000000000001</v>
      </c>
      <c r="P3177">
        <f>IF(L3177&gt;0,ROUNDUP((E3177/L3177),0))</f>
        <v>92</v>
      </c>
      <c r="Q3177" t="s">
        <v>34</v>
      </c>
      <c r="R3177" t="s">
        <v>80</v>
      </c>
      <c r="S3177" s="10">
        <f>(J3177/86400)+25569+(-5/24)</f>
        <v>40531.678553240738</v>
      </c>
      <c r="T3177" s="9">
        <f>(I3177/86400)+25569+(-5/24)</f>
        <v>40591.678553240738</v>
      </c>
    </row>
    <row r="3178" spans="1:20" ht="58" x14ac:dyDescent="0.35">
      <c r="A3178">
        <v>3176</v>
      </c>
      <c r="B3178" s="8" t="s">
        <v>1961</v>
      </c>
      <c r="C3178" s="8" t="s">
        <v>1960</v>
      </c>
      <c r="D3178">
        <v>1900</v>
      </c>
      <c r="E3178">
        <v>2182</v>
      </c>
      <c r="F3178" t="s">
        <v>51</v>
      </c>
      <c r="G3178" t="s">
        <v>55</v>
      </c>
      <c r="H3178" t="s">
        <v>82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81</v>
      </c>
      <c r="O3178">
        <f>ROUNDUP(E3178/D3178,2)*100</f>
        <v>114.99999999999999</v>
      </c>
      <c r="P3178">
        <f>IF(L3178&gt;0,ROUNDUP((E3178/L3178),0))</f>
        <v>40</v>
      </c>
      <c r="Q3178" t="s">
        <v>34</v>
      </c>
      <c r="R3178" t="s">
        <v>80</v>
      </c>
      <c r="S3178" s="10">
        <f>(J3178/86400)+25569+(-5/24)</f>
        <v>41477.722581018512</v>
      </c>
      <c r="T3178" s="9">
        <f>(I3178/86400)+25569+(-5/24)</f>
        <v>41504.416666666664</v>
      </c>
    </row>
    <row r="3179" spans="1:20" ht="43.5" x14ac:dyDescent="0.35">
      <c r="A3179">
        <v>3177</v>
      </c>
      <c r="B3179" s="8" t="s">
        <v>1959</v>
      </c>
      <c r="C3179" s="8" t="s">
        <v>1958</v>
      </c>
      <c r="D3179">
        <v>2500</v>
      </c>
      <c r="E3179">
        <v>2935</v>
      </c>
      <c r="F3179" t="s">
        <v>51</v>
      </c>
      <c r="G3179" t="s">
        <v>55</v>
      </c>
      <c r="H3179" t="s">
        <v>82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81</v>
      </c>
      <c r="O3179">
        <f>ROUNDUP(E3179/D3179,2)*100</f>
        <v>118</v>
      </c>
      <c r="P3179">
        <f>IF(L3179&gt;0,ROUNDUP((E3179/L3179),0))</f>
        <v>58</v>
      </c>
      <c r="Q3179" t="s">
        <v>34</v>
      </c>
      <c r="R3179" t="s">
        <v>80</v>
      </c>
      <c r="S3179" s="10">
        <f>(J3179/86400)+25569+(-5/24)</f>
        <v>41781.458437499998</v>
      </c>
      <c r="T3179" s="9">
        <f>(I3179/86400)+25569+(-5/24)</f>
        <v>41811.458437499998</v>
      </c>
    </row>
    <row r="3180" spans="1:20" ht="58" x14ac:dyDescent="0.35">
      <c r="A3180">
        <v>3178</v>
      </c>
      <c r="B3180" s="8" t="s">
        <v>1957</v>
      </c>
      <c r="C3180" s="8" t="s">
        <v>1956</v>
      </c>
      <c r="D3180">
        <v>1500</v>
      </c>
      <c r="E3180">
        <v>2576</v>
      </c>
      <c r="F3180" t="s">
        <v>51</v>
      </c>
      <c r="G3180" t="s">
        <v>56</v>
      </c>
      <c r="H3180" t="s">
        <v>90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81</v>
      </c>
      <c r="O3180">
        <f>ROUNDUP(E3180/D3180,2)*100</f>
        <v>172</v>
      </c>
      <c r="P3180">
        <f>IF(L3180&gt;0,ROUNDUP((E3180/L3180),0))</f>
        <v>34</v>
      </c>
      <c r="Q3180" t="s">
        <v>34</v>
      </c>
      <c r="R3180" t="s">
        <v>80</v>
      </c>
      <c r="S3180" s="10">
        <f>(J3180/86400)+25569+(-5/24)</f>
        <v>41806.396701388883</v>
      </c>
      <c r="T3180" s="9">
        <f>(I3180/86400)+25569+(-5/24)</f>
        <v>41836.396701388883</v>
      </c>
    </row>
    <row r="3181" spans="1:20" ht="43.5" x14ac:dyDescent="0.35">
      <c r="A3181">
        <v>3179</v>
      </c>
      <c r="B3181" s="8" t="s">
        <v>1955</v>
      </c>
      <c r="C3181" s="8" t="s">
        <v>1954</v>
      </c>
      <c r="D3181">
        <v>4200</v>
      </c>
      <c r="E3181">
        <v>4794.82</v>
      </c>
      <c r="F3181" t="s">
        <v>51</v>
      </c>
      <c r="G3181" t="s">
        <v>55</v>
      </c>
      <c r="H3181" t="s">
        <v>82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81</v>
      </c>
      <c r="O3181">
        <f>ROUNDUP(E3181/D3181,2)*100</f>
        <v>114.99999999999999</v>
      </c>
      <c r="P3181">
        <f>IF(L3181&gt;0,ROUNDUP((E3181/L3181),0))</f>
        <v>78</v>
      </c>
      <c r="Q3181" t="s">
        <v>34</v>
      </c>
      <c r="R3181" t="s">
        <v>80</v>
      </c>
      <c r="S3181" s="10">
        <f>(J3181/86400)+25569+(-5/24)</f>
        <v>41375.49387731481</v>
      </c>
      <c r="T3181" s="9">
        <f>(I3181/86400)+25569+(-5/24)</f>
        <v>41400.49387731481</v>
      </c>
    </row>
    <row r="3182" spans="1:20" ht="43.5" x14ac:dyDescent="0.35">
      <c r="A3182">
        <v>3180</v>
      </c>
      <c r="B3182" s="8" t="s">
        <v>1953</v>
      </c>
      <c r="C3182" s="8" t="s">
        <v>1952</v>
      </c>
      <c r="D3182">
        <v>1200</v>
      </c>
      <c r="E3182">
        <v>1437</v>
      </c>
      <c r="F3182" t="s">
        <v>51</v>
      </c>
      <c r="G3182" t="s">
        <v>56</v>
      </c>
      <c r="H3182" t="s">
        <v>90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81</v>
      </c>
      <c r="O3182">
        <f>ROUNDUP(E3182/D3182,2)*100</f>
        <v>120</v>
      </c>
      <c r="P3182">
        <f>IF(L3182&gt;0,ROUNDUP((E3182/L3182),0))</f>
        <v>32</v>
      </c>
      <c r="Q3182" t="s">
        <v>34</v>
      </c>
      <c r="R3182" t="s">
        <v>80</v>
      </c>
      <c r="S3182" s="10">
        <f>(J3182/86400)+25569+(-5/24)</f>
        <v>41780.204270833332</v>
      </c>
      <c r="T3182" s="9">
        <f>(I3182/86400)+25569+(-5/24)</f>
        <v>41810.204270833332</v>
      </c>
    </row>
    <row r="3183" spans="1:20" ht="43.5" x14ac:dyDescent="0.35">
      <c r="A3183">
        <v>3181</v>
      </c>
      <c r="B3183" s="8" t="s">
        <v>1951</v>
      </c>
      <c r="C3183" s="8" t="s">
        <v>1950</v>
      </c>
      <c r="D3183">
        <v>500</v>
      </c>
      <c r="E3183">
        <v>545</v>
      </c>
      <c r="F3183" t="s">
        <v>51</v>
      </c>
      <c r="G3183" t="s">
        <v>56</v>
      </c>
      <c r="H3183" t="s">
        <v>90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81</v>
      </c>
      <c r="O3183">
        <f>ROUNDUP(E3183/D3183,2)*100</f>
        <v>109.00000000000001</v>
      </c>
      <c r="P3183">
        <f>IF(L3183&gt;0,ROUNDUP((E3183/L3183),0))</f>
        <v>37</v>
      </c>
      <c r="Q3183" t="s">
        <v>34</v>
      </c>
      <c r="R3183" t="s">
        <v>80</v>
      </c>
      <c r="S3183" s="10">
        <f>(J3183/86400)+25569+(-5/24)</f>
        <v>41779.101701388885</v>
      </c>
      <c r="T3183" s="9">
        <f>(I3183/86400)+25569+(-5/24)</f>
        <v>41805.458333333328</v>
      </c>
    </row>
    <row r="3184" spans="1:20" ht="58" x14ac:dyDescent="0.35">
      <c r="A3184">
        <v>3182</v>
      </c>
      <c r="B3184" s="8" t="s">
        <v>1949</v>
      </c>
      <c r="C3184" s="8" t="s">
        <v>1948</v>
      </c>
      <c r="D3184">
        <v>7000</v>
      </c>
      <c r="E3184">
        <v>7062</v>
      </c>
      <c r="F3184" t="s">
        <v>51</v>
      </c>
      <c r="G3184" t="s">
        <v>55</v>
      </c>
      <c r="H3184" t="s">
        <v>82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81</v>
      </c>
      <c r="O3184">
        <f>ROUNDUP(E3184/D3184,2)*100</f>
        <v>101</v>
      </c>
      <c r="P3184">
        <f>IF(L3184&gt;0,ROUNDUP((E3184/L3184),0))</f>
        <v>47</v>
      </c>
      <c r="Q3184" t="s">
        <v>34</v>
      </c>
      <c r="R3184" t="s">
        <v>80</v>
      </c>
      <c r="S3184" s="10">
        <f>(J3184/86400)+25569+(-5/24)</f>
        <v>40883.740983796291</v>
      </c>
      <c r="T3184" s="9">
        <f>(I3184/86400)+25569+(-5/24)</f>
        <v>40939.5</v>
      </c>
    </row>
    <row r="3185" spans="1:20" ht="43.5" x14ac:dyDescent="0.35">
      <c r="A3185">
        <v>3183</v>
      </c>
      <c r="B3185" s="8" t="s">
        <v>1947</v>
      </c>
      <c r="C3185" s="8" t="s">
        <v>1946</v>
      </c>
      <c r="D3185">
        <v>2500</v>
      </c>
      <c r="E3185">
        <v>2725</v>
      </c>
      <c r="F3185" t="s">
        <v>51</v>
      </c>
      <c r="G3185" t="s">
        <v>55</v>
      </c>
      <c r="H3185" t="s">
        <v>82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81</v>
      </c>
      <c r="O3185">
        <f>ROUNDUP(E3185/D3185,2)*100</f>
        <v>109.00000000000001</v>
      </c>
      <c r="P3185">
        <f>IF(L3185&gt;0,ROUNDUP((E3185/L3185),0))</f>
        <v>41</v>
      </c>
      <c r="Q3185" t="s">
        <v>34</v>
      </c>
      <c r="R3185" t="s">
        <v>80</v>
      </c>
      <c r="S3185" s="10">
        <f>(J3185/86400)+25569+(-5/24)</f>
        <v>41491.586446759255</v>
      </c>
      <c r="T3185" s="9">
        <f>(I3185/86400)+25569+(-5/24)</f>
        <v>41509.586446759255</v>
      </c>
    </row>
    <row r="3186" spans="1:20" ht="43.5" x14ac:dyDescent="0.35">
      <c r="A3186">
        <v>3184</v>
      </c>
      <c r="B3186" s="8" t="s">
        <v>1945</v>
      </c>
      <c r="C3186" s="8" t="s">
        <v>1944</v>
      </c>
      <c r="D3186">
        <v>4300</v>
      </c>
      <c r="E3186">
        <v>4610</v>
      </c>
      <c r="F3186" t="s">
        <v>51</v>
      </c>
      <c r="G3186" t="s">
        <v>55</v>
      </c>
      <c r="H3186" t="s">
        <v>82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81</v>
      </c>
      <c r="O3186">
        <f>ROUNDUP(E3186/D3186,2)*100</f>
        <v>108</v>
      </c>
      <c r="P3186">
        <f>IF(L3186&gt;0,ROUNDUP((E3186/L3186),0))</f>
        <v>101</v>
      </c>
      <c r="Q3186" t="s">
        <v>34</v>
      </c>
      <c r="R3186" t="s">
        <v>80</v>
      </c>
      <c r="S3186" s="10">
        <f>(J3186/86400)+25569+(-5/24)</f>
        <v>41791.785081018512</v>
      </c>
      <c r="T3186" s="9">
        <f>(I3186/86400)+25569+(-5/24)</f>
        <v>41821.785081018512</v>
      </c>
    </row>
    <row r="3187" spans="1:20" ht="43.5" x14ac:dyDescent="0.35">
      <c r="A3187">
        <v>3185</v>
      </c>
      <c r="B3187" s="8" t="s">
        <v>1943</v>
      </c>
      <c r="C3187" s="8" t="s">
        <v>1942</v>
      </c>
      <c r="D3187">
        <v>1000</v>
      </c>
      <c r="E3187">
        <v>1000</v>
      </c>
      <c r="F3187" t="s">
        <v>51</v>
      </c>
      <c r="G3187" t="s">
        <v>56</v>
      </c>
      <c r="H3187" t="s">
        <v>90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81</v>
      </c>
      <c r="O3187">
        <f>ROUNDUP(E3187/D3187,2)*100</f>
        <v>100</v>
      </c>
      <c r="P3187">
        <f>IF(L3187&gt;0,ROUNDUP((E3187/L3187),0))</f>
        <v>42</v>
      </c>
      <c r="Q3187" t="s">
        <v>34</v>
      </c>
      <c r="R3187" t="s">
        <v>80</v>
      </c>
      <c r="S3187" s="10">
        <f>(J3187/86400)+25569+(-5/24)</f>
        <v>41829.768993055557</v>
      </c>
      <c r="T3187" s="9">
        <f>(I3187/86400)+25569+(-5/24)</f>
        <v>41836.768993055557</v>
      </c>
    </row>
    <row r="3188" spans="1:20" ht="43.5" x14ac:dyDescent="0.35">
      <c r="A3188">
        <v>3186</v>
      </c>
      <c r="B3188" s="8" t="s">
        <v>1941</v>
      </c>
      <c r="C3188" s="8" t="s">
        <v>1940</v>
      </c>
      <c r="D3188">
        <v>3200</v>
      </c>
      <c r="E3188">
        <v>3270</v>
      </c>
      <c r="F3188" t="s">
        <v>51</v>
      </c>
      <c r="G3188" t="s">
        <v>56</v>
      </c>
      <c r="H3188" t="s">
        <v>90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81</v>
      </c>
      <c r="O3188">
        <f>ROUNDUP(E3188/D3188,2)*100</f>
        <v>103</v>
      </c>
      <c r="P3188">
        <f>IF(L3188&gt;0,ROUNDUP((E3188/L3188),0))</f>
        <v>47</v>
      </c>
      <c r="Q3188" t="s">
        <v>34</v>
      </c>
      <c r="R3188" t="s">
        <v>80</v>
      </c>
      <c r="S3188" s="10">
        <f>(J3188/86400)+25569+(-5/24)</f>
        <v>41868.715717592589</v>
      </c>
      <c r="T3188" s="9">
        <f>(I3188/86400)+25569+(-5/24)</f>
        <v>41898.666666666664</v>
      </c>
    </row>
    <row r="3189" spans="1:20" ht="58" x14ac:dyDescent="0.35">
      <c r="A3189">
        <v>3187</v>
      </c>
      <c r="B3189" s="8" t="s">
        <v>1939</v>
      </c>
      <c r="C3189" s="8" t="s">
        <v>1938</v>
      </c>
      <c r="D3189">
        <v>15000</v>
      </c>
      <c r="E3189">
        <v>17444</v>
      </c>
      <c r="F3189" t="s">
        <v>51</v>
      </c>
      <c r="G3189" t="s">
        <v>55</v>
      </c>
      <c r="H3189" t="s">
        <v>82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81</v>
      </c>
      <c r="O3189">
        <f>ROUNDUP(E3189/D3189,2)*100</f>
        <v>117</v>
      </c>
      <c r="P3189">
        <f>IF(L3189&gt;0,ROUNDUP((E3189/L3189),0))</f>
        <v>72</v>
      </c>
      <c r="Q3189" t="s">
        <v>34</v>
      </c>
      <c r="R3189" t="s">
        <v>80</v>
      </c>
      <c r="S3189" s="10">
        <f>(J3189/86400)+25569+(-5/24)</f>
        <v>41835.458020833328</v>
      </c>
      <c r="T3189" s="9">
        <f>(I3189/86400)+25569+(-5/24)</f>
        <v>41855.458020833328</v>
      </c>
    </row>
    <row r="3190" spans="1:20" ht="43.5" x14ac:dyDescent="0.35">
      <c r="A3190">
        <v>3188</v>
      </c>
      <c r="B3190" s="8" t="s">
        <v>1937</v>
      </c>
      <c r="C3190" s="8" t="s">
        <v>1936</v>
      </c>
      <c r="D3190">
        <v>200</v>
      </c>
      <c r="E3190">
        <v>130</v>
      </c>
      <c r="F3190" t="s">
        <v>49</v>
      </c>
      <c r="G3190" t="s">
        <v>56</v>
      </c>
      <c r="H3190" t="s">
        <v>90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540</v>
      </c>
      <c r="O3190">
        <f>ROUNDUP(E3190/D3190,2)*100</f>
        <v>65</v>
      </c>
      <c r="P3190">
        <f>IF(L3190&gt;0,ROUNDUP((E3190/L3190),0))</f>
        <v>15</v>
      </c>
      <c r="Q3190" t="s">
        <v>34</v>
      </c>
      <c r="R3190" t="s">
        <v>539</v>
      </c>
      <c r="S3190" s="10">
        <f>(J3190/86400)+25569+(-5/24)</f>
        <v>42144.207199074073</v>
      </c>
      <c r="T3190" s="9">
        <f>(I3190/86400)+25569+(-5/24)</f>
        <v>42165.207199074073</v>
      </c>
    </row>
    <row r="3191" spans="1:20" ht="58" x14ac:dyDescent="0.35">
      <c r="A3191">
        <v>3189</v>
      </c>
      <c r="B3191" s="8" t="s">
        <v>1935</v>
      </c>
      <c r="C3191" s="8" t="s">
        <v>1934</v>
      </c>
      <c r="D3191">
        <v>55000</v>
      </c>
      <c r="E3191">
        <v>6780</v>
      </c>
      <c r="F3191" t="s">
        <v>49</v>
      </c>
      <c r="G3191" t="s">
        <v>64</v>
      </c>
      <c r="H3191" t="s">
        <v>638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540</v>
      </c>
      <c r="O3191">
        <f>ROUNDUP(E3191/D3191,2)*100</f>
        <v>13</v>
      </c>
      <c r="P3191">
        <f>IF(L3191&gt;0,ROUNDUP((E3191/L3191),0))</f>
        <v>357</v>
      </c>
      <c r="Q3191" t="s">
        <v>34</v>
      </c>
      <c r="R3191" t="s">
        <v>539</v>
      </c>
      <c r="S3191" s="10">
        <f>(J3191/86400)+25569+(-5/24)</f>
        <v>42118.138101851851</v>
      </c>
      <c r="T3191" s="9">
        <f>(I3191/86400)+25569+(-5/24)</f>
        <v>42148.138101851851</v>
      </c>
    </row>
    <row r="3192" spans="1:20" ht="43.5" x14ac:dyDescent="0.35">
      <c r="A3192">
        <v>3190</v>
      </c>
      <c r="B3192" s="8" t="s">
        <v>1933</v>
      </c>
      <c r="C3192" s="8" t="s">
        <v>1932</v>
      </c>
      <c r="D3192">
        <v>4000</v>
      </c>
      <c r="E3192">
        <v>0</v>
      </c>
      <c r="F3192" t="s">
        <v>49</v>
      </c>
      <c r="G3192" t="s">
        <v>57</v>
      </c>
      <c r="H3192" t="s">
        <v>193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540</v>
      </c>
      <c r="O3192">
        <f>ROUNDUP(E3192/D3192,2)*100</f>
        <v>0</v>
      </c>
      <c r="P3192" t="b">
        <f>IF(L3192&gt;0,ROUNDUP((E3192/L3192),0))</f>
        <v>0</v>
      </c>
      <c r="Q3192" t="s">
        <v>34</v>
      </c>
      <c r="R3192" t="s">
        <v>539</v>
      </c>
      <c r="S3192" s="10">
        <f>(J3192/86400)+25569+(-5/24)</f>
        <v>42682.942997685182</v>
      </c>
      <c r="T3192" s="9">
        <f>(I3192/86400)+25569+(-5/24)</f>
        <v>42712.984664351847</v>
      </c>
    </row>
    <row r="3193" spans="1:20" ht="43.5" x14ac:dyDescent="0.35">
      <c r="A3193">
        <v>3191</v>
      </c>
      <c r="B3193" s="8" t="s">
        <v>1931</v>
      </c>
      <c r="C3193" s="8" t="s">
        <v>1930</v>
      </c>
      <c r="D3193">
        <v>3750</v>
      </c>
      <c r="E3193">
        <v>151</v>
      </c>
      <c r="F3193" t="s">
        <v>49</v>
      </c>
      <c r="G3193" t="s">
        <v>55</v>
      </c>
      <c r="H3193" t="s">
        <v>82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540</v>
      </c>
      <c r="O3193">
        <f>ROUNDUP(E3193/D3193,2)*100</f>
        <v>5</v>
      </c>
      <c r="P3193">
        <f>IF(L3193&gt;0,ROUNDUP((E3193/L3193),0))</f>
        <v>38</v>
      </c>
      <c r="Q3193" t="s">
        <v>34</v>
      </c>
      <c r="R3193" t="s">
        <v>539</v>
      </c>
      <c r="S3193" s="10">
        <f>(J3193/86400)+25569+(-5/24)</f>
        <v>42538.547094907401</v>
      </c>
      <c r="T3193" s="9">
        <f>(I3193/86400)+25569+(-5/24)</f>
        <v>42598.547094907401</v>
      </c>
    </row>
    <row r="3194" spans="1:20" ht="43.5" x14ac:dyDescent="0.35">
      <c r="A3194">
        <v>3192</v>
      </c>
      <c r="B3194" s="8" t="s">
        <v>1929</v>
      </c>
      <c r="C3194" s="8" t="s">
        <v>1928</v>
      </c>
      <c r="D3194">
        <v>10000</v>
      </c>
      <c r="E3194">
        <v>102</v>
      </c>
      <c r="F3194" t="s">
        <v>49</v>
      </c>
      <c r="G3194" t="s">
        <v>56</v>
      </c>
      <c r="H3194" t="s">
        <v>90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540</v>
      </c>
      <c r="O3194">
        <f>ROUNDUP(E3194/D3194,2)*100</f>
        <v>2</v>
      </c>
      <c r="P3194">
        <f>IF(L3194&gt;0,ROUNDUP((E3194/L3194),0))</f>
        <v>13</v>
      </c>
      <c r="Q3194" t="s">
        <v>34</v>
      </c>
      <c r="R3194" t="s">
        <v>539</v>
      </c>
      <c r="S3194" s="10">
        <f>(J3194/86400)+25569+(-5/24)</f>
        <v>42018.732164351844</v>
      </c>
      <c r="T3194" s="9">
        <f>(I3194/86400)+25569+(-5/24)</f>
        <v>42063.708333333336</v>
      </c>
    </row>
    <row r="3195" spans="1:20" ht="43.5" x14ac:dyDescent="0.35">
      <c r="A3195">
        <v>3193</v>
      </c>
      <c r="B3195" s="8" t="s">
        <v>1927</v>
      </c>
      <c r="C3195" s="8" t="s">
        <v>1926</v>
      </c>
      <c r="D3195">
        <v>5000</v>
      </c>
      <c r="E3195">
        <v>587</v>
      </c>
      <c r="F3195" t="s">
        <v>49</v>
      </c>
      <c r="G3195" t="s">
        <v>56</v>
      </c>
      <c r="H3195" t="s">
        <v>90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540</v>
      </c>
      <c r="O3195">
        <f>ROUNDUP(E3195/D3195,2)*100</f>
        <v>12</v>
      </c>
      <c r="P3195">
        <f>IF(L3195&gt;0,ROUNDUP((E3195/L3195),0))</f>
        <v>25</v>
      </c>
      <c r="Q3195" t="s">
        <v>34</v>
      </c>
      <c r="R3195" t="s">
        <v>539</v>
      </c>
      <c r="S3195" s="10">
        <f>(J3195/86400)+25569+(-5/24)</f>
        <v>42010.759907407402</v>
      </c>
      <c r="T3195" s="9">
        <f>(I3195/86400)+25569+(-5/24)</f>
        <v>42055.759907407402</v>
      </c>
    </row>
    <row r="3196" spans="1:20" ht="58" x14ac:dyDescent="0.35">
      <c r="A3196">
        <v>3194</v>
      </c>
      <c r="B3196" s="8" t="s">
        <v>1925</v>
      </c>
      <c r="C3196" s="8" t="s">
        <v>1924</v>
      </c>
      <c r="D3196">
        <v>11000</v>
      </c>
      <c r="E3196">
        <v>0</v>
      </c>
      <c r="F3196" t="s">
        <v>49</v>
      </c>
      <c r="G3196" t="s">
        <v>55</v>
      </c>
      <c r="H3196" t="s">
        <v>82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540</v>
      </c>
      <c r="O3196">
        <f>ROUNDUP(E3196/D3196,2)*100</f>
        <v>0</v>
      </c>
      <c r="P3196" t="b">
        <f>IF(L3196&gt;0,ROUNDUP((E3196/L3196),0))</f>
        <v>0</v>
      </c>
      <c r="Q3196" t="s">
        <v>34</v>
      </c>
      <c r="R3196" t="s">
        <v>539</v>
      </c>
      <c r="S3196" s="10">
        <f>(J3196/86400)+25569+(-5/24)</f>
        <v>42181.854143518511</v>
      </c>
      <c r="T3196" s="9">
        <f>(I3196/86400)+25569+(-5/24)</f>
        <v>42211.854143518511</v>
      </c>
    </row>
    <row r="3197" spans="1:20" ht="58" x14ac:dyDescent="0.35">
      <c r="A3197">
        <v>3195</v>
      </c>
      <c r="B3197" s="8" t="s">
        <v>1923</v>
      </c>
      <c r="C3197" s="8" t="s">
        <v>1922</v>
      </c>
      <c r="D3197">
        <v>3500</v>
      </c>
      <c r="E3197">
        <v>2070</v>
      </c>
      <c r="F3197" t="s">
        <v>49</v>
      </c>
      <c r="G3197" t="s">
        <v>55</v>
      </c>
      <c r="H3197" t="s">
        <v>82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540</v>
      </c>
      <c r="O3197">
        <f>ROUNDUP(E3197/D3197,2)*100</f>
        <v>60</v>
      </c>
      <c r="P3197">
        <f>IF(L3197&gt;0,ROUNDUP((E3197/L3197),0))</f>
        <v>54</v>
      </c>
      <c r="Q3197" t="s">
        <v>34</v>
      </c>
      <c r="R3197" t="s">
        <v>539</v>
      </c>
      <c r="S3197" s="10">
        <f>(J3197/86400)+25569+(-5/24)</f>
        <v>42017.385902777773</v>
      </c>
      <c r="T3197" s="9">
        <f>(I3197/86400)+25569+(-5/24)</f>
        <v>42047.385902777773</v>
      </c>
    </row>
    <row r="3198" spans="1:20" ht="43.5" x14ac:dyDescent="0.35">
      <c r="A3198">
        <v>3196</v>
      </c>
      <c r="B3198" s="8" t="s">
        <v>1921</v>
      </c>
      <c r="C3198" s="8" t="s">
        <v>1920</v>
      </c>
      <c r="D3198">
        <v>3000000</v>
      </c>
      <c r="E3198">
        <v>1800</v>
      </c>
      <c r="F3198" t="s">
        <v>49</v>
      </c>
      <c r="G3198" t="s">
        <v>55</v>
      </c>
      <c r="H3198" t="s">
        <v>82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540</v>
      </c>
      <c r="O3198">
        <f>ROUNDUP(E3198/D3198,2)*100</f>
        <v>1</v>
      </c>
      <c r="P3198">
        <f>IF(L3198&gt;0,ROUNDUP((E3198/L3198),0))</f>
        <v>300</v>
      </c>
      <c r="Q3198" t="s">
        <v>34</v>
      </c>
      <c r="R3198" t="s">
        <v>539</v>
      </c>
      <c r="S3198" s="10">
        <f>(J3198/86400)+25569+(-5/24)</f>
        <v>42157.389756944445</v>
      </c>
      <c r="T3198" s="9">
        <f>(I3198/86400)+25569+(-5/24)</f>
        <v>42217.374999999993</v>
      </c>
    </row>
    <row r="3199" spans="1:20" ht="29" x14ac:dyDescent="0.35">
      <c r="A3199">
        <v>3197</v>
      </c>
      <c r="B3199" s="8" t="s">
        <v>1919</v>
      </c>
      <c r="C3199" s="8" t="s">
        <v>1918</v>
      </c>
      <c r="D3199">
        <v>10000</v>
      </c>
      <c r="E3199">
        <v>1145</v>
      </c>
      <c r="F3199" t="s">
        <v>49</v>
      </c>
      <c r="G3199" t="s">
        <v>69</v>
      </c>
      <c r="H3199" t="s">
        <v>1917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540</v>
      </c>
      <c r="O3199">
        <f>ROUNDUP(E3199/D3199,2)*100</f>
        <v>12</v>
      </c>
      <c r="P3199">
        <f>IF(L3199&gt;0,ROUNDUP((E3199/L3199),0))</f>
        <v>287</v>
      </c>
      <c r="Q3199" t="s">
        <v>34</v>
      </c>
      <c r="R3199" t="s">
        <v>539</v>
      </c>
      <c r="S3199" s="10">
        <f>(J3199/86400)+25569+(-5/24)</f>
        <v>42009.28493055555</v>
      </c>
      <c r="T3199" s="9">
        <f>(I3199/86400)+25569+(-5/24)</f>
        <v>42039.28493055555</v>
      </c>
    </row>
    <row r="3200" spans="1:20" ht="58" x14ac:dyDescent="0.35">
      <c r="A3200">
        <v>3198</v>
      </c>
      <c r="B3200" s="8" t="s">
        <v>1916</v>
      </c>
      <c r="C3200" s="8" t="s">
        <v>1915</v>
      </c>
      <c r="D3200">
        <v>30000</v>
      </c>
      <c r="E3200">
        <v>110</v>
      </c>
      <c r="F3200" t="s">
        <v>49</v>
      </c>
      <c r="G3200" t="s">
        <v>66</v>
      </c>
      <c r="H3200" t="s">
        <v>480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540</v>
      </c>
      <c r="O3200">
        <f>ROUNDUP(E3200/D3200,2)*100</f>
        <v>1</v>
      </c>
      <c r="P3200">
        <f>IF(L3200&gt;0,ROUNDUP((E3200/L3200),0))</f>
        <v>37</v>
      </c>
      <c r="Q3200" t="s">
        <v>34</v>
      </c>
      <c r="R3200" t="s">
        <v>539</v>
      </c>
      <c r="S3200" s="10">
        <f>(J3200/86400)+25569+(-5/24)</f>
        <v>42013.216168981475</v>
      </c>
      <c r="T3200" s="9">
        <f>(I3200/86400)+25569+(-5/24)</f>
        <v>42051.216168981475</v>
      </c>
    </row>
    <row r="3201" spans="1:20" ht="43.5" x14ac:dyDescent="0.35">
      <c r="A3201">
        <v>3199</v>
      </c>
      <c r="B3201" s="8" t="s">
        <v>1914</v>
      </c>
      <c r="C3201" s="8" t="s">
        <v>1913</v>
      </c>
      <c r="D3201">
        <v>5000</v>
      </c>
      <c r="E3201">
        <v>2608</v>
      </c>
      <c r="F3201" t="s">
        <v>49</v>
      </c>
      <c r="G3201" t="s">
        <v>55</v>
      </c>
      <c r="H3201" t="s">
        <v>82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540</v>
      </c>
      <c r="O3201">
        <f>ROUNDUP(E3201/D3201,2)*100</f>
        <v>53</v>
      </c>
      <c r="P3201">
        <f>IF(L3201&gt;0,ROUNDUP((E3201/L3201),0))</f>
        <v>50</v>
      </c>
      <c r="Q3201" t="s">
        <v>34</v>
      </c>
      <c r="R3201" t="s">
        <v>539</v>
      </c>
      <c r="S3201" s="10">
        <f>(J3201/86400)+25569+(-5/24)</f>
        <v>41858.553449074076</v>
      </c>
      <c r="T3201" s="9">
        <f>(I3201/86400)+25569+(-5/24)</f>
        <v>41888.666666666664</v>
      </c>
    </row>
    <row r="3202" spans="1:20" ht="58" x14ac:dyDescent="0.35">
      <c r="A3202">
        <v>3200</v>
      </c>
      <c r="B3202" s="8" t="s">
        <v>1912</v>
      </c>
      <c r="C3202" s="8" t="s">
        <v>1911</v>
      </c>
      <c r="D3202">
        <v>50000</v>
      </c>
      <c r="E3202">
        <v>1</v>
      </c>
      <c r="F3202" t="s">
        <v>49</v>
      </c>
      <c r="G3202" t="s">
        <v>55</v>
      </c>
      <c r="H3202" t="s">
        <v>82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540</v>
      </c>
      <c r="O3202">
        <f>ROUNDUP(E3202/D3202,2)*100</f>
        <v>1</v>
      </c>
      <c r="P3202">
        <f>IF(L3202&gt;0,ROUNDUP((E3202/L3202),0))</f>
        <v>1</v>
      </c>
      <c r="Q3202" t="s">
        <v>34</v>
      </c>
      <c r="R3202" t="s">
        <v>539</v>
      </c>
      <c r="S3202" s="10">
        <f>(J3202/86400)+25569+(-5/24)</f>
        <v>42460.112280092588</v>
      </c>
      <c r="T3202" s="9">
        <f>(I3202/86400)+25569+(-5/24)</f>
        <v>42490.023611111108</v>
      </c>
    </row>
    <row r="3203" spans="1:20" ht="43.5" x14ac:dyDescent="0.35">
      <c r="A3203">
        <v>3201</v>
      </c>
      <c r="B3203" s="8" t="s">
        <v>1910</v>
      </c>
      <c r="C3203" s="8" t="s">
        <v>1909</v>
      </c>
      <c r="D3203">
        <v>2000</v>
      </c>
      <c r="E3203">
        <v>25</v>
      </c>
      <c r="F3203" t="s">
        <v>49</v>
      </c>
      <c r="G3203" t="s">
        <v>56</v>
      </c>
      <c r="H3203" t="s">
        <v>90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540</v>
      </c>
      <c r="O3203">
        <f>ROUNDUP(E3203/D3203,2)*100</f>
        <v>2</v>
      </c>
      <c r="P3203">
        <f>IF(L3203&gt;0,ROUNDUP((E3203/L3203),0))</f>
        <v>13</v>
      </c>
      <c r="Q3203" t="s">
        <v>34</v>
      </c>
      <c r="R3203" t="s">
        <v>539</v>
      </c>
      <c r="S3203" s="10">
        <f>(J3203/86400)+25569+(-5/24)</f>
        <v>41861.558761574073</v>
      </c>
      <c r="T3203" s="9">
        <f>(I3203/86400)+25569+(-5/24)</f>
        <v>41882.558761574073</v>
      </c>
    </row>
    <row r="3204" spans="1:20" ht="43.5" x14ac:dyDescent="0.35">
      <c r="A3204">
        <v>3202</v>
      </c>
      <c r="B3204" s="8" t="s">
        <v>1908</v>
      </c>
      <c r="C3204" s="8" t="s">
        <v>1907</v>
      </c>
      <c r="D3204">
        <v>5000</v>
      </c>
      <c r="E3204">
        <v>2726</v>
      </c>
      <c r="F3204" t="s">
        <v>49</v>
      </c>
      <c r="G3204" t="s">
        <v>55</v>
      </c>
      <c r="H3204" t="s">
        <v>82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540</v>
      </c>
      <c r="O3204">
        <f>ROUNDUP(E3204/D3204,2)*100</f>
        <v>55.000000000000007</v>
      </c>
      <c r="P3204">
        <f>IF(L3204&gt;0,ROUNDUP((E3204/L3204),0))</f>
        <v>110</v>
      </c>
      <c r="Q3204" t="s">
        <v>34</v>
      </c>
      <c r="R3204" t="s">
        <v>539</v>
      </c>
      <c r="S3204" s="10">
        <f>(J3204/86400)+25569+(-5/24)</f>
        <v>42293.645208333335</v>
      </c>
      <c r="T3204" s="9">
        <f>(I3204/86400)+25569+(-5/24)</f>
        <v>42352.040972222218</v>
      </c>
    </row>
    <row r="3205" spans="1:20" ht="43.5" x14ac:dyDescent="0.35">
      <c r="A3205">
        <v>3203</v>
      </c>
      <c r="B3205" s="8" t="s">
        <v>1906</v>
      </c>
      <c r="C3205" s="8" t="s">
        <v>1905</v>
      </c>
      <c r="D3205">
        <v>1000</v>
      </c>
      <c r="E3205">
        <v>250</v>
      </c>
      <c r="F3205" t="s">
        <v>49</v>
      </c>
      <c r="G3205" t="s">
        <v>55</v>
      </c>
      <c r="H3205" t="s">
        <v>82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540</v>
      </c>
      <c r="O3205">
        <f>ROUNDUP(E3205/D3205,2)*100</f>
        <v>25</v>
      </c>
      <c r="P3205">
        <f>IF(L3205&gt;0,ROUNDUP((E3205/L3205),0))</f>
        <v>42</v>
      </c>
      <c r="Q3205" t="s">
        <v>34</v>
      </c>
      <c r="R3205" t="s">
        <v>539</v>
      </c>
      <c r="S3205" s="10">
        <f>(J3205/86400)+25569+(-5/24)</f>
        <v>42242.780347222222</v>
      </c>
      <c r="T3205" s="9">
        <f>(I3205/86400)+25569+(-5/24)</f>
        <v>42272.780347222222</v>
      </c>
    </row>
    <row r="3206" spans="1:20" ht="58" x14ac:dyDescent="0.35">
      <c r="A3206">
        <v>3204</v>
      </c>
      <c r="B3206" s="8" t="s">
        <v>1904</v>
      </c>
      <c r="C3206" s="8" t="s">
        <v>1903</v>
      </c>
      <c r="D3206">
        <v>500</v>
      </c>
      <c r="E3206">
        <v>0</v>
      </c>
      <c r="F3206" t="s">
        <v>49</v>
      </c>
      <c r="G3206" t="s">
        <v>55</v>
      </c>
      <c r="H3206" t="s">
        <v>82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540</v>
      </c>
      <c r="O3206">
        <f>ROUNDUP(E3206/D3206,2)*100</f>
        <v>0</v>
      </c>
      <c r="P3206" t="b">
        <f>IF(L3206&gt;0,ROUNDUP((E3206/L3206),0))</f>
        <v>0</v>
      </c>
      <c r="Q3206" t="s">
        <v>34</v>
      </c>
      <c r="R3206" t="s">
        <v>539</v>
      </c>
      <c r="S3206" s="10">
        <f>(J3206/86400)+25569+(-5/24)</f>
        <v>42172.477766203701</v>
      </c>
      <c r="T3206" s="9">
        <f>(I3206/86400)+25569+(-5/24)</f>
        <v>42202.468055555553</v>
      </c>
    </row>
    <row r="3207" spans="1:20" ht="43.5" x14ac:dyDescent="0.35">
      <c r="A3207">
        <v>3205</v>
      </c>
      <c r="B3207" s="8" t="s">
        <v>1902</v>
      </c>
      <c r="C3207" s="8" t="s">
        <v>1901</v>
      </c>
      <c r="D3207">
        <v>8000</v>
      </c>
      <c r="E3207">
        <v>273</v>
      </c>
      <c r="F3207" t="s">
        <v>49</v>
      </c>
      <c r="G3207" t="s">
        <v>56</v>
      </c>
      <c r="H3207" t="s">
        <v>90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540</v>
      </c>
      <c r="O3207">
        <f>ROUNDUP(E3207/D3207,2)*100</f>
        <v>4</v>
      </c>
      <c r="P3207">
        <f>IF(L3207&gt;0,ROUNDUP((E3207/L3207),0))</f>
        <v>23</v>
      </c>
      <c r="Q3207" t="s">
        <v>34</v>
      </c>
      <c r="R3207" t="s">
        <v>539</v>
      </c>
      <c r="S3207" s="10">
        <f>(J3207/86400)+25569+(-5/24)</f>
        <v>42095.166342592587</v>
      </c>
      <c r="T3207" s="9">
        <f>(I3207/86400)+25569+(-5/24)</f>
        <v>42125.166342592587</v>
      </c>
    </row>
    <row r="3208" spans="1:20" ht="43.5" x14ac:dyDescent="0.35">
      <c r="A3208">
        <v>3206</v>
      </c>
      <c r="B3208" s="8" t="s">
        <v>1900</v>
      </c>
      <c r="C3208" s="8" t="s">
        <v>1899</v>
      </c>
      <c r="D3208">
        <v>5000</v>
      </c>
      <c r="E3208">
        <v>0</v>
      </c>
      <c r="F3208" t="s">
        <v>49</v>
      </c>
      <c r="G3208" t="s">
        <v>55</v>
      </c>
      <c r="H3208" t="s">
        <v>82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540</v>
      </c>
      <c r="O3208">
        <f>ROUNDUP(E3208/D3208,2)*100</f>
        <v>0</v>
      </c>
      <c r="P3208" t="b">
        <f>IF(L3208&gt;0,ROUNDUP((E3208/L3208),0))</f>
        <v>0</v>
      </c>
      <c r="Q3208" t="s">
        <v>34</v>
      </c>
      <c r="R3208" t="s">
        <v>539</v>
      </c>
      <c r="S3208" s="10">
        <f>(J3208/86400)+25569+(-5/24)</f>
        <v>42236.067719907405</v>
      </c>
      <c r="T3208" s="9">
        <f>(I3208/86400)+25569+(-5/24)</f>
        <v>42266.067719907405</v>
      </c>
    </row>
    <row r="3209" spans="1:20" ht="43.5" x14ac:dyDescent="0.35">
      <c r="A3209">
        <v>3207</v>
      </c>
      <c r="B3209" s="8" t="s">
        <v>1898</v>
      </c>
      <c r="C3209" s="8" t="s">
        <v>1897</v>
      </c>
      <c r="D3209">
        <v>5500</v>
      </c>
      <c r="E3209">
        <v>2550</v>
      </c>
      <c r="F3209" t="s">
        <v>49</v>
      </c>
      <c r="G3209" t="s">
        <v>55</v>
      </c>
      <c r="H3209" t="s">
        <v>82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540</v>
      </c>
      <c r="O3209">
        <f>ROUNDUP(E3209/D3209,2)*100</f>
        <v>47</v>
      </c>
      <c r="P3209">
        <f>IF(L3209&gt;0,ROUNDUP((E3209/L3209),0))</f>
        <v>71</v>
      </c>
      <c r="Q3209" t="s">
        <v>34</v>
      </c>
      <c r="R3209" t="s">
        <v>539</v>
      </c>
      <c r="S3209" s="10">
        <f>(J3209/86400)+25569+(-5/24)</f>
        <v>42057.069525462961</v>
      </c>
      <c r="T3209" s="9">
        <f>(I3209/86400)+25569+(-5/24)</f>
        <v>42117.027858796289</v>
      </c>
    </row>
    <row r="3210" spans="1:20" ht="43.5" x14ac:dyDescent="0.35">
      <c r="A3210">
        <v>3208</v>
      </c>
      <c r="B3210" s="8" t="s">
        <v>1896</v>
      </c>
      <c r="C3210" s="8" t="s">
        <v>1895</v>
      </c>
      <c r="D3210">
        <v>5000</v>
      </c>
      <c r="E3210">
        <v>5175</v>
      </c>
      <c r="F3210" t="s">
        <v>51</v>
      </c>
      <c r="G3210" t="s">
        <v>55</v>
      </c>
      <c r="H3210" t="s">
        <v>82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81</v>
      </c>
      <c r="O3210">
        <f>ROUNDUP(E3210/D3210,2)*100</f>
        <v>104</v>
      </c>
      <c r="P3210">
        <f>IF(L3210&gt;0,ROUNDUP((E3210/L3210),0))</f>
        <v>64</v>
      </c>
      <c r="Q3210" t="s">
        <v>34</v>
      </c>
      <c r="R3210" t="s">
        <v>80</v>
      </c>
      <c r="S3210" s="10">
        <f>(J3210/86400)+25569+(-5/24)</f>
        <v>41827.396724537037</v>
      </c>
      <c r="T3210" s="9">
        <f>(I3210/86400)+25569+(-5/24)</f>
        <v>41848.396724537037</v>
      </c>
    </row>
    <row r="3211" spans="1:20" ht="43.5" x14ac:dyDescent="0.35">
      <c r="A3211">
        <v>3209</v>
      </c>
      <c r="B3211" s="8" t="s">
        <v>1894</v>
      </c>
      <c r="C3211" s="8" t="s">
        <v>1893</v>
      </c>
      <c r="D3211">
        <v>9500</v>
      </c>
      <c r="E3211">
        <v>11335.7</v>
      </c>
      <c r="F3211" t="s">
        <v>51</v>
      </c>
      <c r="G3211" t="s">
        <v>55</v>
      </c>
      <c r="H3211" t="s">
        <v>82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81</v>
      </c>
      <c r="O3211">
        <f>ROUNDUP(E3211/D3211,2)*100</f>
        <v>120</v>
      </c>
      <c r="P3211">
        <f>IF(L3211&gt;0,ROUNDUP((E3211/L3211),0))</f>
        <v>51</v>
      </c>
      <c r="Q3211" t="s">
        <v>34</v>
      </c>
      <c r="R3211" t="s">
        <v>80</v>
      </c>
      <c r="S3211" s="10">
        <f>(J3211/86400)+25569+(-5/24)</f>
        <v>41778.42891203703</v>
      </c>
      <c r="T3211" s="9">
        <f>(I3211/86400)+25569+(-5/24)</f>
        <v>41810.75</v>
      </c>
    </row>
    <row r="3212" spans="1:20" ht="43.5" x14ac:dyDescent="0.35">
      <c r="A3212">
        <v>3210</v>
      </c>
      <c r="B3212" s="8" t="s">
        <v>1892</v>
      </c>
      <c r="C3212" s="8" t="s">
        <v>1891</v>
      </c>
      <c r="D3212">
        <v>3000</v>
      </c>
      <c r="E3212">
        <v>3773</v>
      </c>
      <c r="F3212" t="s">
        <v>51</v>
      </c>
      <c r="G3212" t="s">
        <v>55</v>
      </c>
      <c r="H3212" t="s">
        <v>82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81</v>
      </c>
      <c r="O3212">
        <f>ROUNDUP(E3212/D3212,2)*100</f>
        <v>126</v>
      </c>
      <c r="P3212">
        <f>IF(L3212&gt;0,ROUNDUP((E3212/L3212),0))</f>
        <v>63</v>
      </c>
      <c r="Q3212" t="s">
        <v>34</v>
      </c>
      <c r="R3212" t="s">
        <v>80</v>
      </c>
      <c r="S3212" s="10">
        <f>(J3212/86400)+25569+(-5/24)</f>
        <v>41013.728229166663</v>
      </c>
      <c r="T3212" s="9">
        <f>(I3212/86400)+25569+(-5/24)</f>
        <v>41060.957638888889</v>
      </c>
    </row>
    <row r="3213" spans="1:20" ht="58" x14ac:dyDescent="0.35">
      <c r="A3213">
        <v>3211</v>
      </c>
      <c r="B3213" s="8" t="s">
        <v>1890</v>
      </c>
      <c r="C3213" s="8" t="s">
        <v>1889</v>
      </c>
      <c r="D3213">
        <v>23000</v>
      </c>
      <c r="E3213">
        <v>27541</v>
      </c>
      <c r="F3213" t="s">
        <v>51</v>
      </c>
      <c r="G3213" t="s">
        <v>55</v>
      </c>
      <c r="H3213" t="s">
        <v>82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81</v>
      </c>
      <c r="O3213">
        <f>ROUNDUP(E3213/D3213,2)*100</f>
        <v>120</v>
      </c>
      <c r="P3213">
        <f>IF(L3213&gt;0,ROUNDUP((E3213/L3213),0))</f>
        <v>86</v>
      </c>
      <c r="Q3213" t="s">
        <v>34</v>
      </c>
      <c r="R3213" t="s">
        <v>80</v>
      </c>
      <c r="S3213" s="10">
        <f>(J3213/86400)+25569+(-5/24)</f>
        <v>41834.378240740734</v>
      </c>
      <c r="T3213" s="9">
        <f>(I3213/86400)+25569+(-5/24)</f>
        <v>41865.875</v>
      </c>
    </row>
    <row r="3214" spans="1:20" ht="29" x14ac:dyDescent="0.35">
      <c r="A3214">
        <v>3212</v>
      </c>
      <c r="B3214" s="8" t="s">
        <v>1888</v>
      </c>
      <c r="C3214" s="8" t="s">
        <v>1887</v>
      </c>
      <c r="D3214">
        <v>4000</v>
      </c>
      <c r="E3214">
        <v>5050</v>
      </c>
      <c r="F3214" t="s">
        <v>51</v>
      </c>
      <c r="G3214" t="s">
        <v>55</v>
      </c>
      <c r="H3214" t="s">
        <v>82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81</v>
      </c>
      <c r="O3214">
        <f>ROUNDUP(E3214/D3214,2)*100</f>
        <v>127</v>
      </c>
      <c r="P3214">
        <f>IF(L3214&gt;0,ROUNDUP((E3214/L3214),0))</f>
        <v>54</v>
      </c>
      <c r="Q3214" t="s">
        <v>34</v>
      </c>
      <c r="R3214" t="s">
        <v>80</v>
      </c>
      <c r="S3214" s="10">
        <f>(J3214/86400)+25569+(-5/24)</f>
        <v>41829.587395833332</v>
      </c>
      <c r="T3214" s="9">
        <f>(I3214/86400)+25569+(-5/24)</f>
        <v>41859.587395833332</v>
      </c>
    </row>
    <row r="3215" spans="1:20" ht="43.5" x14ac:dyDescent="0.35">
      <c r="A3215">
        <v>3213</v>
      </c>
      <c r="B3215" s="8" t="s">
        <v>1886</v>
      </c>
      <c r="C3215" s="8" t="s">
        <v>1885</v>
      </c>
      <c r="D3215">
        <v>6000</v>
      </c>
      <c r="E3215">
        <v>6007</v>
      </c>
      <c r="F3215" t="s">
        <v>51</v>
      </c>
      <c r="G3215" t="s">
        <v>56</v>
      </c>
      <c r="H3215" t="s">
        <v>90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81</v>
      </c>
      <c r="O3215">
        <f>ROUNDUP(E3215/D3215,2)*100</f>
        <v>101</v>
      </c>
      <c r="P3215">
        <f>IF(L3215&gt;0,ROUNDUP((E3215/L3215),0))</f>
        <v>128</v>
      </c>
      <c r="Q3215" t="s">
        <v>34</v>
      </c>
      <c r="R3215" t="s">
        <v>80</v>
      </c>
      <c r="S3215" s="10">
        <f>(J3215/86400)+25569+(-5/24)</f>
        <v>42171.555081018516</v>
      </c>
      <c r="T3215" s="9">
        <f>(I3215/86400)+25569+(-5/24)</f>
        <v>42211.555081018516</v>
      </c>
    </row>
    <row r="3216" spans="1:20" ht="58" x14ac:dyDescent="0.35">
      <c r="A3216">
        <v>3214</v>
      </c>
      <c r="B3216" s="8" t="s">
        <v>1884</v>
      </c>
      <c r="C3216" s="8" t="s">
        <v>1883</v>
      </c>
      <c r="D3216">
        <v>12000</v>
      </c>
      <c r="E3216">
        <v>12256</v>
      </c>
      <c r="F3216" t="s">
        <v>51</v>
      </c>
      <c r="G3216" t="s">
        <v>56</v>
      </c>
      <c r="H3216" t="s">
        <v>90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81</v>
      </c>
      <c r="O3216">
        <f>ROUNDUP(E3216/D3216,2)*100</f>
        <v>103</v>
      </c>
      <c r="P3216">
        <f>IF(L3216&gt;0,ROUNDUP((E3216/L3216),0))</f>
        <v>107</v>
      </c>
      <c r="Q3216" t="s">
        <v>34</v>
      </c>
      <c r="R3216" t="s">
        <v>80</v>
      </c>
      <c r="S3216" s="10">
        <f>(J3216/86400)+25569+(-5/24)</f>
        <v>42337.584178240737</v>
      </c>
      <c r="T3216" s="9">
        <f>(I3216/86400)+25569+(-5/24)</f>
        <v>42374.788194444445</v>
      </c>
    </row>
    <row r="3217" spans="1:20" ht="58" x14ac:dyDescent="0.35">
      <c r="A3217">
        <v>3215</v>
      </c>
      <c r="B3217" s="8" t="s">
        <v>1882</v>
      </c>
      <c r="C3217" s="8" t="s">
        <v>1881</v>
      </c>
      <c r="D3217">
        <v>35000</v>
      </c>
      <c r="E3217">
        <v>35123</v>
      </c>
      <c r="F3217" t="s">
        <v>51</v>
      </c>
      <c r="G3217" t="s">
        <v>55</v>
      </c>
      <c r="H3217" t="s">
        <v>82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81</v>
      </c>
      <c r="O3217">
        <f>ROUNDUP(E3217/D3217,2)*100</f>
        <v>101</v>
      </c>
      <c r="P3217">
        <f>IF(L3217&gt;0,ROUNDUP((E3217/L3217),0))</f>
        <v>263</v>
      </c>
      <c r="Q3217" t="s">
        <v>34</v>
      </c>
      <c r="R3217" t="s">
        <v>80</v>
      </c>
      <c r="S3217" s="10">
        <f>(J3217/86400)+25569+(-5/24)</f>
        <v>42219.456840277773</v>
      </c>
      <c r="T3217" s="9">
        <f>(I3217/86400)+25569+(-5/24)</f>
        <v>42256.957638888889</v>
      </c>
    </row>
    <row r="3218" spans="1:20" ht="43.5" x14ac:dyDescent="0.35">
      <c r="A3218">
        <v>3216</v>
      </c>
      <c r="B3218" s="8" t="s">
        <v>1880</v>
      </c>
      <c r="C3218" s="8" t="s">
        <v>1879</v>
      </c>
      <c r="D3218">
        <v>2000</v>
      </c>
      <c r="E3218">
        <v>2001</v>
      </c>
      <c r="F3218" t="s">
        <v>51</v>
      </c>
      <c r="G3218" t="s">
        <v>56</v>
      </c>
      <c r="H3218" t="s">
        <v>90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81</v>
      </c>
      <c r="O3218">
        <f>ROUNDUP(E3218/D3218,2)*100</f>
        <v>101</v>
      </c>
      <c r="P3218">
        <f>IF(L3218&gt;0,ROUNDUP((E3218/L3218),0))</f>
        <v>58</v>
      </c>
      <c r="Q3218" t="s">
        <v>34</v>
      </c>
      <c r="R3218" t="s">
        <v>80</v>
      </c>
      <c r="S3218" s="10">
        <f>(J3218/86400)+25569+(-5/24)</f>
        <v>42165.254293981481</v>
      </c>
      <c r="T3218" s="9">
        <f>(I3218/86400)+25569+(-5/24)</f>
        <v>42196.395833333336</v>
      </c>
    </row>
    <row r="3219" spans="1:20" ht="29" x14ac:dyDescent="0.35">
      <c r="A3219">
        <v>3217</v>
      </c>
      <c r="B3219" s="8" t="s">
        <v>1878</v>
      </c>
      <c r="C3219" s="8" t="s">
        <v>1877</v>
      </c>
      <c r="D3219">
        <v>4500</v>
      </c>
      <c r="E3219">
        <v>5221</v>
      </c>
      <c r="F3219" t="s">
        <v>51</v>
      </c>
      <c r="G3219" t="s">
        <v>55</v>
      </c>
      <c r="H3219" t="s">
        <v>82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81</v>
      </c>
      <c r="O3219">
        <f>ROUNDUP(E3219/D3219,2)*100</f>
        <v>117</v>
      </c>
      <c r="P3219">
        <f>IF(L3219&gt;0,ROUNDUP((E3219/L3219),0))</f>
        <v>51</v>
      </c>
      <c r="Q3219" t="s">
        <v>34</v>
      </c>
      <c r="R3219" t="s">
        <v>80</v>
      </c>
      <c r="S3219" s="10">
        <f>(J3219/86400)+25569+(-5/24)</f>
        <v>42648.337777777771</v>
      </c>
      <c r="T3219" s="9">
        <f>(I3219/86400)+25569+(-5/24)</f>
        <v>42678.337777777771</v>
      </c>
    </row>
    <row r="3220" spans="1:20" ht="43.5" x14ac:dyDescent="0.35">
      <c r="A3220">
        <v>3218</v>
      </c>
      <c r="B3220" s="8" t="s">
        <v>1876</v>
      </c>
      <c r="C3220" s="8" t="s">
        <v>1875</v>
      </c>
      <c r="D3220">
        <v>12000</v>
      </c>
      <c r="E3220">
        <v>12252</v>
      </c>
      <c r="F3220" t="s">
        <v>51</v>
      </c>
      <c r="G3220" t="s">
        <v>56</v>
      </c>
      <c r="H3220" t="s">
        <v>90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81</v>
      </c>
      <c r="O3220">
        <f>ROUNDUP(E3220/D3220,2)*100</f>
        <v>103</v>
      </c>
      <c r="P3220">
        <f>IF(L3220&gt;0,ROUNDUP((E3220/L3220),0))</f>
        <v>67</v>
      </c>
      <c r="Q3220" t="s">
        <v>34</v>
      </c>
      <c r="R3220" t="s">
        <v>80</v>
      </c>
      <c r="S3220" s="10">
        <f>(J3220/86400)+25569+(-5/24)</f>
        <v>41970.793819444443</v>
      </c>
      <c r="T3220" s="9">
        <f>(I3220/86400)+25569+(-5/24)</f>
        <v>42003.791666666664</v>
      </c>
    </row>
    <row r="3221" spans="1:20" ht="43.5" x14ac:dyDescent="0.35">
      <c r="A3221">
        <v>3219</v>
      </c>
      <c r="B3221" s="8" t="s">
        <v>1874</v>
      </c>
      <c r="C3221" s="8" t="s">
        <v>1873</v>
      </c>
      <c r="D3221">
        <v>20000</v>
      </c>
      <c r="E3221">
        <v>20022</v>
      </c>
      <c r="F3221" t="s">
        <v>51</v>
      </c>
      <c r="G3221" t="s">
        <v>55</v>
      </c>
      <c r="H3221" t="s">
        <v>82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81</v>
      </c>
      <c r="O3221">
        <f>ROUNDUP(E3221/D3221,2)*100</f>
        <v>101</v>
      </c>
      <c r="P3221">
        <f>IF(L3221&gt;0,ROUNDUP((E3221/L3221),0))</f>
        <v>169</v>
      </c>
      <c r="Q3221" t="s">
        <v>34</v>
      </c>
      <c r="R3221" t="s">
        <v>80</v>
      </c>
      <c r="S3221" s="10">
        <f>(J3221/86400)+25569+(-5/24)</f>
        <v>42050.77484953704</v>
      </c>
      <c r="T3221" s="9">
        <f>(I3221/86400)+25569+(-5/24)</f>
        <v>42085.733182870368</v>
      </c>
    </row>
    <row r="3222" spans="1:20" ht="29" x14ac:dyDescent="0.35">
      <c r="A3222">
        <v>3220</v>
      </c>
      <c r="B3222" s="8" t="s">
        <v>1872</v>
      </c>
      <c r="C3222" s="8" t="s">
        <v>1871</v>
      </c>
      <c r="D3222">
        <v>15000</v>
      </c>
      <c r="E3222">
        <v>15126</v>
      </c>
      <c r="F3222" t="s">
        <v>51</v>
      </c>
      <c r="G3222" t="s">
        <v>55</v>
      </c>
      <c r="H3222" t="s">
        <v>82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81</v>
      </c>
      <c r="O3222">
        <f>ROUNDUP(E3222/D3222,2)*100</f>
        <v>101</v>
      </c>
      <c r="P3222">
        <f>IF(L3222&gt;0,ROUNDUP((E3222/L3222),0))</f>
        <v>257</v>
      </c>
      <c r="Q3222" t="s">
        <v>34</v>
      </c>
      <c r="R3222" t="s">
        <v>80</v>
      </c>
      <c r="S3222" s="10">
        <f>(J3222/86400)+25569+(-5/24)</f>
        <v>42772.625046296293</v>
      </c>
      <c r="T3222" s="9">
        <f>(I3222/86400)+25569+(-5/24)</f>
        <v>42806.666666666664</v>
      </c>
    </row>
    <row r="3223" spans="1:20" ht="58" x14ac:dyDescent="0.35">
      <c r="A3223">
        <v>3221</v>
      </c>
      <c r="B3223" s="8" t="s">
        <v>1870</v>
      </c>
      <c r="C3223" s="8" t="s">
        <v>1869</v>
      </c>
      <c r="D3223">
        <v>4000</v>
      </c>
      <c r="E3223">
        <v>4137</v>
      </c>
      <c r="F3223" t="s">
        <v>51</v>
      </c>
      <c r="G3223" t="s">
        <v>56</v>
      </c>
      <c r="H3223" t="s">
        <v>90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81</v>
      </c>
      <c r="O3223">
        <f>ROUNDUP(E3223/D3223,2)*100</f>
        <v>104</v>
      </c>
      <c r="P3223">
        <f>IF(L3223&gt;0,ROUNDUP((E3223/L3223),0))</f>
        <v>37</v>
      </c>
      <c r="Q3223" t="s">
        <v>34</v>
      </c>
      <c r="R3223" t="s">
        <v>80</v>
      </c>
      <c r="S3223" s="10">
        <f>(J3223/86400)+25569+(-5/24)</f>
        <v>42155.488460648143</v>
      </c>
      <c r="T3223" s="9">
        <f>(I3223/86400)+25569+(-5/24)</f>
        <v>42190.488460648143</v>
      </c>
    </row>
    <row r="3224" spans="1:20" ht="43.5" x14ac:dyDescent="0.35">
      <c r="A3224">
        <v>3222</v>
      </c>
      <c r="B3224" s="8" t="s">
        <v>1868</v>
      </c>
      <c r="C3224" s="8" t="s">
        <v>1867</v>
      </c>
      <c r="D3224">
        <v>2500</v>
      </c>
      <c r="E3224">
        <v>3120</v>
      </c>
      <c r="F3224" t="s">
        <v>51</v>
      </c>
      <c r="G3224" t="s">
        <v>55</v>
      </c>
      <c r="H3224" t="s">
        <v>82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81</v>
      </c>
      <c r="O3224">
        <f>ROUNDUP(E3224/D3224,2)*100</f>
        <v>125</v>
      </c>
      <c r="P3224">
        <f>IF(L3224&gt;0,ROUNDUP((E3224/L3224),0))</f>
        <v>38</v>
      </c>
      <c r="Q3224" t="s">
        <v>34</v>
      </c>
      <c r="R3224" t="s">
        <v>80</v>
      </c>
      <c r="S3224" s="10">
        <f>(J3224/86400)+25569+(-5/24)</f>
        <v>42270.373807870368</v>
      </c>
      <c r="T3224" s="9">
        <f>(I3224/86400)+25569+(-5/24)</f>
        <v>42301.686805555553</v>
      </c>
    </row>
    <row r="3225" spans="1:20" ht="29" x14ac:dyDescent="0.35">
      <c r="A3225">
        <v>3223</v>
      </c>
      <c r="B3225" s="8" t="s">
        <v>1866</v>
      </c>
      <c r="C3225" s="8" t="s">
        <v>1865</v>
      </c>
      <c r="D3225">
        <v>3100</v>
      </c>
      <c r="E3225">
        <v>3395</v>
      </c>
      <c r="F3225" t="s">
        <v>51</v>
      </c>
      <c r="G3225" t="s">
        <v>55</v>
      </c>
      <c r="H3225" t="s">
        <v>82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81</v>
      </c>
      <c r="O3225">
        <f>ROUNDUP(E3225/D3225,2)*100</f>
        <v>110.00000000000001</v>
      </c>
      <c r="P3225">
        <f>IF(L3225&gt;0,ROUNDUP((E3225/L3225),0))</f>
        <v>46</v>
      </c>
      <c r="Q3225" t="s">
        <v>34</v>
      </c>
      <c r="R3225" t="s">
        <v>80</v>
      </c>
      <c r="S3225" s="10">
        <f>(J3225/86400)+25569+(-5/24)</f>
        <v>42206.627037037033</v>
      </c>
      <c r="T3225" s="9">
        <f>(I3225/86400)+25569+(-5/24)</f>
        <v>42236.627037037033</v>
      </c>
    </row>
    <row r="3226" spans="1:20" ht="58" x14ac:dyDescent="0.35">
      <c r="A3226">
        <v>3224</v>
      </c>
      <c r="B3226" s="8" t="s">
        <v>1864</v>
      </c>
      <c r="C3226" s="8" t="s">
        <v>1863</v>
      </c>
      <c r="D3226">
        <v>30000</v>
      </c>
      <c r="E3226">
        <v>30610</v>
      </c>
      <c r="F3226" t="s">
        <v>51</v>
      </c>
      <c r="G3226" t="s">
        <v>55</v>
      </c>
      <c r="H3226" t="s">
        <v>82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81</v>
      </c>
      <c r="O3226">
        <f>ROUNDUP(E3226/D3226,2)*100</f>
        <v>103</v>
      </c>
      <c r="P3226">
        <f>IF(L3226&gt;0,ROUNDUP((E3226/L3226),0))</f>
        <v>142</v>
      </c>
      <c r="Q3226" t="s">
        <v>34</v>
      </c>
      <c r="R3226" t="s">
        <v>80</v>
      </c>
      <c r="S3226" s="10">
        <f>(J3226/86400)+25569+(-5/24)</f>
        <v>42697.642511574071</v>
      </c>
      <c r="T3226" s="9">
        <f>(I3226/86400)+25569+(-5/24)</f>
        <v>42744.999999999993</v>
      </c>
    </row>
    <row r="3227" spans="1:20" ht="43.5" x14ac:dyDescent="0.35">
      <c r="A3227">
        <v>3225</v>
      </c>
      <c r="B3227" s="8" t="s">
        <v>1862</v>
      </c>
      <c r="C3227" s="8" t="s">
        <v>1861</v>
      </c>
      <c r="D3227">
        <v>2000</v>
      </c>
      <c r="E3227">
        <v>2047</v>
      </c>
      <c r="F3227" t="s">
        <v>51</v>
      </c>
      <c r="G3227" t="s">
        <v>55</v>
      </c>
      <c r="H3227" t="s">
        <v>82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81</v>
      </c>
      <c r="O3227">
        <f>ROUNDUP(E3227/D3227,2)*100</f>
        <v>103</v>
      </c>
      <c r="P3227">
        <f>IF(L3227&gt;0,ROUNDUP((E3227/L3227),0))</f>
        <v>53</v>
      </c>
      <c r="Q3227" t="s">
        <v>34</v>
      </c>
      <c r="R3227" t="s">
        <v>80</v>
      </c>
      <c r="S3227" s="10">
        <f>(J3227/86400)+25569+(-5/24)</f>
        <v>42503.351134259261</v>
      </c>
      <c r="T3227" s="9">
        <f>(I3227/86400)+25569+(-5/24)</f>
        <v>42524.666666666664</v>
      </c>
    </row>
    <row r="3228" spans="1:20" ht="43.5" x14ac:dyDescent="0.35">
      <c r="A3228">
        <v>3226</v>
      </c>
      <c r="B3228" s="8" t="s">
        <v>1860</v>
      </c>
      <c r="C3228" s="8" t="s">
        <v>1859</v>
      </c>
      <c r="D3228">
        <v>1200</v>
      </c>
      <c r="E3228">
        <v>1250</v>
      </c>
      <c r="F3228" t="s">
        <v>51</v>
      </c>
      <c r="G3228" t="s">
        <v>56</v>
      </c>
      <c r="H3228" t="s">
        <v>90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81</v>
      </c>
      <c r="O3228">
        <f>ROUNDUP(E3228/D3228,2)*100</f>
        <v>105</v>
      </c>
      <c r="P3228">
        <f>IF(L3228&gt;0,ROUNDUP((E3228/L3228),0))</f>
        <v>60</v>
      </c>
      <c r="Q3228" t="s">
        <v>34</v>
      </c>
      <c r="R3228" t="s">
        <v>80</v>
      </c>
      <c r="S3228" s="10">
        <f>(J3228/86400)+25569+(-5/24)</f>
        <v>42277.375138888885</v>
      </c>
      <c r="T3228" s="9">
        <f>(I3228/86400)+25569+(-5/24)</f>
        <v>42307.375138888885</v>
      </c>
    </row>
    <row r="3229" spans="1:20" ht="43.5" x14ac:dyDescent="0.35">
      <c r="A3229">
        <v>3227</v>
      </c>
      <c r="B3229" s="8" t="s">
        <v>1858</v>
      </c>
      <c r="C3229" s="8" t="s">
        <v>1857</v>
      </c>
      <c r="D3229">
        <v>1200</v>
      </c>
      <c r="E3229">
        <v>1500</v>
      </c>
      <c r="F3229" t="s">
        <v>51</v>
      </c>
      <c r="G3229" t="s">
        <v>56</v>
      </c>
      <c r="H3229" t="s">
        <v>90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81</v>
      </c>
      <c r="O3229">
        <f>ROUNDUP(E3229/D3229,2)*100</f>
        <v>125</v>
      </c>
      <c r="P3229">
        <f>IF(L3229&gt;0,ROUNDUP((E3229/L3229),0))</f>
        <v>50</v>
      </c>
      <c r="Q3229" t="s">
        <v>34</v>
      </c>
      <c r="R3229" t="s">
        <v>80</v>
      </c>
      <c r="S3229" s="10">
        <f>(J3229/86400)+25569+(-5/24)</f>
        <v>42722.674027777779</v>
      </c>
      <c r="T3229" s="9">
        <f>(I3229/86400)+25569+(-5/24)</f>
        <v>42752.674027777779</v>
      </c>
    </row>
    <row r="3230" spans="1:20" ht="29" x14ac:dyDescent="0.35">
      <c r="A3230">
        <v>3228</v>
      </c>
      <c r="B3230" s="8" t="s">
        <v>1856</v>
      </c>
      <c r="C3230" s="8" t="s">
        <v>1855</v>
      </c>
      <c r="D3230">
        <v>7000</v>
      </c>
      <c r="E3230">
        <v>7164</v>
      </c>
      <c r="F3230" t="s">
        <v>51</v>
      </c>
      <c r="G3230" t="s">
        <v>55</v>
      </c>
      <c r="H3230" t="s">
        <v>82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81</v>
      </c>
      <c r="O3230">
        <f>ROUNDUP(E3230/D3230,2)*100</f>
        <v>103</v>
      </c>
      <c r="P3230">
        <f>IF(L3230&gt;0,ROUNDUP((E3230/L3230),0))</f>
        <v>194</v>
      </c>
      <c r="Q3230" t="s">
        <v>34</v>
      </c>
      <c r="R3230" t="s">
        <v>80</v>
      </c>
      <c r="S3230" s="10">
        <f>(J3230/86400)+25569+(-5/24)</f>
        <v>42323.500972222224</v>
      </c>
      <c r="T3230" s="9">
        <f>(I3230/86400)+25569+(-5/24)</f>
        <v>42354.999305555553</v>
      </c>
    </row>
    <row r="3231" spans="1:20" ht="43.5" x14ac:dyDescent="0.35">
      <c r="A3231">
        <v>3229</v>
      </c>
      <c r="B3231" s="8" t="s">
        <v>1854</v>
      </c>
      <c r="C3231" s="8" t="s">
        <v>1853</v>
      </c>
      <c r="D3231">
        <v>20000</v>
      </c>
      <c r="E3231">
        <v>21573</v>
      </c>
      <c r="F3231" t="s">
        <v>51</v>
      </c>
      <c r="G3231" t="s">
        <v>55</v>
      </c>
      <c r="H3231" t="s">
        <v>82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81</v>
      </c>
      <c r="O3231">
        <f>ROUNDUP(E3231/D3231,2)*100</f>
        <v>108</v>
      </c>
      <c r="P3231">
        <f>IF(L3231&gt;0,ROUNDUP((E3231/L3231),0))</f>
        <v>107</v>
      </c>
      <c r="Q3231" t="s">
        <v>34</v>
      </c>
      <c r="R3231" t="s">
        <v>80</v>
      </c>
      <c r="S3231" s="10">
        <f>(J3231/86400)+25569+(-5/24)</f>
        <v>41933.083310185182</v>
      </c>
      <c r="T3231" s="9">
        <f>(I3231/86400)+25569+(-5/24)</f>
        <v>41963.124976851854</v>
      </c>
    </row>
    <row r="3232" spans="1:20" ht="58" x14ac:dyDescent="0.35">
      <c r="A3232">
        <v>3230</v>
      </c>
      <c r="B3232" s="8" t="s">
        <v>1852</v>
      </c>
      <c r="C3232" s="8" t="s">
        <v>1851</v>
      </c>
      <c r="D3232">
        <v>2600</v>
      </c>
      <c r="E3232">
        <v>2857</v>
      </c>
      <c r="F3232" t="s">
        <v>51</v>
      </c>
      <c r="G3232" t="s">
        <v>55</v>
      </c>
      <c r="H3232" t="s">
        <v>82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81</v>
      </c>
      <c r="O3232">
        <f>ROUNDUP(E3232/D3232,2)*100</f>
        <v>110.00000000000001</v>
      </c>
      <c r="P3232">
        <f>IF(L3232&gt;0,ROUNDUP((E3232/L3232),0))</f>
        <v>78</v>
      </c>
      <c r="Q3232" t="s">
        <v>34</v>
      </c>
      <c r="R3232" t="s">
        <v>80</v>
      </c>
      <c r="S3232" s="10">
        <f>(J3232/86400)+25569+(-5/24)</f>
        <v>41897.959791666661</v>
      </c>
      <c r="T3232" s="9">
        <f>(I3232/86400)+25569+(-5/24)</f>
        <v>41912.957638888889</v>
      </c>
    </row>
    <row r="3233" spans="1:20" ht="43.5" x14ac:dyDescent="0.35">
      <c r="A3233">
        <v>3231</v>
      </c>
      <c r="B3233" s="8" t="s">
        <v>1850</v>
      </c>
      <c r="C3233" s="8" t="s">
        <v>1849</v>
      </c>
      <c r="D3233">
        <v>1000</v>
      </c>
      <c r="E3233">
        <v>1610</v>
      </c>
      <c r="F3233" t="s">
        <v>51</v>
      </c>
      <c r="G3233" t="s">
        <v>55</v>
      </c>
      <c r="H3233" t="s">
        <v>82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81</v>
      </c>
      <c r="O3233">
        <f>ROUNDUP(E3233/D3233,2)*100</f>
        <v>161</v>
      </c>
      <c r="P3233">
        <f>IF(L3233&gt;0,ROUNDUP((E3233/L3233),0))</f>
        <v>58</v>
      </c>
      <c r="Q3233" t="s">
        <v>34</v>
      </c>
      <c r="R3233" t="s">
        <v>80</v>
      </c>
      <c r="S3233" s="10">
        <f>(J3233/86400)+25569+(-5/24)</f>
        <v>42446.735497685186</v>
      </c>
      <c r="T3233" s="9">
        <f>(I3233/86400)+25569+(-5/24)</f>
        <v>42476.735497685186</v>
      </c>
    </row>
    <row r="3234" spans="1:20" ht="43.5" x14ac:dyDescent="0.35">
      <c r="A3234">
        <v>3232</v>
      </c>
      <c r="B3234" s="8" t="s">
        <v>1848</v>
      </c>
      <c r="C3234" s="8" t="s">
        <v>1847</v>
      </c>
      <c r="D3234">
        <v>1000</v>
      </c>
      <c r="E3234">
        <v>1312</v>
      </c>
      <c r="F3234" t="s">
        <v>51</v>
      </c>
      <c r="G3234" t="s">
        <v>55</v>
      </c>
      <c r="H3234" t="s">
        <v>82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81</v>
      </c>
      <c r="O3234">
        <f>ROUNDUP(E3234/D3234,2)*100</f>
        <v>132</v>
      </c>
      <c r="P3234">
        <f>IF(L3234&gt;0,ROUNDUP((E3234/L3234),0))</f>
        <v>51</v>
      </c>
      <c r="Q3234" t="s">
        <v>34</v>
      </c>
      <c r="R3234" t="s">
        <v>80</v>
      </c>
      <c r="S3234" s="10">
        <f>(J3234/86400)+25569+(-5/24)</f>
        <v>42463.605520833335</v>
      </c>
      <c r="T3234" s="9">
        <f>(I3234/86400)+25569+(-5/24)</f>
        <v>42493.957638888889</v>
      </c>
    </row>
    <row r="3235" spans="1:20" ht="43.5" x14ac:dyDescent="0.35">
      <c r="A3235">
        <v>3233</v>
      </c>
      <c r="B3235" s="8" t="s">
        <v>1846</v>
      </c>
      <c r="C3235" s="8" t="s">
        <v>1845</v>
      </c>
      <c r="D3235">
        <v>5000</v>
      </c>
      <c r="E3235">
        <v>5940</v>
      </c>
      <c r="F3235" t="s">
        <v>51</v>
      </c>
      <c r="G3235" t="s">
        <v>55</v>
      </c>
      <c r="H3235" t="s">
        <v>82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81</v>
      </c>
      <c r="O3235">
        <f>ROUNDUP(E3235/D3235,2)*100</f>
        <v>119</v>
      </c>
      <c r="P3235">
        <f>IF(L3235&gt;0,ROUNDUP((E3235/L3235),0))</f>
        <v>98</v>
      </c>
      <c r="Q3235" t="s">
        <v>34</v>
      </c>
      <c r="R3235" t="s">
        <v>80</v>
      </c>
      <c r="S3235" s="10">
        <f>(J3235/86400)+25569+(-5/24)</f>
        <v>42766.596701388888</v>
      </c>
      <c r="T3235" s="9">
        <f>(I3235/86400)+25569+(-5/24)</f>
        <v>42796.596701388888</v>
      </c>
    </row>
    <row r="3236" spans="1:20" ht="43.5" x14ac:dyDescent="0.35">
      <c r="A3236">
        <v>3234</v>
      </c>
      <c r="B3236" s="8" t="s">
        <v>1844</v>
      </c>
      <c r="C3236" s="8" t="s">
        <v>1843</v>
      </c>
      <c r="D3236">
        <v>4000</v>
      </c>
      <c r="E3236">
        <v>4015.71</v>
      </c>
      <c r="F3236" t="s">
        <v>51</v>
      </c>
      <c r="G3236" t="s">
        <v>56</v>
      </c>
      <c r="H3236" t="s">
        <v>90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81</v>
      </c>
      <c r="O3236">
        <f>ROUNDUP(E3236/D3236,2)*100</f>
        <v>101</v>
      </c>
      <c r="P3236">
        <f>IF(L3236&gt;0,ROUNDUP((E3236/L3236),0))</f>
        <v>35</v>
      </c>
      <c r="Q3236" t="s">
        <v>34</v>
      </c>
      <c r="R3236" t="s">
        <v>80</v>
      </c>
      <c r="S3236" s="10">
        <f>(J3236/86400)+25569+(-5/24)</f>
        <v>42734.581111111103</v>
      </c>
      <c r="T3236" s="9">
        <f>(I3236/86400)+25569+(-5/24)</f>
        <v>42767.771527777775</v>
      </c>
    </row>
    <row r="3237" spans="1:20" ht="43.5" x14ac:dyDescent="0.35">
      <c r="A3237">
        <v>3235</v>
      </c>
      <c r="B3237" s="8" t="s">
        <v>1842</v>
      </c>
      <c r="C3237" s="8" t="s">
        <v>1841</v>
      </c>
      <c r="D3237">
        <v>15000</v>
      </c>
      <c r="E3237">
        <v>15481</v>
      </c>
      <c r="F3237" t="s">
        <v>51</v>
      </c>
      <c r="G3237" t="s">
        <v>55</v>
      </c>
      <c r="H3237" t="s">
        <v>82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81</v>
      </c>
      <c r="O3237">
        <f>ROUNDUP(E3237/D3237,2)*100</f>
        <v>104</v>
      </c>
      <c r="P3237">
        <f>IF(L3237&gt;0,ROUNDUP((E3237/L3237),0))</f>
        <v>86</v>
      </c>
      <c r="Q3237" t="s">
        <v>34</v>
      </c>
      <c r="R3237" t="s">
        <v>80</v>
      </c>
      <c r="S3237" s="10">
        <f>(J3237/86400)+25569+(-5/24)</f>
        <v>42522.139479166661</v>
      </c>
      <c r="T3237" s="9">
        <f>(I3237/86400)+25569+(-5/24)</f>
        <v>42552.139479166661</v>
      </c>
    </row>
    <row r="3238" spans="1:20" ht="43.5" x14ac:dyDescent="0.35">
      <c r="A3238">
        <v>3236</v>
      </c>
      <c r="B3238" s="8" t="s">
        <v>1840</v>
      </c>
      <c r="C3238" s="8" t="s">
        <v>1839</v>
      </c>
      <c r="D3238">
        <v>20000</v>
      </c>
      <c r="E3238">
        <v>20120</v>
      </c>
      <c r="F3238" t="s">
        <v>51</v>
      </c>
      <c r="G3238" t="s">
        <v>55</v>
      </c>
      <c r="H3238" t="s">
        <v>82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81</v>
      </c>
      <c r="O3238">
        <f>ROUNDUP(E3238/D3238,2)*100</f>
        <v>101</v>
      </c>
      <c r="P3238">
        <f>IF(L3238&gt;0,ROUNDUP((E3238/L3238),0))</f>
        <v>183</v>
      </c>
      <c r="Q3238" t="s">
        <v>34</v>
      </c>
      <c r="R3238" t="s">
        <v>80</v>
      </c>
      <c r="S3238" s="10">
        <f>(J3238/86400)+25569+(-5/24)</f>
        <v>42702.708715277775</v>
      </c>
      <c r="T3238" s="9">
        <f>(I3238/86400)+25569+(-5/24)</f>
        <v>42732.708715277775</v>
      </c>
    </row>
    <row r="3239" spans="1:20" ht="29" x14ac:dyDescent="0.35">
      <c r="A3239">
        <v>3237</v>
      </c>
      <c r="B3239" s="8" t="s">
        <v>1838</v>
      </c>
      <c r="C3239" s="8" t="s">
        <v>1837</v>
      </c>
      <c r="D3239">
        <v>35000</v>
      </c>
      <c r="E3239">
        <v>35275.64</v>
      </c>
      <c r="F3239" t="s">
        <v>51</v>
      </c>
      <c r="G3239" t="s">
        <v>55</v>
      </c>
      <c r="H3239" t="s">
        <v>82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81</v>
      </c>
      <c r="O3239">
        <f>ROUNDUP(E3239/D3239,2)*100</f>
        <v>101</v>
      </c>
      <c r="P3239">
        <f>IF(L3239&gt;0,ROUNDUP((E3239/L3239),0))</f>
        <v>132</v>
      </c>
      <c r="Q3239" t="s">
        <v>34</v>
      </c>
      <c r="R3239" t="s">
        <v>80</v>
      </c>
      <c r="S3239" s="10">
        <f>(J3239/86400)+25569+(-5/24)</f>
        <v>42252.266018518516</v>
      </c>
      <c r="T3239" s="9">
        <f>(I3239/86400)+25569+(-5/24)</f>
        <v>42275.957638888889</v>
      </c>
    </row>
    <row r="3240" spans="1:20" ht="58" x14ac:dyDescent="0.35">
      <c r="A3240">
        <v>3238</v>
      </c>
      <c r="B3240" s="8" t="s">
        <v>1836</v>
      </c>
      <c r="C3240" s="8" t="s">
        <v>1835</v>
      </c>
      <c r="D3240">
        <v>2800</v>
      </c>
      <c r="E3240">
        <v>3145</v>
      </c>
      <c r="F3240" t="s">
        <v>51</v>
      </c>
      <c r="G3240" t="s">
        <v>56</v>
      </c>
      <c r="H3240" t="s">
        <v>90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81</v>
      </c>
      <c r="O3240">
        <f>ROUNDUP(E3240/D3240,2)*100</f>
        <v>113.00000000000001</v>
      </c>
      <c r="P3240">
        <f>IF(L3240&gt;0,ROUNDUP((E3240/L3240),0))</f>
        <v>40</v>
      </c>
      <c r="Q3240" t="s">
        <v>34</v>
      </c>
      <c r="R3240" t="s">
        <v>80</v>
      </c>
      <c r="S3240" s="10">
        <f>(J3240/86400)+25569+(-5/24)</f>
        <v>42156.302060185182</v>
      </c>
      <c r="T3240" s="9">
        <f>(I3240/86400)+25569+(-5/24)</f>
        <v>42186.302060185182</v>
      </c>
    </row>
    <row r="3241" spans="1:20" ht="58" x14ac:dyDescent="0.35">
      <c r="A3241">
        <v>3239</v>
      </c>
      <c r="B3241" s="8" t="s">
        <v>1834</v>
      </c>
      <c r="C3241" s="8" t="s">
        <v>1833</v>
      </c>
      <c r="D3241">
        <v>5862</v>
      </c>
      <c r="E3241">
        <v>6208.98</v>
      </c>
      <c r="F3241" t="s">
        <v>51</v>
      </c>
      <c r="G3241" t="s">
        <v>56</v>
      </c>
      <c r="H3241" t="s">
        <v>90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81</v>
      </c>
      <c r="O3241">
        <f>ROUNDUP(E3241/D3241,2)*100</f>
        <v>106</v>
      </c>
      <c r="P3241">
        <f>IF(L3241&gt;0,ROUNDUP((E3241/L3241),0))</f>
        <v>60</v>
      </c>
      <c r="Q3241" t="s">
        <v>34</v>
      </c>
      <c r="R3241" t="s">
        <v>80</v>
      </c>
      <c r="S3241" s="10">
        <f>(J3241/86400)+25569+(-5/24)</f>
        <v>42277.880706018514</v>
      </c>
      <c r="T3241" s="9">
        <f>(I3241/86400)+25569+(-5/24)</f>
        <v>42302.790972222218</v>
      </c>
    </row>
    <row r="3242" spans="1:20" ht="58" x14ac:dyDescent="0.35">
      <c r="A3242">
        <v>3240</v>
      </c>
      <c r="B3242" s="8" t="s">
        <v>1832</v>
      </c>
      <c r="C3242" s="8" t="s">
        <v>1831</v>
      </c>
      <c r="D3242">
        <v>3000</v>
      </c>
      <c r="E3242">
        <v>3017</v>
      </c>
      <c r="F3242" t="s">
        <v>51</v>
      </c>
      <c r="G3242" t="s">
        <v>56</v>
      </c>
      <c r="H3242" t="s">
        <v>90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81</v>
      </c>
      <c r="O3242">
        <f>ROUNDUP(E3242/D3242,2)*100</f>
        <v>101</v>
      </c>
      <c r="P3242">
        <f>IF(L3242&gt;0,ROUNDUP((E3242/L3242),0))</f>
        <v>89</v>
      </c>
      <c r="Q3242" t="s">
        <v>34</v>
      </c>
      <c r="R3242" t="s">
        <v>80</v>
      </c>
      <c r="S3242" s="10">
        <f>(J3242/86400)+25569+(-5/24)</f>
        <v>42754.485509259255</v>
      </c>
      <c r="T3242" s="9">
        <f>(I3242/86400)+25569+(-5/24)</f>
        <v>42782.749999999993</v>
      </c>
    </row>
    <row r="3243" spans="1:20" ht="58" x14ac:dyDescent="0.35">
      <c r="A3243">
        <v>3241</v>
      </c>
      <c r="B3243" s="8" t="s">
        <v>1830</v>
      </c>
      <c r="C3243" s="8" t="s">
        <v>1829</v>
      </c>
      <c r="D3243">
        <v>8500</v>
      </c>
      <c r="E3243">
        <v>9801</v>
      </c>
      <c r="F3243" t="s">
        <v>51</v>
      </c>
      <c r="G3243" t="s">
        <v>55</v>
      </c>
      <c r="H3243" t="s">
        <v>82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81</v>
      </c>
      <c r="O3243">
        <f>ROUNDUP(E3243/D3243,2)*100</f>
        <v>115.99999999999999</v>
      </c>
      <c r="P3243">
        <f>IF(L3243&gt;0,ROUNDUP((E3243/L3243),0))</f>
        <v>59</v>
      </c>
      <c r="Q3243" t="s">
        <v>34</v>
      </c>
      <c r="R3243" t="s">
        <v>80</v>
      </c>
      <c r="S3243" s="10">
        <f>(J3243/86400)+25569+(-5/24)</f>
        <v>41893.116550925923</v>
      </c>
      <c r="T3243" s="9">
        <f>(I3243/86400)+25569+(-5/24)</f>
        <v>41926.082638888889</v>
      </c>
    </row>
    <row r="3244" spans="1:20" ht="43.5" x14ac:dyDescent="0.35">
      <c r="A3244">
        <v>3242</v>
      </c>
      <c r="B3244" s="8" t="s">
        <v>1828</v>
      </c>
      <c r="C3244" s="8" t="s">
        <v>1827</v>
      </c>
      <c r="D3244">
        <v>10000</v>
      </c>
      <c r="E3244">
        <v>12730.42</v>
      </c>
      <c r="F3244" t="s">
        <v>51</v>
      </c>
      <c r="G3244" t="s">
        <v>55</v>
      </c>
      <c r="H3244" t="s">
        <v>82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81</v>
      </c>
      <c r="O3244">
        <f>ROUNDUP(E3244/D3244,2)*100</f>
        <v>128</v>
      </c>
      <c r="P3244">
        <f>IF(L3244&gt;0,ROUNDUP((E3244/L3244),0))</f>
        <v>70</v>
      </c>
      <c r="Q3244" t="s">
        <v>34</v>
      </c>
      <c r="R3244" t="s">
        <v>80</v>
      </c>
      <c r="S3244" s="10">
        <f>(J3244/86400)+25569+(-5/24)</f>
        <v>41871.547361111108</v>
      </c>
      <c r="T3244" s="9">
        <f>(I3244/86400)+25569+(-5/24)</f>
        <v>41901.547361111108</v>
      </c>
    </row>
    <row r="3245" spans="1:20" ht="43.5" x14ac:dyDescent="0.35">
      <c r="A3245">
        <v>3243</v>
      </c>
      <c r="B3245" s="8" t="s">
        <v>1826</v>
      </c>
      <c r="C3245" s="8" t="s">
        <v>1825</v>
      </c>
      <c r="D3245">
        <v>8000</v>
      </c>
      <c r="E3245">
        <v>8227</v>
      </c>
      <c r="F3245" t="s">
        <v>51</v>
      </c>
      <c r="G3245" t="s">
        <v>55</v>
      </c>
      <c r="H3245" t="s">
        <v>82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81</v>
      </c>
      <c r="O3245">
        <f>ROUNDUP(E3245/D3245,2)*100</f>
        <v>103</v>
      </c>
      <c r="P3245">
        <f>IF(L3245&gt;0,ROUNDUP((E3245/L3245),0))</f>
        <v>116</v>
      </c>
      <c r="Q3245" t="s">
        <v>34</v>
      </c>
      <c r="R3245" t="s">
        <v>80</v>
      </c>
      <c r="S3245" s="10">
        <f>(J3245/86400)+25569+(-5/24)</f>
        <v>42261.888449074067</v>
      </c>
      <c r="T3245" s="9">
        <f>(I3245/86400)+25569+(-5/24)</f>
        <v>42285.791666666664</v>
      </c>
    </row>
    <row r="3246" spans="1:20" ht="43.5" x14ac:dyDescent="0.35">
      <c r="A3246">
        <v>3244</v>
      </c>
      <c r="B3246" s="8" t="s">
        <v>1824</v>
      </c>
      <c r="C3246" s="8" t="s">
        <v>1823</v>
      </c>
      <c r="D3246">
        <v>1600</v>
      </c>
      <c r="E3246">
        <v>1647</v>
      </c>
      <c r="F3246" t="s">
        <v>51</v>
      </c>
      <c r="G3246" t="s">
        <v>56</v>
      </c>
      <c r="H3246" t="s">
        <v>90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81</v>
      </c>
      <c r="O3246">
        <f>ROUNDUP(E3246/D3246,2)*100</f>
        <v>103</v>
      </c>
      <c r="P3246">
        <f>IF(L3246&gt;0,ROUNDUP((E3246/L3246),0))</f>
        <v>24</v>
      </c>
      <c r="Q3246" t="s">
        <v>34</v>
      </c>
      <c r="R3246" t="s">
        <v>80</v>
      </c>
      <c r="S3246" s="10">
        <f>(J3246/86400)+25569+(-5/24)</f>
        <v>42675.485902777778</v>
      </c>
      <c r="T3246" s="9">
        <f>(I3246/86400)+25569+(-5/24)</f>
        <v>42705.527569444443</v>
      </c>
    </row>
    <row r="3247" spans="1:20" ht="43.5" x14ac:dyDescent="0.35">
      <c r="A3247">
        <v>3245</v>
      </c>
      <c r="B3247" s="8" t="s">
        <v>1822</v>
      </c>
      <c r="C3247" s="8" t="s">
        <v>1821</v>
      </c>
      <c r="D3247">
        <v>21000</v>
      </c>
      <c r="E3247">
        <v>21904</v>
      </c>
      <c r="F3247" t="s">
        <v>51</v>
      </c>
      <c r="G3247" t="s">
        <v>55</v>
      </c>
      <c r="H3247" t="s">
        <v>82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81</v>
      </c>
      <c r="O3247">
        <f>ROUNDUP(E3247/D3247,2)*100</f>
        <v>105</v>
      </c>
      <c r="P3247">
        <f>IF(L3247&gt;0,ROUNDUP((E3247/L3247),0))</f>
        <v>82</v>
      </c>
      <c r="Q3247" t="s">
        <v>34</v>
      </c>
      <c r="R3247" t="s">
        <v>80</v>
      </c>
      <c r="S3247" s="10">
        <f>(J3247/86400)+25569+(-5/24)</f>
        <v>42135.391874999994</v>
      </c>
      <c r="T3247" s="9">
        <f>(I3247/86400)+25569+(-5/24)</f>
        <v>42166.874999999993</v>
      </c>
    </row>
    <row r="3248" spans="1:20" ht="43.5" x14ac:dyDescent="0.35">
      <c r="A3248">
        <v>3246</v>
      </c>
      <c r="B3248" s="8" t="s">
        <v>1820</v>
      </c>
      <c r="C3248" s="8" t="s">
        <v>1819</v>
      </c>
      <c r="D3248">
        <v>10000</v>
      </c>
      <c r="E3248">
        <v>11122</v>
      </c>
      <c r="F3248" t="s">
        <v>51</v>
      </c>
      <c r="G3248" t="s">
        <v>55</v>
      </c>
      <c r="H3248" t="s">
        <v>82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81</v>
      </c>
      <c r="O3248">
        <f>ROUNDUP(E3248/D3248,2)*100</f>
        <v>112.00000000000001</v>
      </c>
      <c r="P3248">
        <f>IF(L3248&gt;0,ROUNDUP((E3248/L3248),0))</f>
        <v>58</v>
      </c>
      <c r="Q3248" t="s">
        <v>34</v>
      </c>
      <c r="R3248" t="s">
        <v>80</v>
      </c>
      <c r="S3248" s="10">
        <f>(J3248/86400)+25569+(-5/24)</f>
        <v>42230.263888888883</v>
      </c>
      <c r="T3248" s="9">
        <f>(I3248/86400)+25569+(-5/24)</f>
        <v>42258.957638888889</v>
      </c>
    </row>
    <row r="3249" spans="1:20" ht="43.5" x14ac:dyDescent="0.35">
      <c r="A3249">
        <v>3247</v>
      </c>
      <c r="B3249" s="8" t="s">
        <v>1818</v>
      </c>
      <c r="C3249" s="8" t="s">
        <v>1817</v>
      </c>
      <c r="D3249">
        <v>2500</v>
      </c>
      <c r="E3249">
        <v>2646.5</v>
      </c>
      <c r="F3249" t="s">
        <v>51</v>
      </c>
      <c r="G3249" t="s">
        <v>56</v>
      </c>
      <c r="H3249" t="s">
        <v>90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81</v>
      </c>
      <c r="O3249">
        <f>ROUNDUP(E3249/D3249,2)*100</f>
        <v>106</v>
      </c>
      <c r="P3249">
        <f>IF(L3249&gt;0,ROUNDUP((E3249/L3249),0))</f>
        <v>47</v>
      </c>
      <c r="Q3249" t="s">
        <v>34</v>
      </c>
      <c r="R3249" t="s">
        <v>80</v>
      </c>
      <c r="S3249" s="10">
        <f>(J3249/86400)+25569+(-5/24)</f>
        <v>42167.22583333333</v>
      </c>
      <c r="T3249" s="9">
        <f>(I3249/86400)+25569+(-5/24)</f>
        <v>42197.22583333333</v>
      </c>
    </row>
    <row r="3250" spans="1:20" ht="29" x14ac:dyDescent="0.35">
      <c r="A3250">
        <v>3248</v>
      </c>
      <c r="B3250" s="8" t="s">
        <v>1816</v>
      </c>
      <c r="C3250" s="8" t="s">
        <v>1815</v>
      </c>
      <c r="D3250">
        <v>12000</v>
      </c>
      <c r="E3250">
        <v>12095</v>
      </c>
      <c r="F3250" t="s">
        <v>51</v>
      </c>
      <c r="G3250" t="s">
        <v>55</v>
      </c>
      <c r="H3250" t="s">
        <v>82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81</v>
      </c>
      <c r="O3250">
        <f>ROUNDUP(E3250/D3250,2)*100</f>
        <v>101</v>
      </c>
      <c r="P3250">
        <f>IF(L3250&gt;0,ROUNDUP((E3250/L3250),0))</f>
        <v>61</v>
      </c>
      <c r="Q3250" t="s">
        <v>34</v>
      </c>
      <c r="R3250" t="s">
        <v>80</v>
      </c>
      <c r="S3250" s="10">
        <f>(J3250/86400)+25569+(-5/24)</f>
        <v>42068.68005787037</v>
      </c>
      <c r="T3250" s="9">
        <f>(I3250/86400)+25569+(-5/24)</f>
        <v>42098.638391203705</v>
      </c>
    </row>
    <row r="3251" spans="1:20" ht="43.5" x14ac:dyDescent="0.35">
      <c r="A3251">
        <v>3249</v>
      </c>
      <c r="B3251" s="8" t="s">
        <v>1814</v>
      </c>
      <c r="C3251" s="8" t="s">
        <v>1813</v>
      </c>
      <c r="D3251">
        <v>5500</v>
      </c>
      <c r="E3251">
        <v>5771</v>
      </c>
      <c r="F3251" t="s">
        <v>51</v>
      </c>
      <c r="G3251" t="s">
        <v>55</v>
      </c>
      <c r="H3251" t="s">
        <v>82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81</v>
      </c>
      <c r="O3251">
        <f>ROUNDUP(E3251/D3251,2)*100</f>
        <v>105</v>
      </c>
      <c r="P3251">
        <f>IF(L3251&gt;0,ROUNDUP((E3251/L3251),0))</f>
        <v>66</v>
      </c>
      <c r="Q3251" t="s">
        <v>34</v>
      </c>
      <c r="R3251" t="s">
        <v>80</v>
      </c>
      <c r="S3251" s="10">
        <f>(J3251/86400)+25569+(-5/24)</f>
        <v>42145.538356481477</v>
      </c>
      <c r="T3251" s="9">
        <f>(I3251/86400)+25569+(-5/24)</f>
        <v>42175.538356481477</v>
      </c>
    </row>
    <row r="3252" spans="1:20" ht="58" x14ac:dyDescent="0.35">
      <c r="A3252">
        <v>3250</v>
      </c>
      <c r="B3252" s="8" t="s">
        <v>1812</v>
      </c>
      <c r="C3252" s="8" t="s">
        <v>1811</v>
      </c>
      <c r="D3252">
        <v>25000</v>
      </c>
      <c r="E3252">
        <v>25388</v>
      </c>
      <c r="F3252" t="s">
        <v>51</v>
      </c>
      <c r="G3252" t="s">
        <v>55</v>
      </c>
      <c r="H3252" t="s">
        <v>82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81</v>
      </c>
      <c r="O3252">
        <f>ROUNDUP(E3252/D3252,2)*100</f>
        <v>102</v>
      </c>
      <c r="P3252">
        <f>IF(L3252&gt;0,ROUNDUP((E3252/L3252),0))</f>
        <v>120</v>
      </c>
      <c r="Q3252" t="s">
        <v>34</v>
      </c>
      <c r="R3252" t="s">
        <v>80</v>
      </c>
      <c r="S3252" s="10">
        <f>(J3252/86400)+25569+(-5/24)</f>
        <v>41918.533842592587</v>
      </c>
      <c r="T3252" s="9">
        <f>(I3252/86400)+25569+(-5/24)</f>
        <v>41948.575509259259</v>
      </c>
    </row>
    <row r="3253" spans="1:20" ht="43.5" x14ac:dyDescent="0.35">
      <c r="A3253">
        <v>3251</v>
      </c>
      <c r="B3253" s="8" t="s">
        <v>1810</v>
      </c>
      <c r="C3253" s="8" t="s">
        <v>1809</v>
      </c>
      <c r="D3253">
        <v>1500</v>
      </c>
      <c r="E3253">
        <v>1661</v>
      </c>
      <c r="F3253" t="s">
        <v>51</v>
      </c>
      <c r="G3253" t="s">
        <v>55</v>
      </c>
      <c r="H3253" t="s">
        <v>82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81</v>
      </c>
      <c r="O3253">
        <f>ROUNDUP(E3253/D3253,2)*100</f>
        <v>111.00000000000001</v>
      </c>
      <c r="P3253">
        <f>IF(L3253&gt;0,ROUNDUP((E3253/L3253),0))</f>
        <v>84</v>
      </c>
      <c r="Q3253" t="s">
        <v>34</v>
      </c>
      <c r="R3253" t="s">
        <v>80</v>
      </c>
      <c r="S3253" s="10">
        <f>(J3253/86400)+25569+(-5/24)</f>
        <v>42146.52275462963</v>
      </c>
      <c r="T3253" s="9">
        <f>(I3253/86400)+25569+(-5/24)</f>
        <v>42176.52275462963</v>
      </c>
    </row>
    <row r="3254" spans="1:20" ht="43.5" x14ac:dyDescent="0.35">
      <c r="A3254">
        <v>3252</v>
      </c>
      <c r="B3254" s="8" t="s">
        <v>1808</v>
      </c>
      <c r="C3254" s="8" t="s">
        <v>1807</v>
      </c>
      <c r="D3254">
        <v>2250</v>
      </c>
      <c r="E3254">
        <v>2876</v>
      </c>
      <c r="F3254" t="s">
        <v>51</v>
      </c>
      <c r="G3254" t="s">
        <v>56</v>
      </c>
      <c r="H3254" t="s">
        <v>90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81</v>
      </c>
      <c r="O3254">
        <f>ROUNDUP(E3254/D3254,2)*100</f>
        <v>128</v>
      </c>
      <c r="P3254">
        <f>IF(L3254&gt;0,ROUNDUP((E3254/L3254),0))</f>
        <v>58</v>
      </c>
      <c r="Q3254" t="s">
        <v>34</v>
      </c>
      <c r="R3254" t="s">
        <v>80</v>
      </c>
      <c r="S3254" s="10">
        <f>(J3254/86400)+25569+(-5/24)</f>
        <v>42590.264351851853</v>
      </c>
      <c r="T3254" s="9">
        <f>(I3254/86400)+25569+(-5/24)</f>
        <v>42620.264351851853</v>
      </c>
    </row>
    <row r="3255" spans="1:20" ht="43.5" x14ac:dyDescent="0.35">
      <c r="A3255">
        <v>3253</v>
      </c>
      <c r="B3255" s="8" t="s">
        <v>1806</v>
      </c>
      <c r="C3255" s="8" t="s">
        <v>1805</v>
      </c>
      <c r="D3255">
        <v>20000</v>
      </c>
      <c r="E3255">
        <v>20365</v>
      </c>
      <c r="F3255" t="s">
        <v>51</v>
      </c>
      <c r="G3255" t="s">
        <v>55</v>
      </c>
      <c r="H3255" t="s">
        <v>82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81</v>
      </c>
      <c r="O3255">
        <f>ROUNDUP(E3255/D3255,2)*100</f>
        <v>102</v>
      </c>
      <c r="P3255">
        <f>IF(L3255&gt;0,ROUNDUP((E3255/L3255),0))</f>
        <v>178</v>
      </c>
      <c r="Q3255" t="s">
        <v>34</v>
      </c>
      <c r="R3255" t="s">
        <v>80</v>
      </c>
      <c r="S3255" s="10">
        <f>(J3255/86400)+25569+(-5/24)</f>
        <v>42602.368379629632</v>
      </c>
      <c r="T3255" s="9">
        <f>(I3255/86400)+25569+(-5/24)</f>
        <v>42620.947916666664</v>
      </c>
    </row>
    <row r="3256" spans="1:20" ht="43.5" x14ac:dyDescent="0.35">
      <c r="A3256">
        <v>3254</v>
      </c>
      <c r="B3256" s="8" t="s">
        <v>1804</v>
      </c>
      <c r="C3256" s="8" t="s">
        <v>1803</v>
      </c>
      <c r="D3256">
        <v>13000</v>
      </c>
      <c r="E3256">
        <v>13163.5</v>
      </c>
      <c r="F3256" t="s">
        <v>51</v>
      </c>
      <c r="G3256" t="s">
        <v>56</v>
      </c>
      <c r="H3256" t="s">
        <v>90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81</v>
      </c>
      <c r="O3256">
        <f>ROUNDUP(E3256/D3256,2)*100</f>
        <v>102</v>
      </c>
      <c r="P3256">
        <f>IF(L3256&gt;0,ROUNDUP((E3256/L3256),0))</f>
        <v>71</v>
      </c>
      <c r="Q3256" t="s">
        <v>34</v>
      </c>
      <c r="R3256" t="s">
        <v>80</v>
      </c>
      <c r="S3256" s="10">
        <f>(J3256/86400)+25569+(-5/24)</f>
        <v>42058.877418981479</v>
      </c>
      <c r="T3256" s="9">
        <f>(I3256/86400)+25569+(-5/24)</f>
        <v>42088.835752314808</v>
      </c>
    </row>
    <row r="3257" spans="1:20" ht="58" x14ac:dyDescent="0.35">
      <c r="A3257">
        <v>3255</v>
      </c>
      <c r="B3257" s="8" t="s">
        <v>1802</v>
      </c>
      <c r="C3257" s="8" t="s">
        <v>1801</v>
      </c>
      <c r="D3257">
        <v>300</v>
      </c>
      <c r="E3257">
        <v>525</v>
      </c>
      <c r="F3257" t="s">
        <v>51</v>
      </c>
      <c r="G3257" t="s">
        <v>56</v>
      </c>
      <c r="H3257" t="s">
        <v>90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81</v>
      </c>
      <c r="O3257">
        <f>ROUNDUP(E3257/D3257,2)*100</f>
        <v>175</v>
      </c>
      <c r="P3257">
        <f>IF(L3257&gt;0,ROUNDUP((E3257/L3257),0))</f>
        <v>30</v>
      </c>
      <c r="Q3257" t="s">
        <v>34</v>
      </c>
      <c r="R3257" t="s">
        <v>80</v>
      </c>
      <c r="S3257" s="10">
        <f>(J3257/86400)+25569+(-5/24)</f>
        <v>41889.559895833328</v>
      </c>
      <c r="T3257" s="9">
        <f>(I3257/86400)+25569+(-5/24)</f>
        <v>41919.559895833328</v>
      </c>
    </row>
    <row r="3258" spans="1:20" ht="43.5" x14ac:dyDescent="0.35">
      <c r="A3258">
        <v>3256</v>
      </c>
      <c r="B3258" s="8" t="s">
        <v>1800</v>
      </c>
      <c r="C3258" s="8" t="s">
        <v>1799</v>
      </c>
      <c r="D3258">
        <v>10000</v>
      </c>
      <c r="E3258">
        <v>12806</v>
      </c>
      <c r="F3258" t="s">
        <v>51</v>
      </c>
      <c r="G3258" t="s">
        <v>55</v>
      </c>
      <c r="H3258" t="s">
        <v>82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81</v>
      </c>
      <c r="O3258">
        <f>ROUNDUP(E3258/D3258,2)*100</f>
        <v>129</v>
      </c>
      <c r="P3258">
        <f>IF(L3258&gt;0,ROUNDUP((E3258/L3258),0))</f>
        <v>73</v>
      </c>
      <c r="Q3258" t="s">
        <v>34</v>
      </c>
      <c r="R3258" t="s">
        <v>80</v>
      </c>
      <c r="S3258" s="10">
        <f>(J3258/86400)+25569+(-5/24)</f>
        <v>42144.365474537037</v>
      </c>
      <c r="T3258" s="9">
        <f>(I3258/86400)+25569+(-5/24)</f>
        <v>42165.957638888889</v>
      </c>
    </row>
    <row r="3259" spans="1:20" ht="43.5" x14ac:dyDescent="0.35">
      <c r="A3259">
        <v>3257</v>
      </c>
      <c r="B3259" s="8" t="s">
        <v>1798</v>
      </c>
      <c r="C3259" s="8" t="s">
        <v>1797</v>
      </c>
      <c r="D3259">
        <v>2000</v>
      </c>
      <c r="E3259">
        <v>2125.9899999999998</v>
      </c>
      <c r="F3259" t="s">
        <v>51</v>
      </c>
      <c r="G3259" t="s">
        <v>56</v>
      </c>
      <c r="H3259" t="s">
        <v>90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81</v>
      </c>
      <c r="O3259">
        <f>ROUNDUP(E3259/D3259,2)*100</f>
        <v>107</v>
      </c>
      <c r="P3259">
        <f>IF(L3259&gt;0,ROUNDUP((E3259/L3259),0))</f>
        <v>52</v>
      </c>
      <c r="Q3259" t="s">
        <v>34</v>
      </c>
      <c r="R3259" t="s">
        <v>80</v>
      </c>
      <c r="S3259" s="10">
        <f>(J3259/86400)+25569+(-5/24)</f>
        <v>42758.351296296292</v>
      </c>
      <c r="T3259" s="9">
        <f>(I3259/86400)+25569+(-5/24)</f>
        <v>42788.351296296292</v>
      </c>
    </row>
    <row r="3260" spans="1:20" ht="43.5" x14ac:dyDescent="0.35">
      <c r="A3260">
        <v>3258</v>
      </c>
      <c r="B3260" s="8" t="s">
        <v>1796</v>
      </c>
      <c r="C3260" s="8" t="s">
        <v>1795</v>
      </c>
      <c r="D3260">
        <v>7000</v>
      </c>
      <c r="E3260">
        <v>7365</v>
      </c>
      <c r="F3260" t="s">
        <v>51</v>
      </c>
      <c r="G3260" t="s">
        <v>55</v>
      </c>
      <c r="H3260" t="s">
        <v>82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81</v>
      </c>
      <c r="O3260">
        <f>ROUNDUP(E3260/D3260,2)*100</f>
        <v>106</v>
      </c>
      <c r="P3260">
        <f>IF(L3260&gt;0,ROUNDUP((E3260/L3260),0))</f>
        <v>99</v>
      </c>
      <c r="Q3260" t="s">
        <v>34</v>
      </c>
      <c r="R3260" t="s">
        <v>80</v>
      </c>
      <c r="S3260" s="10">
        <f>(J3260/86400)+25569+(-5/24)</f>
        <v>41982.678946759253</v>
      </c>
      <c r="T3260" s="9">
        <f>(I3260/86400)+25569+(-5/24)</f>
        <v>42012.678946759253</v>
      </c>
    </row>
    <row r="3261" spans="1:20" ht="43.5" x14ac:dyDescent="0.35">
      <c r="A3261">
        <v>3259</v>
      </c>
      <c r="B3261" s="8" t="s">
        <v>1794</v>
      </c>
      <c r="C3261" s="8" t="s">
        <v>1793</v>
      </c>
      <c r="D3261">
        <v>23000</v>
      </c>
      <c r="E3261">
        <v>24418.6</v>
      </c>
      <c r="F3261" t="s">
        <v>51</v>
      </c>
      <c r="G3261" t="s">
        <v>55</v>
      </c>
      <c r="H3261" t="s">
        <v>82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81</v>
      </c>
      <c r="O3261">
        <f>ROUNDUP(E3261/D3261,2)*100</f>
        <v>107</v>
      </c>
      <c r="P3261">
        <f>IF(L3261&gt;0,ROUNDUP((E3261/L3261),0))</f>
        <v>252</v>
      </c>
      <c r="Q3261" t="s">
        <v>34</v>
      </c>
      <c r="R3261" t="s">
        <v>80</v>
      </c>
      <c r="S3261" s="10">
        <f>(J3261/86400)+25569+(-5/24)</f>
        <v>42614.552604166667</v>
      </c>
      <c r="T3261" s="9">
        <f>(I3261/86400)+25569+(-5/24)</f>
        <v>42643.957638888889</v>
      </c>
    </row>
    <row r="3262" spans="1:20" ht="43.5" x14ac:dyDescent="0.35">
      <c r="A3262">
        <v>3260</v>
      </c>
      <c r="B3262" s="8" t="s">
        <v>1792</v>
      </c>
      <c r="C3262" s="8" t="s">
        <v>1791</v>
      </c>
      <c r="D3262">
        <v>5000</v>
      </c>
      <c r="E3262">
        <v>5462</v>
      </c>
      <c r="F3262" t="s">
        <v>51</v>
      </c>
      <c r="G3262" t="s">
        <v>55</v>
      </c>
      <c r="H3262" t="s">
        <v>82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81</v>
      </c>
      <c r="O3262">
        <f>ROUNDUP(E3262/D3262,2)*100</f>
        <v>110.00000000000001</v>
      </c>
      <c r="P3262">
        <f>IF(L3262&gt;0,ROUNDUP((E3262/L3262),0))</f>
        <v>75</v>
      </c>
      <c r="Q3262" t="s">
        <v>34</v>
      </c>
      <c r="R3262" t="s">
        <v>80</v>
      </c>
      <c r="S3262" s="10">
        <f>(J3262/86400)+25569+(-5/24)</f>
        <v>42303.464328703696</v>
      </c>
      <c r="T3262" s="9">
        <f>(I3262/86400)+25569+(-5/24)</f>
        <v>42338.505995370368</v>
      </c>
    </row>
    <row r="3263" spans="1:20" ht="43.5" x14ac:dyDescent="0.35">
      <c r="A3263">
        <v>3261</v>
      </c>
      <c r="B3263" s="8" t="s">
        <v>1790</v>
      </c>
      <c r="C3263" s="8" t="s">
        <v>1789</v>
      </c>
      <c r="D3263">
        <v>3300</v>
      </c>
      <c r="E3263">
        <v>3315</v>
      </c>
      <c r="F3263" t="s">
        <v>51</v>
      </c>
      <c r="G3263" t="s">
        <v>55</v>
      </c>
      <c r="H3263" t="s">
        <v>82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81</v>
      </c>
      <c r="O3263">
        <f>ROUNDUP(E3263/D3263,2)*100</f>
        <v>101</v>
      </c>
      <c r="P3263">
        <f>IF(L3263&gt;0,ROUNDUP((E3263/L3263),0))</f>
        <v>68</v>
      </c>
      <c r="Q3263" t="s">
        <v>34</v>
      </c>
      <c r="R3263" t="s">
        <v>80</v>
      </c>
      <c r="S3263" s="10">
        <f>(J3263/86400)+25569+(-5/24)</f>
        <v>42171.517083333332</v>
      </c>
      <c r="T3263" s="9">
        <f>(I3263/86400)+25569+(-5/24)</f>
        <v>42201.517083333332</v>
      </c>
    </row>
    <row r="3264" spans="1:20" ht="29" x14ac:dyDescent="0.35">
      <c r="A3264">
        <v>3262</v>
      </c>
      <c r="B3264" s="8" t="s">
        <v>1788</v>
      </c>
      <c r="C3264" s="8" t="s">
        <v>1787</v>
      </c>
      <c r="D3264">
        <v>12200</v>
      </c>
      <c r="E3264">
        <v>12571</v>
      </c>
      <c r="F3264" t="s">
        <v>51</v>
      </c>
      <c r="G3264" t="s">
        <v>55</v>
      </c>
      <c r="H3264" t="s">
        <v>82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81</v>
      </c>
      <c r="O3264">
        <f>ROUNDUP(E3264/D3264,2)*100</f>
        <v>104</v>
      </c>
      <c r="P3264">
        <f>IF(L3264&gt;0,ROUNDUP((E3264/L3264),0))</f>
        <v>94</v>
      </c>
      <c r="Q3264" t="s">
        <v>34</v>
      </c>
      <c r="R3264" t="s">
        <v>80</v>
      </c>
      <c r="S3264" s="10">
        <f>(J3264/86400)+25569+(-5/24)</f>
        <v>41964.107199074067</v>
      </c>
      <c r="T3264" s="9">
        <f>(I3264/86400)+25569+(-5/24)</f>
        <v>41994.958333333336</v>
      </c>
    </row>
    <row r="3265" spans="1:20" ht="29" x14ac:dyDescent="0.35">
      <c r="A3265">
        <v>3263</v>
      </c>
      <c r="B3265" s="8" t="s">
        <v>1786</v>
      </c>
      <c r="C3265" s="8" t="s">
        <v>1785</v>
      </c>
      <c r="D3265">
        <v>2500</v>
      </c>
      <c r="E3265">
        <v>2804.16</v>
      </c>
      <c r="F3265" t="s">
        <v>51</v>
      </c>
      <c r="G3265" t="s">
        <v>55</v>
      </c>
      <c r="H3265" t="s">
        <v>82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81</v>
      </c>
      <c r="O3265">
        <f>ROUNDUP(E3265/D3265,2)*100</f>
        <v>113.00000000000001</v>
      </c>
      <c r="P3265">
        <f>IF(L3265&gt;0,ROUNDUP((E3265/L3265),0))</f>
        <v>42</v>
      </c>
      <c r="Q3265" t="s">
        <v>34</v>
      </c>
      <c r="R3265" t="s">
        <v>80</v>
      </c>
      <c r="S3265" s="10">
        <f>(J3265/86400)+25569+(-5/24)</f>
        <v>42284.30773148148</v>
      </c>
      <c r="T3265" s="9">
        <f>(I3265/86400)+25569+(-5/24)</f>
        <v>42307.666666666664</v>
      </c>
    </row>
    <row r="3266" spans="1:20" ht="29" x14ac:dyDescent="0.35">
      <c r="A3266">
        <v>3264</v>
      </c>
      <c r="B3266" s="8" t="s">
        <v>1784</v>
      </c>
      <c r="C3266" s="8" t="s">
        <v>1783</v>
      </c>
      <c r="D3266">
        <v>2500</v>
      </c>
      <c r="E3266">
        <v>2575</v>
      </c>
      <c r="F3266" t="s">
        <v>51</v>
      </c>
      <c r="G3266" t="s">
        <v>55</v>
      </c>
      <c r="H3266" t="s">
        <v>82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81</v>
      </c>
      <c r="O3266">
        <f>ROUNDUP(E3266/D3266,2)*100</f>
        <v>103</v>
      </c>
      <c r="P3266">
        <f>IF(L3266&gt;0,ROUNDUP((E3266/L3266),0))</f>
        <v>53</v>
      </c>
      <c r="Q3266" t="s">
        <v>34</v>
      </c>
      <c r="R3266" t="s">
        <v>80</v>
      </c>
      <c r="S3266" s="10">
        <f>(J3266/86400)+25569+(-5/24)</f>
        <v>42016.591874999998</v>
      </c>
      <c r="T3266" s="9">
        <f>(I3266/86400)+25569+(-5/24)</f>
        <v>42032.708333333336</v>
      </c>
    </row>
    <row r="3267" spans="1:20" ht="43.5" x14ac:dyDescent="0.35">
      <c r="A3267">
        <v>3265</v>
      </c>
      <c r="B3267" s="8" t="s">
        <v>1782</v>
      </c>
      <c r="C3267" s="8" t="s">
        <v>1781</v>
      </c>
      <c r="D3267">
        <v>2700</v>
      </c>
      <c r="E3267">
        <v>4428</v>
      </c>
      <c r="F3267" t="s">
        <v>51</v>
      </c>
      <c r="G3267" t="s">
        <v>65</v>
      </c>
      <c r="H3267" t="s">
        <v>85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81</v>
      </c>
      <c r="O3267">
        <f>ROUNDUP(E3267/D3267,2)*100</f>
        <v>164</v>
      </c>
      <c r="P3267">
        <f>IF(L3267&gt;0,ROUNDUP((E3267/L3267),0))</f>
        <v>71</v>
      </c>
      <c r="Q3267" t="s">
        <v>34</v>
      </c>
      <c r="R3267" t="s">
        <v>80</v>
      </c>
      <c r="S3267" s="10">
        <f>(J3267/86400)+25569+(-5/24)</f>
        <v>42311.503645833327</v>
      </c>
      <c r="T3267" s="9">
        <f>(I3267/86400)+25569+(-5/24)</f>
        <v>42341.499999999993</v>
      </c>
    </row>
    <row r="3268" spans="1:20" ht="43.5" x14ac:dyDescent="0.35">
      <c r="A3268">
        <v>3266</v>
      </c>
      <c r="B3268" s="8" t="s">
        <v>1618</v>
      </c>
      <c r="C3268" s="8" t="s">
        <v>1780</v>
      </c>
      <c r="D3268">
        <v>6000</v>
      </c>
      <c r="E3268">
        <v>7877</v>
      </c>
      <c r="F3268" t="s">
        <v>51</v>
      </c>
      <c r="G3268" t="s">
        <v>55</v>
      </c>
      <c r="H3268" t="s">
        <v>82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81</v>
      </c>
      <c r="O3268">
        <f>ROUNDUP(E3268/D3268,2)*100</f>
        <v>132</v>
      </c>
      <c r="P3268">
        <f>IF(L3268&gt;0,ROUNDUP((E3268/L3268),0))</f>
        <v>49</v>
      </c>
      <c r="Q3268" t="s">
        <v>34</v>
      </c>
      <c r="R3268" t="s">
        <v>80</v>
      </c>
      <c r="S3268" s="10">
        <f>(J3268/86400)+25569+(-5/24)</f>
        <v>42136.327800925923</v>
      </c>
      <c r="T3268" s="9">
        <f>(I3268/86400)+25569+(-5/24)</f>
        <v>42167.666666666664</v>
      </c>
    </row>
    <row r="3269" spans="1:20" ht="43.5" x14ac:dyDescent="0.35">
      <c r="A3269">
        <v>3267</v>
      </c>
      <c r="B3269" s="8" t="s">
        <v>1779</v>
      </c>
      <c r="C3269" s="8" t="s">
        <v>1778</v>
      </c>
      <c r="D3269">
        <v>15000</v>
      </c>
      <c r="E3269">
        <v>15315</v>
      </c>
      <c r="F3269" t="s">
        <v>51</v>
      </c>
      <c r="G3269" t="s">
        <v>55</v>
      </c>
      <c r="H3269" t="s">
        <v>82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81</v>
      </c>
      <c r="O3269">
        <f>ROUNDUP(E3269/D3269,2)*100</f>
        <v>103</v>
      </c>
      <c r="P3269">
        <f>IF(L3269&gt;0,ROUNDUP((E3269/L3269),0))</f>
        <v>54</v>
      </c>
      <c r="Q3269" t="s">
        <v>34</v>
      </c>
      <c r="R3269" t="s">
        <v>80</v>
      </c>
      <c r="S3269" s="10">
        <f>(J3269/86400)+25569+(-5/24)</f>
        <v>42172.549305555549</v>
      </c>
      <c r="T3269" s="9">
        <f>(I3269/86400)+25569+(-5/24)</f>
        <v>42202.549305555549</v>
      </c>
    </row>
    <row r="3270" spans="1:20" ht="43.5" x14ac:dyDescent="0.35">
      <c r="A3270">
        <v>3268</v>
      </c>
      <c r="B3270" s="8" t="s">
        <v>1777</v>
      </c>
      <c r="C3270" s="8" t="s">
        <v>1776</v>
      </c>
      <c r="D3270">
        <v>2000</v>
      </c>
      <c r="E3270">
        <v>2560</v>
      </c>
      <c r="F3270" t="s">
        <v>51</v>
      </c>
      <c r="G3270" t="s">
        <v>55</v>
      </c>
      <c r="H3270" t="s">
        <v>82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81</v>
      </c>
      <c r="O3270">
        <f>ROUNDUP(E3270/D3270,2)*100</f>
        <v>128</v>
      </c>
      <c r="P3270">
        <f>IF(L3270&gt;0,ROUNDUP((E3270/L3270),0))</f>
        <v>61</v>
      </c>
      <c r="Q3270" t="s">
        <v>34</v>
      </c>
      <c r="R3270" t="s">
        <v>80</v>
      </c>
      <c r="S3270" s="10">
        <f>(J3270/86400)+25569+(-5/24)</f>
        <v>42590.695925925924</v>
      </c>
      <c r="T3270" s="9">
        <f>(I3270/86400)+25569+(-5/24)</f>
        <v>42606.695925925924</v>
      </c>
    </row>
    <row r="3271" spans="1:20" ht="43.5" x14ac:dyDescent="0.35">
      <c r="A3271">
        <v>3269</v>
      </c>
      <c r="B3271" s="8" t="s">
        <v>1775</v>
      </c>
      <c r="C3271" s="8" t="s">
        <v>1774</v>
      </c>
      <c r="D3271">
        <v>8000</v>
      </c>
      <c r="E3271">
        <v>8120</v>
      </c>
      <c r="F3271" t="s">
        <v>51</v>
      </c>
      <c r="G3271" t="s">
        <v>56</v>
      </c>
      <c r="H3271" t="s">
        <v>90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81</v>
      </c>
      <c r="O3271">
        <f>ROUNDUP(E3271/D3271,2)*100</f>
        <v>102</v>
      </c>
      <c r="P3271">
        <f>IF(L3271&gt;0,ROUNDUP((E3271/L3271),0))</f>
        <v>116</v>
      </c>
      <c r="Q3271" t="s">
        <v>34</v>
      </c>
      <c r="R3271" t="s">
        <v>80</v>
      </c>
      <c r="S3271" s="10">
        <f>(J3271/86400)+25569+(-5/24)</f>
        <v>42137.187465277777</v>
      </c>
      <c r="T3271" s="9">
        <f>(I3271/86400)+25569+(-5/24)</f>
        <v>42171.249999999993</v>
      </c>
    </row>
    <row r="3272" spans="1:20" ht="58" x14ac:dyDescent="0.35">
      <c r="A3272">
        <v>3270</v>
      </c>
      <c r="B3272" s="8" t="s">
        <v>1773</v>
      </c>
      <c r="C3272" s="8" t="s">
        <v>1772</v>
      </c>
      <c r="D3272">
        <v>1800</v>
      </c>
      <c r="E3272">
        <v>1830</v>
      </c>
      <c r="F3272" t="s">
        <v>51</v>
      </c>
      <c r="G3272" t="s">
        <v>56</v>
      </c>
      <c r="H3272" t="s">
        <v>90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81</v>
      </c>
      <c r="O3272">
        <f>ROUNDUP(E3272/D3272,2)*100</f>
        <v>102</v>
      </c>
      <c r="P3272">
        <f>IF(L3272&gt;0,ROUNDUP((E3272/L3272),0))</f>
        <v>61</v>
      </c>
      <c r="Q3272" t="s">
        <v>34</v>
      </c>
      <c r="R3272" t="s">
        <v>80</v>
      </c>
      <c r="S3272" s="10">
        <f>(J3272/86400)+25569+(-5/24)</f>
        <v>42167.324826388889</v>
      </c>
      <c r="T3272" s="9">
        <f>(I3272/86400)+25569+(-5/24)</f>
        <v>42197.324826388889</v>
      </c>
    </row>
    <row r="3273" spans="1:20" x14ac:dyDescent="0.35">
      <c r="A3273">
        <v>3271</v>
      </c>
      <c r="B3273" s="8" t="s">
        <v>1771</v>
      </c>
      <c r="C3273" s="8" t="s">
        <v>1770</v>
      </c>
      <c r="D3273">
        <v>1500</v>
      </c>
      <c r="E3273">
        <v>1950</v>
      </c>
      <c r="F3273" t="s">
        <v>51</v>
      </c>
      <c r="G3273" t="s">
        <v>56</v>
      </c>
      <c r="H3273" t="s">
        <v>90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81</v>
      </c>
      <c r="O3273">
        <f>ROUNDUP(E3273/D3273,2)*100</f>
        <v>130</v>
      </c>
      <c r="P3273">
        <f>IF(L3273&gt;0,ROUNDUP((E3273/L3273),0))</f>
        <v>39</v>
      </c>
      <c r="Q3273" t="s">
        <v>34</v>
      </c>
      <c r="R3273" t="s">
        <v>80</v>
      </c>
      <c r="S3273" s="10">
        <f>(J3273/86400)+25569+(-5/24)</f>
        <v>41915.22887731481</v>
      </c>
      <c r="T3273" s="9">
        <f>(I3273/86400)+25569+(-5/24)</f>
        <v>41945.270543981482</v>
      </c>
    </row>
    <row r="3274" spans="1:20" ht="43.5" x14ac:dyDescent="0.35">
      <c r="A3274">
        <v>3272</v>
      </c>
      <c r="B3274" s="8" t="s">
        <v>1769</v>
      </c>
      <c r="C3274" s="8" t="s">
        <v>1768</v>
      </c>
      <c r="D3274">
        <v>10000</v>
      </c>
      <c r="E3274">
        <v>15443</v>
      </c>
      <c r="F3274" t="s">
        <v>51</v>
      </c>
      <c r="G3274" t="s">
        <v>55</v>
      </c>
      <c r="H3274" t="s">
        <v>82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81</v>
      </c>
      <c r="O3274">
        <f>ROUNDUP(E3274/D3274,2)*100</f>
        <v>155</v>
      </c>
      <c r="P3274">
        <f>IF(L3274&gt;0,ROUNDUP((E3274/L3274),0))</f>
        <v>107</v>
      </c>
      <c r="Q3274" t="s">
        <v>34</v>
      </c>
      <c r="R3274" t="s">
        <v>80</v>
      </c>
      <c r="S3274" s="10">
        <f>(J3274/86400)+25569+(-5/24)</f>
        <v>42284.291770833333</v>
      </c>
      <c r="T3274" s="9">
        <f>(I3274/86400)+25569+(-5/24)</f>
        <v>42314.333437499998</v>
      </c>
    </row>
    <row r="3275" spans="1:20" ht="58" x14ac:dyDescent="0.35">
      <c r="A3275">
        <v>3273</v>
      </c>
      <c r="B3275" s="8" t="s">
        <v>1767</v>
      </c>
      <c r="C3275" s="8" t="s">
        <v>1766</v>
      </c>
      <c r="D3275">
        <v>4000</v>
      </c>
      <c r="E3275">
        <v>4296</v>
      </c>
      <c r="F3275" t="s">
        <v>51</v>
      </c>
      <c r="G3275" t="s">
        <v>55</v>
      </c>
      <c r="H3275" t="s">
        <v>82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81</v>
      </c>
      <c r="O3275">
        <f>ROUNDUP(E3275/D3275,2)*100</f>
        <v>108</v>
      </c>
      <c r="P3275">
        <f>IF(L3275&gt;0,ROUNDUP((E3275/L3275),0))</f>
        <v>205</v>
      </c>
      <c r="Q3275" t="s">
        <v>34</v>
      </c>
      <c r="R3275" t="s">
        <v>80</v>
      </c>
      <c r="S3275" s="10">
        <f>(J3275/86400)+25569+(-5/24)</f>
        <v>42611.5930787037</v>
      </c>
      <c r="T3275" s="9">
        <f>(I3275/86400)+25569+(-5/24)</f>
        <v>42627.583333333336</v>
      </c>
    </row>
    <row r="3276" spans="1:20" ht="43.5" x14ac:dyDescent="0.35">
      <c r="A3276">
        <v>3274</v>
      </c>
      <c r="B3276" s="8" t="s">
        <v>1765</v>
      </c>
      <c r="C3276" s="8" t="s">
        <v>1764</v>
      </c>
      <c r="D3276">
        <v>15500</v>
      </c>
      <c r="E3276">
        <v>15705</v>
      </c>
      <c r="F3276" t="s">
        <v>51</v>
      </c>
      <c r="G3276" t="s">
        <v>55</v>
      </c>
      <c r="H3276" t="s">
        <v>82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81</v>
      </c>
      <c r="O3276">
        <f>ROUNDUP(E3276/D3276,2)*100</f>
        <v>102</v>
      </c>
      <c r="P3276">
        <f>IF(L3276&gt;0,ROUNDUP((E3276/L3276),0))</f>
        <v>55</v>
      </c>
      <c r="Q3276" t="s">
        <v>34</v>
      </c>
      <c r="R3276" t="s">
        <v>80</v>
      </c>
      <c r="S3276" s="10">
        <f>(J3276/86400)+25569+(-5/24)</f>
        <v>42400.496203703697</v>
      </c>
      <c r="T3276" s="9">
        <f>(I3276/86400)+25569+(-5/24)</f>
        <v>42444.666666666664</v>
      </c>
    </row>
    <row r="3277" spans="1:20" ht="43.5" x14ac:dyDescent="0.35">
      <c r="A3277">
        <v>3275</v>
      </c>
      <c r="B3277" s="8" t="s">
        <v>1763</v>
      </c>
      <c r="C3277" s="8" t="s">
        <v>1762</v>
      </c>
      <c r="D3277">
        <v>1800</v>
      </c>
      <c r="E3277">
        <v>1805</v>
      </c>
      <c r="F3277" t="s">
        <v>51</v>
      </c>
      <c r="G3277" t="s">
        <v>55</v>
      </c>
      <c r="H3277" t="s">
        <v>82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81</v>
      </c>
      <c r="O3277">
        <f>ROUNDUP(E3277/D3277,2)*100</f>
        <v>101</v>
      </c>
      <c r="P3277">
        <f>IF(L3277&gt;0,ROUNDUP((E3277/L3277),0))</f>
        <v>151</v>
      </c>
      <c r="Q3277" t="s">
        <v>34</v>
      </c>
      <c r="R3277" t="s">
        <v>80</v>
      </c>
      <c r="S3277" s="10">
        <f>(J3277/86400)+25569+(-5/24)</f>
        <v>42017.672118055554</v>
      </c>
      <c r="T3277" s="9">
        <f>(I3277/86400)+25569+(-5/24)</f>
        <v>42043.979166666664</v>
      </c>
    </row>
    <row r="3278" spans="1:20" ht="43.5" x14ac:dyDescent="0.35">
      <c r="A3278">
        <v>3276</v>
      </c>
      <c r="B3278" s="8" t="s">
        <v>1761</v>
      </c>
      <c r="C3278" s="8" t="s">
        <v>1760</v>
      </c>
      <c r="D3278">
        <v>4500</v>
      </c>
      <c r="E3278">
        <v>5258</v>
      </c>
      <c r="F3278" t="s">
        <v>51</v>
      </c>
      <c r="G3278" t="s">
        <v>57</v>
      </c>
      <c r="H3278" t="s">
        <v>193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81</v>
      </c>
      <c r="O3278">
        <f>ROUNDUP(E3278/D3278,2)*100</f>
        <v>117</v>
      </c>
      <c r="P3278">
        <f>IF(L3278&gt;0,ROUNDUP((E3278/L3278),0))</f>
        <v>53</v>
      </c>
      <c r="Q3278" t="s">
        <v>34</v>
      </c>
      <c r="R3278" t="s">
        <v>80</v>
      </c>
      <c r="S3278" s="10">
        <f>(J3278/86400)+25569+(-5/24)</f>
        <v>42426.741655092592</v>
      </c>
      <c r="T3278" s="9">
        <f>(I3278/86400)+25569+(-5/24)</f>
        <v>42460.957638888889</v>
      </c>
    </row>
    <row r="3279" spans="1:20" ht="58" x14ac:dyDescent="0.35">
      <c r="A3279">
        <v>3277</v>
      </c>
      <c r="B3279" s="8" t="s">
        <v>1759</v>
      </c>
      <c r="C3279" s="8" t="s">
        <v>1758</v>
      </c>
      <c r="D3279">
        <v>5000</v>
      </c>
      <c r="E3279">
        <v>5430</v>
      </c>
      <c r="F3279" t="s">
        <v>51</v>
      </c>
      <c r="G3279" t="s">
        <v>56</v>
      </c>
      <c r="H3279" t="s">
        <v>90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81</v>
      </c>
      <c r="O3279">
        <f>ROUNDUP(E3279/D3279,2)*100</f>
        <v>109.00000000000001</v>
      </c>
      <c r="P3279">
        <f>IF(L3279&gt;0,ROUNDUP((E3279/L3279),0))</f>
        <v>55</v>
      </c>
      <c r="Q3279" t="s">
        <v>34</v>
      </c>
      <c r="R3279" t="s">
        <v>80</v>
      </c>
      <c r="S3279" s="10">
        <f>(J3279/86400)+25569+(-5/24)</f>
        <v>41931.474606481475</v>
      </c>
      <c r="T3279" s="9">
        <f>(I3279/86400)+25569+(-5/24)</f>
        <v>41961.516273148147</v>
      </c>
    </row>
    <row r="3280" spans="1:20" ht="58" x14ac:dyDescent="0.35">
      <c r="A3280">
        <v>3278</v>
      </c>
      <c r="B3280" s="8" t="s">
        <v>1757</v>
      </c>
      <c r="C3280" s="8" t="s">
        <v>1756</v>
      </c>
      <c r="D3280">
        <v>2500</v>
      </c>
      <c r="E3280">
        <v>2585</v>
      </c>
      <c r="F3280" t="s">
        <v>51</v>
      </c>
      <c r="G3280" t="s">
        <v>56</v>
      </c>
      <c r="H3280" t="s">
        <v>90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81</v>
      </c>
      <c r="O3280">
        <f>ROUNDUP(E3280/D3280,2)*100</f>
        <v>104</v>
      </c>
      <c r="P3280">
        <f>IF(L3280&gt;0,ROUNDUP((E3280/L3280),0))</f>
        <v>77</v>
      </c>
      <c r="Q3280" t="s">
        <v>34</v>
      </c>
      <c r="R3280" t="s">
        <v>80</v>
      </c>
      <c r="S3280" s="10">
        <f>(J3280/86400)+25569+(-5/24)</f>
        <v>42124.640081018515</v>
      </c>
      <c r="T3280" s="9">
        <f>(I3280/86400)+25569+(-5/24)</f>
        <v>42154.640081018515</v>
      </c>
    </row>
    <row r="3281" spans="1:20" ht="58" x14ac:dyDescent="0.35">
      <c r="A3281">
        <v>3279</v>
      </c>
      <c r="B3281" s="8" t="s">
        <v>1755</v>
      </c>
      <c r="C3281" s="8" t="s">
        <v>1754</v>
      </c>
      <c r="D3281">
        <v>5800</v>
      </c>
      <c r="E3281">
        <v>6628</v>
      </c>
      <c r="F3281" t="s">
        <v>51</v>
      </c>
      <c r="G3281" t="s">
        <v>55</v>
      </c>
      <c r="H3281" t="s">
        <v>82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81</v>
      </c>
      <c r="O3281">
        <f>ROUNDUP(E3281/D3281,2)*100</f>
        <v>114.99999999999999</v>
      </c>
      <c r="P3281">
        <f>IF(L3281&gt;0,ROUNDUP((E3281/L3281),0))</f>
        <v>106</v>
      </c>
      <c r="Q3281" t="s">
        <v>34</v>
      </c>
      <c r="R3281" t="s">
        <v>80</v>
      </c>
      <c r="S3281" s="10">
        <f>(J3281/86400)+25569+(-5/24)</f>
        <v>42430.894201388888</v>
      </c>
      <c r="T3281" s="9">
        <f>(I3281/86400)+25569+(-5/24)</f>
        <v>42460.852534722224</v>
      </c>
    </row>
    <row r="3282" spans="1:20" ht="58" x14ac:dyDescent="0.35">
      <c r="A3282">
        <v>3280</v>
      </c>
      <c r="B3282" s="8" t="s">
        <v>1753</v>
      </c>
      <c r="C3282" s="8" t="s">
        <v>1752</v>
      </c>
      <c r="D3282">
        <v>2000</v>
      </c>
      <c r="E3282">
        <v>2060</v>
      </c>
      <c r="F3282" t="s">
        <v>51</v>
      </c>
      <c r="G3282" t="s">
        <v>55</v>
      </c>
      <c r="H3282" t="s">
        <v>82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81</v>
      </c>
      <c r="O3282">
        <f>ROUNDUP(E3282/D3282,2)*100</f>
        <v>103</v>
      </c>
      <c r="P3282">
        <f>IF(L3282&gt;0,ROUNDUP((E3282/L3282),0))</f>
        <v>69</v>
      </c>
      <c r="Q3282" t="s">
        <v>34</v>
      </c>
      <c r="R3282" t="s">
        <v>80</v>
      </c>
      <c r="S3282" s="10">
        <f>(J3282/86400)+25569+(-5/24)</f>
        <v>42121.548587962963</v>
      </c>
      <c r="T3282" s="9">
        <f>(I3282/86400)+25569+(-5/24)</f>
        <v>42155.999999999993</v>
      </c>
    </row>
    <row r="3283" spans="1:20" ht="29" x14ac:dyDescent="0.35">
      <c r="A3283">
        <v>3281</v>
      </c>
      <c r="B3283" s="8" t="s">
        <v>1751</v>
      </c>
      <c r="C3283" s="8" t="s">
        <v>1750</v>
      </c>
      <c r="D3283">
        <v>5000</v>
      </c>
      <c r="E3283">
        <v>6080</v>
      </c>
      <c r="F3283" t="s">
        <v>51</v>
      </c>
      <c r="G3283" t="s">
        <v>55</v>
      </c>
      <c r="H3283" t="s">
        <v>82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81</v>
      </c>
      <c r="O3283">
        <f>ROUNDUP(E3283/D3283,2)*100</f>
        <v>122</v>
      </c>
      <c r="P3283">
        <f>IF(L3283&gt;0,ROUNDUP((E3283/L3283),0))</f>
        <v>130</v>
      </c>
      <c r="Q3283" t="s">
        <v>34</v>
      </c>
      <c r="R3283" t="s">
        <v>80</v>
      </c>
      <c r="S3283" s="10">
        <f>(J3283/86400)+25569+(-5/24)</f>
        <v>42218.811400462961</v>
      </c>
      <c r="T3283" s="9">
        <f>(I3283/86400)+25569+(-5/24)</f>
        <v>42248.811400462961</v>
      </c>
    </row>
    <row r="3284" spans="1:20" ht="43.5" x14ac:dyDescent="0.35">
      <c r="A3284">
        <v>3282</v>
      </c>
      <c r="B3284" s="8" t="s">
        <v>1749</v>
      </c>
      <c r="C3284" s="8" t="s">
        <v>1748</v>
      </c>
      <c r="D3284">
        <v>31000</v>
      </c>
      <c r="E3284">
        <v>31820.5</v>
      </c>
      <c r="F3284" t="s">
        <v>51</v>
      </c>
      <c r="G3284" t="s">
        <v>55</v>
      </c>
      <c r="H3284" t="s">
        <v>82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81</v>
      </c>
      <c r="O3284">
        <f>ROUNDUP(E3284/D3284,2)*100</f>
        <v>103</v>
      </c>
      <c r="P3284">
        <f>IF(L3284&gt;0,ROUNDUP((E3284/L3284),0))</f>
        <v>135</v>
      </c>
      <c r="Q3284" t="s">
        <v>34</v>
      </c>
      <c r="R3284" t="s">
        <v>80</v>
      </c>
      <c r="S3284" s="10">
        <f>(J3284/86400)+25569+(-5/24)</f>
        <v>42444.985972222225</v>
      </c>
      <c r="T3284" s="9">
        <f>(I3284/86400)+25569+(-5/24)</f>
        <v>42488.985972222225</v>
      </c>
    </row>
    <row r="3285" spans="1:20" ht="58" x14ac:dyDescent="0.35">
      <c r="A3285">
        <v>3283</v>
      </c>
      <c r="B3285" s="8" t="s">
        <v>1747</v>
      </c>
      <c r="C3285" s="8" t="s">
        <v>1746</v>
      </c>
      <c r="D3285">
        <v>800</v>
      </c>
      <c r="E3285">
        <v>838</v>
      </c>
      <c r="F3285" t="s">
        <v>51</v>
      </c>
      <c r="G3285" t="s">
        <v>56</v>
      </c>
      <c r="H3285" t="s">
        <v>90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81</v>
      </c>
      <c r="O3285">
        <f>ROUNDUP(E3285/D3285,2)*100</f>
        <v>105</v>
      </c>
      <c r="P3285">
        <f>IF(L3285&gt;0,ROUNDUP((E3285/L3285),0))</f>
        <v>18</v>
      </c>
      <c r="Q3285" t="s">
        <v>34</v>
      </c>
      <c r="R3285" t="s">
        <v>80</v>
      </c>
      <c r="S3285" s="10">
        <f>(J3285/86400)+25569+(-5/24)</f>
        <v>42379.535856481474</v>
      </c>
      <c r="T3285" s="9">
        <f>(I3285/86400)+25569+(-5/24)</f>
        <v>42410.666666666664</v>
      </c>
    </row>
    <row r="3286" spans="1:20" ht="43.5" x14ac:dyDescent="0.35">
      <c r="A3286">
        <v>3284</v>
      </c>
      <c r="B3286" s="8" t="s">
        <v>1745</v>
      </c>
      <c r="C3286" s="8" t="s">
        <v>1744</v>
      </c>
      <c r="D3286">
        <v>3000</v>
      </c>
      <c r="E3286">
        <v>3048</v>
      </c>
      <c r="F3286" t="s">
        <v>51</v>
      </c>
      <c r="G3286" t="s">
        <v>55</v>
      </c>
      <c r="H3286" t="s">
        <v>82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81</v>
      </c>
      <c r="O3286">
        <f>ROUNDUP(E3286/D3286,2)*100</f>
        <v>102</v>
      </c>
      <c r="P3286">
        <f>IF(L3286&gt;0,ROUNDUP((E3286/L3286),0))</f>
        <v>204</v>
      </c>
      <c r="Q3286" t="s">
        <v>34</v>
      </c>
      <c r="R3286" t="s">
        <v>80</v>
      </c>
      <c r="S3286" s="10">
        <f>(J3286/86400)+25569+(-5/24)</f>
        <v>42380.676539351851</v>
      </c>
      <c r="T3286" s="9">
        <f>(I3286/86400)+25569+(-5/24)</f>
        <v>42398.040972222218</v>
      </c>
    </row>
    <row r="3287" spans="1:20" x14ac:dyDescent="0.35">
      <c r="A3287">
        <v>3285</v>
      </c>
      <c r="B3287" s="8" t="s">
        <v>1743</v>
      </c>
      <c r="C3287" s="8" t="s">
        <v>1742</v>
      </c>
      <c r="D3287">
        <v>4999</v>
      </c>
      <c r="E3287">
        <v>5604</v>
      </c>
      <c r="F3287" t="s">
        <v>51</v>
      </c>
      <c r="G3287" t="s">
        <v>55</v>
      </c>
      <c r="H3287" t="s">
        <v>82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81</v>
      </c>
      <c r="O3287">
        <f>ROUNDUP(E3287/D3287,2)*100</f>
        <v>113.00000000000001</v>
      </c>
      <c r="P3287">
        <f>IF(L3287&gt;0,ROUNDUP((E3287/L3287),0))</f>
        <v>70</v>
      </c>
      <c r="Q3287" t="s">
        <v>34</v>
      </c>
      <c r="R3287" t="s">
        <v>80</v>
      </c>
      <c r="S3287" s="10">
        <f>(J3287/86400)+25569+(-5/24)</f>
        <v>42762.734097222223</v>
      </c>
      <c r="T3287" s="9">
        <f>(I3287/86400)+25569+(-5/24)</f>
        <v>42793.999999999993</v>
      </c>
    </row>
    <row r="3288" spans="1:20" ht="58" x14ac:dyDescent="0.35">
      <c r="A3288">
        <v>3286</v>
      </c>
      <c r="B3288" s="8" t="s">
        <v>1741</v>
      </c>
      <c r="C3288" s="8" t="s">
        <v>1740</v>
      </c>
      <c r="D3288">
        <v>15000</v>
      </c>
      <c r="E3288">
        <v>15265</v>
      </c>
      <c r="F3288" t="s">
        <v>51</v>
      </c>
      <c r="G3288" t="s">
        <v>55</v>
      </c>
      <c r="H3288" t="s">
        <v>82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81</v>
      </c>
      <c r="O3288">
        <f>ROUNDUP(E3288/D3288,2)*100</f>
        <v>102</v>
      </c>
      <c r="P3288">
        <f>IF(L3288&gt;0,ROUNDUP((E3288/L3288),0))</f>
        <v>126</v>
      </c>
      <c r="Q3288" t="s">
        <v>34</v>
      </c>
      <c r="R3288" t="s">
        <v>80</v>
      </c>
      <c r="S3288" s="10">
        <f>(J3288/86400)+25569+(-5/24)</f>
        <v>42567.631736111107</v>
      </c>
      <c r="T3288" s="9">
        <f>(I3288/86400)+25569+(-5/24)</f>
        <v>42597.631736111107</v>
      </c>
    </row>
    <row r="3289" spans="1:20" ht="29" x14ac:dyDescent="0.35">
      <c r="A3289">
        <v>3287</v>
      </c>
      <c r="B3289" s="8" t="s">
        <v>1739</v>
      </c>
      <c r="C3289" s="8" t="s">
        <v>1738</v>
      </c>
      <c r="D3289">
        <v>2500</v>
      </c>
      <c r="E3289">
        <v>2500</v>
      </c>
      <c r="F3289" t="s">
        <v>51</v>
      </c>
      <c r="G3289" t="s">
        <v>57</v>
      </c>
      <c r="H3289" t="s">
        <v>193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81</v>
      </c>
      <c r="O3289">
        <f>ROUNDUP(E3289/D3289,2)*100</f>
        <v>100</v>
      </c>
      <c r="P3289">
        <f>IF(L3289&gt;0,ROUNDUP((E3289/L3289),0))</f>
        <v>74</v>
      </c>
      <c r="Q3289" t="s">
        <v>34</v>
      </c>
      <c r="R3289" t="s">
        <v>80</v>
      </c>
      <c r="S3289" s="10">
        <f>(J3289/86400)+25569+(-5/24)</f>
        <v>42311.541990740741</v>
      </c>
      <c r="T3289" s="9">
        <f>(I3289/86400)+25569+(-5/24)</f>
        <v>42336.541990740741</v>
      </c>
    </row>
    <row r="3290" spans="1:20" ht="58" x14ac:dyDescent="0.35">
      <c r="A3290">
        <v>3288</v>
      </c>
      <c r="B3290" s="8" t="s">
        <v>1737</v>
      </c>
      <c r="C3290" s="8" t="s">
        <v>1736</v>
      </c>
      <c r="D3290">
        <v>10000</v>
      </c>
      <c r="E3290">
        <v>10026.49</v>
      </c>
      <c r="F3290" t="s">
        <v>51</v>
      </c>
      <c r="G3290" t="s">
        <v>56</v>
      </c>
      <c r="H3290" t="s">
        <v>90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81</v>
      </c>
      <c r="O3290">
        <f>ROUNDUP(E3290/D3290,2)*100</f>
        <v>101</v>
      </c>
      <c r="P3290">
        <f>IF(L3290&gt;0,ROUNDUP((E3290/L3290),0))</f>
        <v>49</v>
      </c>
      <c r="Q3290" t="s">
        <v>34</v>
      </c>
      <c r="R3290" t="s">
        <v>80</v>
      </c>
      <c r="S3290" s="10">
        <f>(J3290/86400)+25569+(-5/24)</f>
        <v>42505.566145833327</v>
      </c>
      <c r="T3290" s="9">
        <f>(I3290/86400)+25569+(-5/24)</f>
        <v>42541.749999999993</v>
      </c>
    </row>
    <row r="3291" spans="1:20" ht="58" x14ac:dyDescent="0.35">
      <c r="A3291">
        <v>3289</v>
      </c>
      <c r="B3291" s="8" t="s">
        <v>1735</v>
      </c>
      <c r="C3291" s="8" t="s">
        <v>1734</v>
      </c>
      <c r="D3291">
        <v>500</v>
      </c>
      <c r="E3291">
        <v>665.21</v>
      </c>
      <c r="F3291" t="s">
        <v>51</v>
      </c>
      <c r="G3291" t="s">
        <v>56</v>
      </c>
      <c r="H3291" t="s">
        <v>90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81</v>
      </c>
      <c r="O3291">
        <f>ROUNDUP(E3291/D3291,2)*100</f>
        <v>134</v>
      </c>
      <c r="P3291">
        <f>IF(L3291&gt;0,ROUNDUP((E3291/L3291),0))</f>
        <v>27</v>
      </c>
      <c r="Q3291" t="s">
        <v>34</v>
      </c>
      <c r="R3291" t="s">
        <v>80</v>
      </c>
      <c r="S3291" s="10">
        <f>(J3291/86400)+25569+(-5/24)</f>
        <v>42758.159745370365</v>
      </c>
      <c r="T3291" s="9">
        <f>(I3291/86400)+25569+(-5/24)</f>
        <v>42786.159745370365</v>
      </c>
    </row>
    <row r="3292" spans="1:20" ht="72.5" x14ac:dyDescent="0.35">
      <c r="A3292">
        <v>3290</v>
      </c>
      <c r="B3292" s="8" t="s">
        <v>1733</v>
      </c>
      <c r="C3292" s="8" t="s">
        <v>1732</v>
      </c>
      <c r="D3292">
        <v>2000</v>
      </c>
      <c r="E3292">
        <v>2424</v>
      </c>
      <c r="F3292" t="s">
        <v>51</v>
      </c>
      <c r="G3292" t="s">
        <v>56</v>
      </c>
      <c r="H3292" t="s">
        <v>90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81</v>
      </c>
      <c r="O3292">
        <f>ROUNDUP(E3292/D3292,2)*100</f>
        <v>122</v>
      </c>
      <c r="P3292">
        <f>IF(L3292&gt;0,ROUNDUP((E3292/L3292),0))</f>
        <v>34</v>
      </c>
      <c r="Q3292" t="s">
        <v>34</v>
      </c>
      <c r="R3292" t="s">
        <v>80</v>
      </c>
      <c r="S3292" s="10">
        <f>(J3292/86400)+25569+(-5/24)</f>
        <v>42775.306608796294</v>
      </c>
      <c r="T3292" s="9">
        <f>(I3292/86400)+25569+(-5/24)</f>
        <v>42805.306608796294</v>
      </c>
    </row>
    <row r="3293" spans="1:20" ht="58" x14ac:dyDescent="0.35">
      <c r="A3293">
        <v>3291</v>
      </c>
      <c r="B3293" s="8" t="s">
        <v>1731</v>
      </c>
      <c r="C3293" s="8" t="s">
        <v>1730</v>
      </c>
      <c r="D3293">
        <v>500</v>
      </c>
      <c r="E3293">
        <v>570</v>
      </c>
      <c r="F3293" t="s">
        <v>51</v>
      </c>
      <c r="G3293" t="s">
        <v>55</v>
      </c>
      <c r="H3293" t="s">
        <v>82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81</v>
      </c>
      <c r="O3293">
        <f>ROUNDUP(E3293/D3293,2)*100</f>
        <v>113.99999999999999</v>
      </c>
      <c r="P3293">
        <f>IF(L3293&gt;0,ROUNDUP((E3293/L3293),0))</f>
        <v>41</v>
      </c>
      <c r="Q3293" t="s">
        <v>34</v>
      </c>
      <c r="R3293" t="s">
        <v>80</v>
      </c>
      <c r="S3293" s="10">
        <f>(J3293/86400)+25569+(-5/24)</f>
        <v>42232.494212962956</v>
      </c>
      <c r="T3293" s="9">
        <f>(I3293/86400)+25569+(-5/24)</f>
        <v>42263.957638888889</v>
      </c>
    </row>
    <row r="3294" spans="1:20" ht="43.5" x14ac:dyDescent="0.35">
      <c r="A3294">
        <v>3292</v>
      </c>
      <c r="B3294" s="8" t="s">
        <v>1729</v>
      </c>
      <c r="C3294" s="8" t="s">
        <v>1728</v>
      </c>
      <c r="D3294">
        <v>101</v>
      </c>
      <c r="E3294">
        <v>289</v>
      </c>
      <c r="F3294" t="s">
        <v>51</v>
      </c>
      <c r="G3294" t="s">
        <v>56</v>
      </c>
      <c r="H3294" t="s">
        <v>90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81</v>
      </c>
      <c r="O3294">
        <f>ROUNDUP(E3294/D3294,2)*100</f>
        <v>286.99999999999994</v>
      </c>
      <c r="P3294">
        <f>IF(L3294&gt;0,ROUNDUP((E3294/L3294),0))</f>
        <v>20</v>
      </c>
      <c r="Q3294" t="s">
        <v>34</v>
      </c>
      <c r="R3294" t="s">
        <v>80</v>
      </c>
      <c r="S3294" s="10">
        <f>(J3294/86400)+25569+(-5/24)</f>
        <v>42282.561898148146</v>
      </c>
      <c r="T3294" s="9">
        <f>(I3294/86400)+25569+(-5/24)</f>
        <v>42342.603564814817</v>
      </c>
    </row>
    <row r="3295" spans="1:20" ht="58" x14ac:dyDescent="0.35">
      <c r="A3295">
        <v>3293</v>
      </c>
      <c r="B3295" s="8" t="s">
        <v>1727</v>
      </c>
      <c r="C3295" s="8" t="s">
        <v>1726</v>
      </c>
      <c r="D3295">
        <v>4500</v>
      </c>
      <c r="E3295">
        <v>7670</v>
      </c>
      <c r="F3295" t="s">
        <v>51</v>
      </c>
      <c r="G3295" t="s">
        <v>68</v>
      </c>
      <c r="H3295" t="s">
        <v>519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81</v>
      </c>
      <c r="O3295">
        <f>ROUNDUP(E3295/D3295,2)*100</f>
        <v>171</v>
      </c>
      <c r="P3295">
        <f>IF(L3295&gt;0,ROUNDUP((E3295/L3295),0))</f>
        <v>85</v>
      </c>
      <c r="Q3295" t="s">
        <v>34</v>
      </c>
      <c r="R3295" t="s">
        <v>80</v>
      </c>
      <c r="S3295" s="10">
        <f>(J3295/86400)+25569+(-5/24)</f>
        <v>42768.217037037037</v>
      </c>
      <c r="T3295" s="9">
        <f>(I3295/86400)+25569+(-5/24)</f>
        <v>42798.217037037037</v>
      </c>
    </row>
    <row r="3296" spans="1:20" ht="43.5" x14ac:dyDescent="0.35">
      <c r="A3296">
        <v>3294</v>
      </c>
      <c r="B3296" s="8" t="s">
        <v>1725</v>
      </c>
      <c r="C3296" s="8" t="s">
        <v>1724</v>
      </c>
      <c r="D3296">
        <v>600</v>
      </c>
      <c r="E3296">
        <v>710</v>
      </c>
      <c r="F3296" t="s">
        <v>51</v>
      </c>
      <c r="G3296" t="s">
        <v>56</v>
      </c>
      <c r="H3296" t="s">
        <v>90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81</v>
      </c>
      <c r="O3296">
        <f>ROUNDUP(E3296/D3296,2)*100</f>
        <v>119</v>
      </c>
      <c r="P3296">
        <f>IF(L3296&gt;0,ROUNDUP((E3296/L3296),0))</f>
        <v>30</v>
      </c>
      <c r="Q3296" t="s">
        <v>34</v>
      </c>
      <c r="R3296" t="s">
        <v>80</v>
      </c>
      <c r="S3296" s="10">
        <f>(J3296/86400)+25569+(-5/24)</f>
        <v>42141.33280092592</v>
      </c>
      <c r="T3296" s="9">
        <f>(I3296/86400)+25569+(-5/24)</f>
        <v>42171.33280092592</v>
      </c>
    </row>
    <row r="3297" spans="1:20" ht="43.5" x14ac:dyDescent="0.35">
      <c r="A3297">
        <v>3295</v>
      </c>
      <c r="B3297" s="8" t="s">
        <v>1723</v>
      </c>
      <c r="C3297" s="8" t="s">
        <v>1722</v>
      </c>
      <c r="D3297">
        <v>700</v>
      </c>
      <c r="E3297">
        <v>720.01</v>
      </c>
      <c r="F3297" t="s">
        <v>51</v>
      </c>
      <c r="G3297" t="s">
        <v>56</v>
      </c>
      <c r="H3297" t="s">
        <v>90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81</v>
      </c>
      <c r="O3297">
        <f>ROUNDUP(E3297/D3297,2)*100</f>
        <v>103</v>
      </c>
      <c r="P3297">
        <f>IF(L3297&gt;0,ROUNDUP((E3297/L3297),0))</f>
        <v>27</v>
      </c>
      <c r="Q3297" t="s">
        <v>34</v>
      </c>
      <c r="R3297" t="s">
        <v>80</v>
      </c>
      <c r="S3297" s="10">
        <f>(J3297/86400)+25569+(-5/24)</f>
        <v>42609.234131944446</v>
      </c>
      <c r="T3297" s="9">
        <f>(I3297/86400)+25569+(-5/24)</f>
        <v>42639.234131944446</v>
      </c>
    </row>
    <row r="3298" spans="1:20" ht="43.5" x14ac:dyDescent="0.35">
      <c r="A3298">
        <v>3296</v>
      </c>
      <c r="B3298" s="8" t="s">
        <v>1721</v>
      </c>
      <c r="C3298" s="8" t="s">
        <v>1720</v>
      </c>
      <c r="D3298">
        <v>1500</v>
      </c>
      <c r="E3298">
        <v>2161</v>
      </c>
      <c r="F3298" t="s">
        <v>51</v>
      </c>
      <c r="G3298" t="s">
        <v>56</v>
      </c>
      <c r="H3298" t="s">
        <v>90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81</v>
      </c>
      <c r="O3298">
        <f>ROUNDUP(E3298/D3298,2)*100</f>
        <v>145</v>
      </c>
      <c r="P3298">
        <f>IF(L3298&gt;0,ROUNDUP((E3298/L3298),0))</f>
        <v>46</v>
      </c>
      <c r="Q3298" t="s">
        <v>34</v>
      </c>
      <c r="R3298" t="s">
        <v>80</v>
      </c>
      <c r="S3298" s="10">
        <f>(J3298/86400)+25569+(-5/24)</f>
        <v>42309.54828703704</v>
      </c>
      <c r="T3298" s="9">
        <f>(I3298/86400)+25569+(-5/24)</f>
        <v>42330.708333333336</v>
      </c>
    </row>
    <row r="3299" spans="1:20" ht="43.5" x14ac:dyDescent="0.35">
      <c r="A3299">
        <v>3297</v>
      </c>
      <c r="B3299" s="8" t="s">
        <v>1719</v>
      </c>
      <c r="C3299" s="8" t="s">
        <v>1718</v>
      </c>
      <c r="D3299">
        <v>5500</v>
      </c>
      <c r="E3299">
        <v>5504</v>
      </c>
      <c r="F3299" t="s">
        <v>51</v>
      </c>
      <c r="G3299" t="s">
        <v>56</v>
      </c>
      <c r="H3299" t="s">
        <v>90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81</v>
      </c>
      <c r="O3299">
        <f>ROUNDUP(E3299/D3299,2)*100</f>
        <v>101</v>
      </c>
      <c r="P3299">
        <f>IF(L3299&gt;0,ROUNDUP((E3299/L3299),0))</f>
        <v>126</v>
      </c>
      <c r="Q3299" t="s">
        <v>34</v>
      </c>
      <c r="R3299" t="s">
        <v>80</v>
      </c>
      <c r="S3299" s="10">
        <f>(J3299/86400)+25569+(-5/24)</f>
        <v>42193.563148148147</v>
      </c>
      <c r="T3299" s="9">
        <f>(I3299/86400)+25569+(-5/24)</f>
        <v>42212.749305555553</v>
      </c>
    </row>
    <row r="3300" spans="1:20" ht="43.5" x14ac:dyDescent="0.35">
      <c r="A3300">
        <v>3298</v>
      </c>
      <c r="B3300" s="8" t="s">
        <v>1717</v>
      </c>
      <c r="C3300" s="8" t="s">
        <v>1716</v>
      </c>
      <c r="D3300">
        <v>10000</v>
      </c>
      <c r="E3300">
        <v>10173</v>
      </c>
      <c r="F3300" t="s">
        <v>51</v>
      </c>
      <c r="G3300" t="s">
        <v>55</v>
      </c>
      <c r="H3300" t="s">
        <v>82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81</v>
      </c>
      <c r="O3300">
        <f>ROUNDUP(E3300/D3300,2)*100</f>
        <v>102</v>
      </c>
      <c r="P3300">
        <f>IF(L3300&gt;0,ROUNDUP((E3300/L3300),0))</f>
        <v>142</v>
      </c>
      <c r="Q3300" t="s">
        <v>34</v>
      </c>
      <c r="R3300" t="s">
        <v>80</v>
      </c>
      <c r="S3300" s="10">
        <f>(J3300/86400)+25569+(-5/24)</f>
        <v>42239.749629629623</v>
      </c>
      <c r="T3300" s="9">
        <f>(I3300/86400)+25569+(-5/24)</f>
        <v>42259.791666666664</v>
      </c>
    </row>
    <row r="3301" spans="1:20" ht="43.5" x14ac:dyDescent="0.35">
      <c r="A3301">
        <v>3299</v>
      </c>
      <c r="B3301" s="8" t="s">
        <v>1715</v>
      </c>
      <c r="C3301" s="8" t="s">
        <v>1714</v>
      </c>
      <c r="D3301">
        <v>3000</v>
      </c>
      <c r="E3301">
        <v>3486</v>
      </c>
      <c r="F3301" t="s">
        <v>51</v>
      </c>
      <c r="G3301" t="s">
        <v>55</v>
      </c>
      <c r="H3301" t="s">
        <v>82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81</v>
      </c>
      <c r="O3301">
        <f>ROUNDUP(E3301/D3301,2)*100</f>
        <v>117</v>
      </c>
      <c r="P3301">
        <f>IF(L3301&gt;0,ROUNDUP((E3301/L3301),0))</f>
        <v>56</v>
      </c>
      <c r="Q3301" t="s">
        <v>34</v>
      </c>
      <c r="R3301" t="s">
        <v>80</v>
      </c>
      <c r="S3301" s="10">
        <f>(J3301/86400)+25569+(-5/24)</f>
        <v>42261.709062499998</v>
      </c>
      <c r="T3301" s="9">
        <f>(I3301/86400)+25569+(-5/24)</f>
        <v>42291.709062499998</v>
      </c>
    </row>
    <row r="3302" spans="1:20" ht="43.5" x14ac:dyDescent="0.35">
      <c r="A3302">
        <v>3300</v>
      </c>
      <c r="B3302" s="8" t="s">
        <v>1713</v>
      </c>
      <c r="C3302" s="8" t="s">
        <v>1712</v>
      </c>
      <c r="D3302">
        <v>3000</v>
      </c>
      <c r="E3302">
        <v>4085</v>
      </c>
      <c r="F3302" t="s">
        <v>51</v>
      </c>
      <c r="G3302" t="s">
        <v>55</v>
      </c>
      <c r="H3302" t="s">
        <v>82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81</v>
      </c>
      <c r="O3302">
        <f>ROUNDUP(E3302/D3302,2)*100</f>
        <v>137</v>
      </c>
      <c r="P3302">
        <f>IF(L3302&gt;0,ROUNDUP((E3302/L3302),0))</f>
        <v>47</v>
      </c>
      <c r="Q3302" t="s">
        <v>34</v>
      </c>
      <c r="R3302" t="s">
        <v>80</v>
      </c>
      <c r="S3302" s="10">
        <f>(J3302/86400)+25569+(-5/24)</f>
        <v>42102.535439814812</v>
      </c>
      <c r="T3302" s="9">
        <f>(I3302/86400)+25569+(-5/24)</f>
        <v>42123.535439814812</v>
      </c>
    </row>
    <row r="3303" spans="1:20" ht="43.5" x14ac:dyDescent="0.35">
      <c r="A3303">
        <v>3301</v>
      </c>
      <c r="B3303" s="8" t="s">
        <v>1711</v>
      </c>
      <c r="C3303" s="8" t="s">
        <v>1710</v>
      </c>
      <c r="D3303">
        <v>3000</v>
      </c>
      <c r="E3303">
        <v>4004</v>
      </c>
      <c r="F3303" t="s">
        <v>51</v>
      </c>
      <c r="G3303" t="s">
        <v>55</v>
      </c>
      <c r="H3303" t="s">
        <v>82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81</v>
      </c>
      <c r="O3303">
        <f>ROUNDUP(E3303/D3303,2)*100</f>
        <v>134</v>
      </c>
      <c r="P3303">
        <f>IF(L3303&gt;0,ROUNDUP((E3303/L3303),0))</f>
        <v>58</v>
      </c>
      <c r="Q3303" t="s">
        <v>34</v>
      </c>
      <c r="R3303" t="s">
        <v>80</v>
      </c>
      <c r="S3303" s="10">
        <f>(J3303/86400)+25569+(-5/24)</f>
        <v>42538.527499999997</v>
      </c>
      <c r="T3303" s="9">
        <f>(I3303/86400)+25569+(-5/24)</f>
        <v>42583.082638888889</v>
      </c>
    </row>
    <row r="3304" spans="1:20" x14ac:dyDescent="0.35">
      <c r="A3304">
        <v>3302</v>
      </c>
      <c r="B3304" s="8" t="s">
        <v>1709</v>
      </c>
      <c r="C3304" s="8" t="s">
        <v>1708</v>
      </c>
      <c r="D3304">
        <v>8400</v>
      </c>
      <c r="E3304">
        <v>8685</v>
      </c>
      <c r="F3304" t="s">
        <v>51</v>
      </c>
      <c r="G3304" t="s">
        <v>63</v>
      </c>
      <c r="H3304" t="s">
        <v>85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81</v>
      </c>
      <c r="O3304">
        <f>ROUNDUP(E3304/D3304,2)*100</f>
        <v>104</v>
      </c>
      <c r="P3304">
        <f>IF(L3304&gt;0,ROUNDUP((E3304/L3304),0))</f>
        <v>174</v>
      </c>
      <c r="Q3304" t="s">
        <v>34</v>
      </c>
      <c r="R3304" t="s">
        <v>80</v>
      </c>
      <c r="S3304" s="10">
        <f>(J3304/86400)+25569+(-5/24)</f>
        <v>42681.143240740734</v>
      </c>
      <c r="T3304" s="9">
        <f>(I3304/86400)+25569+(-5/24)</f>
        <v>42711.143240740734</v>
      </c>
    </row>
    <row r="3305" spans="1:20" ht="43.5" x14ac:dyDescent="0.35">
      <c r="A3305">
        <v>3303</v>
      </c>
      <c r="B3305" s="8" t="s">
        <v>1707</v>
      </c>
      <c r="C3305" s="8" t="s">
        <v>1706</v>
      </c>
      <c r="D3305">
        <v>1800</v>
      </c>
      <c r="E3305">
        <v>2086</v>
      </c>
      <c r="F3305" t="s">
        <v>51</v>
      </c>
      <c r="G3305" t="s">
        <v>55</v>
      </c>
      <c r="H3305" t="s">
        <v>82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81</v>
      </c>
      <c r="O3305">
        <f>ROUNDUP(E3305/D3305,2)*100</f>
        <v>115.99999999999999</v>
      </c>
      <c r="P3305">
        <f>IF(L3305&gt;0,ROUNDUP((E3305/L3305),0))</f>
        <v>60</v>
      </c>
      <c r="Q3305" t="s">
        <v>34</v>
      </c>
      <c r="R3305" t="s">
        <v>80</v>
      </c>
      <c r="S3305" s="10">
        <f>(J3305/86400)+25569+(-5/24)</f>
        <v>42056.443101851844</v>
      </c>
      <c r="T3305" s="9">
        <f>(I3305/86400)+25569+(-5/24)</f>
        <v>42091.401435185187</v>
      </c>
    </row>
    <row r="3306" spans="1:20" ht="43.5" x14ac:dyDescent="0.35">
      <c r="A3306">
        <v>3304</v>
      </c>
      <c r="B3306" s="8" t="s">
        <v>1705</v>
      </c>
      <c r="C3306" s="8" t="s">
        <v>1704</v>
      </c>
      <c r="D3306">
        <v>15000</v>
      </c>
      <c r="E3306">
        <v>15677.5</v>
      </c>
      <c r="F3306" t="s">
        <v>51</v>
      </c>
      <c r="G3306" t="s">
        <v>55</v>
      </c>
      <c r="H3306" t="s">
        <v>82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81</v>
      </c>
      <c r="O3306">
        <f>ROUNDUP(E3306/D3306,2)*100</f>
        <v>105</v>
      </c>
      <c r="P3306">
        <f>IF(L3306&gt;0,ROUNDUP((E3306/L3306),0))</f>
        <v>90</v>
      </c>
      <c r="Q3306" t="s">
        <v>34</v>
      </c>
      <c r="R3306" t="s">
        <v>80</v>
      </c>
      <c r="S3306" s="10">
        <f>(J3306/86400)+25569+(-5/24)</f>
        <v>42696.41611111111</v>
      </c>
      <c r="T3306" s="9">
        <f>(I3306/86400)+25569+(-5/24)</f>
        <v>42726.41611111111</v>
      </c>
    </row>
    <row r="3307" spans="1:20" ht="43.5" x14ac:dyDescent="0.35">
      <c r="A3307">
        <v>3305</v>
      </c>
      <c r="B3307" s="8" t="s">
        <v>1703</v>
      </c>
      <c r="C3307" s="8" t="s">
        <v>1702</v>
      </c>
      <c r="D3307">
        <v>4000</v>
      </c>
      <c r="E3307">
        <v>4081</v>
      </c>
      <c r="F3307" t="s">
        <v>51</v>
      </c>
      <c r="G3307" t="s">
        <v>55</v>
      </c>
      <c r="H3307" t="s">
        <v>82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81</v>
      </c>
      <c r="O3307">
        <f>ROUNDUP(E3307/D3307,2)*100</f>
        <v>103</v>
      </c>
      <c r="P3307">
        <f>IF(L3307&gt;0,ROUNDUP((E3307/L3307),0))</f>
        <v>205</v>
      </c>
      <c r="Q3307" t="s">
        <v>34</v>
      </c>
      <c r="R3307" t="s">
        <v>80</v>
      </c>
      <c r="S3307" s="10">
        <f>(J3307/86400)+25569+(-5/24)</f>
        <v>42186.647546296292</v>
      </c>
      <c r="T3307" s="9">
        <f>(I3307/86400)+25569+(-5/24)</f>
        <v>42216.647546296292</v>
      </c>
    </row>
    <row r="3308" spans="1:20" ht="58" x14ac:dyDescent="0.35">
      <c r="A3308">
        <v>3306</v>
      </c>
      <c r="B3308" s="8" t="s">
        <v>1701</v>
      </c>
      <c r="C3308" s="8" t="s">
        <v>1700</v>
      </c>
      <c r="D3308">
        <v>1500</v>
      </c>
      <c r="E3308">
        <v>2630</v>
      </c>
      <c r="F3308" t="s">
        <v>51</v>
      </c>
      <c r="G3308" t="s">
        <v>55</v>
      </c>
      <c r="H3308" t="s">
        <v>82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81</v>
      </c>
      <c r="O3308">
        <f>ROUNDUP(E3308/D3308,2)*100</f>
        <v>176</v>
      </c>
      <c r="P3308">
        <f>IF(L3308&gt;0,ROUNDUP((E3308/L3308),0))</f>
        <v>49</v>
      </c>
      <c r="Q3308" t="s">
        <v>34</v>
      </c>
      <c r="R3308" t="s">
        <v>80</v>
      </c>
      <c r="S3308" s="10">
        <f>(J3308/86400)+25569+(-5/24)</f>
        <v>42493.010902777773</v>
      </c>
      <c r="T3308" s="9">
        <f>(I3308/86400)+25569+(-5/24)</f>
        <v>42530.916666666664</v>
      </c>
    </row>
    <row r="3309" spans="1:20" ht="43.5" x14ac:dyDescent="0.35">
      <c r="A3309">
        <v>3307</v>
      </c>
      <c r="B3309" s="8" t="s">
        <v>1699</v>
      </c>
      <c r="C3309" s="8" t="s">
        <v>1698</v>
      </c>
      <c r="D3309">
        <v>1000</v>
      </c>
      <c r="E3309">
        <v>1066.8</v>
      </c>
      <c r="F3309" t="s">
        <v>51</v>
      </c>
      <c r="G3309" t="s">
        <v>55</v>
      </c>
      <c r="H3309" t="s">
        <v>82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81</v>
      </c>
      <c r="O3309">
        <f>ROUNDUP(E3309/D3309,2)*100</f>
        <v>107</v>
      </c>
      <c r="P3309">
        <f>IF(L3309&gt;0,ROUNDUP((E3309/L3309),0))</f>
        <v>54</v>
      </c>
      <c r="Q3309" t="s">
        <v>34</v>
      </c>
      <c r="R3309" t="s">
        <v>80</v>
      </c>
      <c r="S3309" s="10">
        <f>(J3309/86400)+25569+(-5/24)</f>
        <v>42474.848831018513</v>
      </c>
      <c r="T3309" s="9">
        <f>(I3309/86400)+25569+(-5/24)</f>
        <v>42504.848831018513</v>
      </c>
    </row>
    <row r="3310" spans="1:20" ht="43.5" x14ac:dyDescent="0.35">
      <c r="A3310">
        <v>3308</v>
      </c>
      <c r="B3310" s="8" t="s">
        <v>1697</v>
      </c>
      <c r="C3310" s="8" t="s">
        <v>1696</v>
      </c>
      <c r="D3310">
        <v>3500</v>
      </c>
      <c r="E3310">
        <v>4280</v>
      </c>
      <c r="F3310" t="s">
        <v>51</v>
      </c>
      <c r="G3310" t="s">
        <v>55</v>
      </c>
      <c r="H3310" t="s">
        <v>82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81</v>
      </c>
      <c r="O3310">
        <f>ROUNDUP(E3310/D3310,2)*100</f>
        <v>123</v>
      </c>
      <c r="P3310">
        <f>IF(L3310&gt;0,ROUNDUP((E3310/L3310),0))</f>
        <v>76</v>
      </c>
      <c r="Q3310" t="s">
        <v>34</v>
      </c>
      <c r="R3310" t="s">
        <v>80</v>
      </c>
      <c r="S3310" s="10">
        <f>(J3310/86400)+25569+(-5/24)</f>
        <v>42452.668576388889</v>
      </c>
      <c r="T3310" s="9">
        <f>(I3310/86400)+25569+(-5/24)</f>
        <v>42473.668576388889</v>
      </c>
    </row>
    <row r="3311" spans="1:20" ht="29" x14ac:dyDescent="0.35">
      <c r="A3311">
        <v>3309</v>
      </c>
      <c r="B3311" s="8" t="s">
        <v>1695</v>
      </c>
      <c r="C3311" s="8" t="s">
        <v>1694</v>
      </c>
      <c r="D3311">
        <v>350</v>
      </c>
      <c r="E3311">
        <v>558</v>
      </c>
      <c r="F3311" t="s">
        <v>51</v>
      </c>
      <c r="G3311" t="s">
        <v>56</v>
      </c>
      <c r="H3311" t="s">
        <v>90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81</v>
      </c>
      <c r="O3311">
        <f>ROUNDUP(E3311/D3311,2)*100</f>
        <v>160</v>
      </c>
      <c r="P3311">
        <f>IF(L3311&gt;0,ROUNDUP((E3311/L3311),0))</f>
        <v>18</v>
      </c>
      <c r="Q3311" t="s">
        <v>34</v>
      </c>
      <c r="R3311" t="s">
        <v>80</v>
      </c>
      <c r="S3311" s="10">
        <f>(J3311/86400)+25569+(-5/24)</f>
        <v>42628.441874999997</v>
      </c>
      <c r="T3311" s="9">
        <f>(I3311/86400)+25569+(-5/24)</f>
        <v>42659.441874999997</v>
      </c>
    </row>
    <row r="3312" spans="1:20" ht="29" x14ac:dyDescent="0.35">
      <c r="A3312">
        <v>3310</v>
      </c>
      <c r="B3312" s="8" t="s">
        <v>1693</v>
      </c>
      <c r="C3312" s="8" t="s">
        <v>1692</v>
      </c>
      <c r="D3312">
        <v>6500</v>
      </c>
      <c r="E3312">
        <v>6505</v>
      </c>
      <c r="F3312" t="s">
        <v>51</v>
      </c>
      <c r="G3312" t="s">
        <v>55</v>
      </c>
      <c r="H3312" t="s">
        <v>82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81</v>
      </c>
      <c r="O3312">
        <f>ROUNDUP(E3312/D3312,2)*100</f>
        <v>101</v>
      </c>
      <c r="P3312">
        <f>IF(L3312&gt;0,ROUNDUP((E3312/L3312),0))</f>
        <v>210</v>
      </c>
      <c r="Q3312" t="s">
        <v>34</v>
      </c>
      <c r="R3312" t="s">
        <v>80</v>
      </c>
      <c r="S3312" s="10">
        <f>(J3312/86400)+25569+(-5/24)</f>
        <v>42253.720196759255</v>
      </c>
      <c r="T3312" s="9">
        <f>(I3312/86400)+25569+(-5/24)</f>
        <v>42283.720196759255</v>
      </c>
    </row>
    <row r="3313" spans="1:20" ht="43.5" x14ac:dyDescent="0.35">
      <c r="A3313">
        <v>3311</v>
      </c>
      <c r="B3313" s="8" t="s">
        <v>1691</v>
      </c>
      <c r="C3313" s="8" t="s">
        <v>1690</v>
      </c>
      <c r="D3313">
        <v>2500</v>
      </c>
      <c r="E3313">
        <v>2746</v>
      </c>
      <c r="F3313" t="s">
        <v>51</v>
      </c>
      <c r="G3313" t="s">
        <v>55</v>
      </c>
      <c r="H3313" t="s">
        <v>82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81</v>
      </c>
      <c r="O3313">
        <f>ROUNDUP(E3313/D3313,2)*100</f>
        <v>110.00000000000001</v>
      </c>
      <c r="P3313">
        <f>IF(L3313&gt;0,ROUNDUP((E3313/L3313),0))</f>
        <v>62</v>
      </c>
      <c r="Q3313" t="s">
        <v>34</v>
      </c>
      <c r="R3313" t="s">
        <v>80</v>
      </c>
      <c r="S3313" s="10">
        <f>(J3313/86400)+25569+(-5/24)</f>
        <v>42264.083449074074</v>
      </c>
      <c r="T3313" s="9">
        <f>(I3313/86400)+25569+(-5/24)</f>
        <v>42294.083449074074</v>
      </c>
    </row>
    <row r="3314" spans="1:20" ht="43.5" x14ac:dyDescent="0.35">
      <c r="A3314">
        <v>3312</v>
      </c>
      <c r="B3314" s="8" t="s">
        <v>1689</v>
      </c>
      <c r="C3314" s="8" t="s">
        <v>1688</v>
      </c>
      <c r="D3314">
        <v>2500</v>
      </c>
      <c r="E3314">
        <v>2501</v>
      </c>
      <c r="F3314" t="s">
        <v>51</v>
      </c>
      <c r="G3314" t="s">
        <v>55</v>
      </c>
      <c r="H3314" t="s">
        <v>82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81</v>
      </c>
      <c r="O3314">
        <f>ROUNDUP(E3314/D3314,2)*100</f>
        <v>101</v>
      </c>
      <c r="P3314">
        <f>IF(L3314&gt;0,ROUNDUP((E3314/L3314),0))</f>
        <v>61</v>
      </c>
      <c r="Q3314" t="s">
        <v>34</v>
      </c>
      <c r="R3314" t="s">
        <v>80</v>
      </c>
      <c r="S3314" s="10">
        <f>(J3314/86400)+25569+(-5/24)</f>
        <v>42664.601226851846</v>
      </c>
      <c r="T3314" s="9">
        <f>(I3314/86400)+25569+(-5/24)</f>
        <v>42685.708333333336</v>
      </c>
    </row>
    <row r="3315" spans="1:20" ht="43.5" x14ac:dyDescent="0.35">
      <c r="A3315">
        <v>3313</v>
      </c>
      <c r="B3315" s="8" t="s">
        <v>1687</v>
      </c>
      <c r="C3315" s="8" t="s">
        <v>1686</v>
      </c>
      <c r="D3315">
        <v>2000</v>
      </c>
      <c r="E3315">
        <v>2321</v>
      </c>
      <c r="F3315" t="s">
        <v>51</v>
      </c>
      <c r="G3315" t="s">
        <v>55</v>
      </c>
      <c r="H3315" t="s">
        <v>82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81</v>
      </c>
      <c r="O3315">
        <f>ROUNDUP(E3315/D3315,2)*100</f>
        <v>117</v>
      </c>
      <c r="P3315">
        <f>IF(L3315&gt;0,ROUNDUP((E3315/L3315),0))</f>
        <v>81</v>
      </c>
      <c r="Q3315" t="s">
        <v>34</v>
      </c>
      <c r="R3315" t="s">
        <v>80</v>
      </c>
      <c r="S3315" s="10">
        <f>(J3315/86400)+25569+(-5/24)</f>
        <v>42382.036076388882</v>
      </c>
      <c r="T3315" s="9">
        <f>(I3315/86400)+25569+(-5/24)</f>
        <v>42395.833333333336</v>
      </c>
    </row>
    <row r="3316" spans="1:20" ht="43.5" x14ac:dyDescent="0.35">
      <c r="A3316">
        <v>3314</v>
      </c>
      <c r="B3316" s="8" t="s">
        <v>1685</v>
      </c>
      <c r="C3316" s="8" t="s">
        <v>1684</v>
      </c>
      <c r="D3316">
        <v>800</v>
      </c>
      <c r="E3316">
        <v>1686</v>
      </c>
      <c r="F3316" t="s">
        <v>51</v>
      </c>
      <c r="G3316" t="s">
        <v>56</v>
      </c>
      <c r="H3316" t="s">
        <v>90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81</v>
      </c>
      <c r="O3316">
        <f>ROUNDUP(E3316/D3316,2)*100</f>
        <v>211</v>
      </c>
      <c r="P3316">
        <f>IF(L3316&gt;0,ROUNDUP((E3316/L3316),0))</f>
        <v>30</v>
      </c>
      <c r="Q3316" t="s">
        <v>34</v>
      </c>
      <c r="R3316" t="s">
        <v>80</v>
      </c>
      <c r="S3316" s="10">
        <f>(J3316/86400)+25569+(-5/24)</f>
        <v>42105.059155092589</v>
      </c>
      <c r="T3316" s="9">
        <f>(I3316/86400)+25569+(-5/24)</f>
        <v>42132.628472222219</v>
      </c>
    </row>
    <row r="3317" spans="1:20" ht="43.5" x14ac:dyDescent="0.35">
      <c r="A3317">
        <v>3315</v>
      </c>
      <c r="B3317" s="8" t="s">
        <v>1683</v>
      </c>
      <c r="C3317" s="8" t="s">
        <v>1682</v>
      </c>
      <c r="D3317">
        <v>4000</v>
      </c>
      <c r="E3317">
        <v>4400</v>
      </c>
      <c r="F3317" t="s">
        <v>51</v>
      </c>
      <c r="G3317" t="s">
        <v>56</v>
      </c>
      <c r="H3317" t="s">
        <v>90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81</v>
      </c>
      <c r="O3317">
        <f>ROUNDUP(E3317/D3317,2)*100</f>
        <v>110.00000000000001</v>
      </c>
      <c r="P3317">
        <f>IF(L3317&gt;0,ROUNDUP((E3317/L3317),0))</f>
        <v>50</v>
      </c>
      <c r="Q3317" t="s">
        <v>34</v>
      </c>
      <c r="R3317" t="s">
        <v>80</v>
      </c>
      <c r="S3317" s="10">
        <f>(J3317/86400)+25569+(-5/24)</f>
        <v>42466.09538194444</v>
      </c>
      <c r="T3317" s="9">
        <f>(I3317/86400)+25569+(-5/24)</f>
        <v>42496.09538194444</v>
      </c>
    </row>
    <row r="3318" spans="1:20" ht="72.5" x14ac:dyDescent="0.35">
      <c r="A3318">
        <v>3316</v>
      </c>
      <c r="B3318" s="8" t="s">
        <v>1681</v>
      </c>
      <c r="C3318" s="8" t="s">
        <v>1680</v>
      </c>
      <c r="D3318">
        <v>11737</v>
      </c>
      <c r="E3318">
        <v>11747.18</v>
      </c>
      <c r="F3318" t="s">
        <v>51</v>
      </c>
      <c r="G3318" t="s">
        <v>55</v>
      </c>
      <c r="H3318" t="s">
        <v>82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81</v>
      </c>
      <c r="O3318">
        <f>ROUNDUP(E3318/D3318,2)*100</f>
        <v>101</v>
      </c>
      <c r="P3318">
        <f>IF(L3318&gt;0,ROUNDUP((E3318/L3318),0))</f>
        <v>94</v>
      </c>
      <c r="Q3318" t="s">
        <v>34</v>
      </c>
      <c r="R3318" t="s">
        <v>80</v>
      </c>
      <c r="S3318" s="10">
        <f>(J3318/86400)+25569+(-5/24)</f>
        <v>41826.662905092591</v>
      </c>
      <c r="T3318" s="9">
        <f>(I3318/86400)+25569+(-5/24)</f>
        <v>41859.370833333327</v>
      </c>
    </row>
    <row r="3319" spans="1:20" ht="43.5" x14ac:dyDescent="0.35">
      <c r="A3319">
        <v>3317</v>
      </c>
      <c r="B3319" s="8" t="s">
        <v>1679</v>
      </c>
      <c r="C3319" s="8" t="s">
        <v>1678</v>
      </c>
      <c r="D3319">
        <v>1050</v>
      </c>
      <c r="E3319">
        <v>1115</v>
      </c>
      <c r="F3319" t="s">
        <v>51</v>
      </c>
      <c r="G3319" t="s">
        <v>55</v>
      </c>
      <c r="H3319" t="s">
        <v>82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81</v>
      </c>
      <c r="O3319">
        <f>ROUNDUP(E3319/D3319,2)*100</f>
        <v>107</v>
      </c>
      <c r="P3319">
        <f>IF(L3319&gt;0,ROUNDUP((E3319/L3319),0))</f>
        <v>62</v>
      </c>
      <c r="Q3319" t="s">
        <v>34</v>
      </c>
      <c r="R3319" t="s">
        <v>80</v>
      </c>
      <c r="S3319" s="10">
        <f>(J3319/86400)+25569+(-5/24)</f>
        <v>42498.831296296295</v>
      </c>
      <c r="T3319" s="9">
        <f>(I3319/86400)+25569+(-5/24)</f>
        <v>42528.831296296295</v>
      </c>
    </row>
    <row r="3320" spans="1:20" ht="29" x14ac:dyDescent="0.35">
      <c r="A3320">
        <v>3318</v>
      </c>
      <c r="B3320" s="8" t="s">
        <v>1677</v>
      </c>
      <c r="C3320" s="8" t="s">
        <v>1676</v>
      </c>
      <c r="D3320">
        <v>2000</v>
      </c>
      <c r="E3320">
        <v>2512</v>
      </c>
      <c r="F3320" t="s">
        <v>51</v>
      </c>
      <c r="G3320" t="s">
        <v>57</v>
      </c>
      <c r="H3320" t="s">
        <v>193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81</v>
      </c>
      <c r="O3320">
        <f>ROUNDUP(E3320/D3320,2)*100</f>
        <v>126</v>
      </c>
      <c r="P3320">
        <f>IF(L3320&gt;0,ROUNDUP((E3320/L3320),0))</f>
        <v>79</v>
      </c>
      <c r="Q3320" t="s">
        <v>34</v>
      </c>
      <c r="R3320" t="s">
        <v>80</v>
      </c>
      <c r="S3320" s="10">
        <f>(J3320/86400)+25569+(-5/24)</f>
        <v>42431.093668981477</v>
      </c>
      <c r="T3320" s="9">
        <f>(I3320/86400)+25569+(-5/24)</f>
        <v>42470.895833333336</v>
      </c>
    </row>
    <row r="3321" spans="1:20" ht="58" x14ac:dyDescent="0.35">
      <c r="A3321">
        <v>3319</v>
      </c>
      <c r="B3321" s="8" t="s">
        <v>1675</v>
      </c>
      <c r="C3321" s="8" t="s">
        <v>1674</v>
      </c>
      <c r="D3321">
        <v>500</v>
      </c>
      <c r="E3321">
        <v>540</v>
      </c>
      <c r="F3321" t="s">
        <v>51</v>
      </c>
      <c r="G3321" t="s">
        <v>56</v>
      </c>
      <c r="H3321" t="s">
        <v>90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81</v>
      </c>
      <c r="O3321">
        <f>ROUNDUP(E3321/D3321,2)*100</f>
        <v>108</v>
      </c>
      <c r="P3321">
        <f>IF(L3321&gt;0,ROUNDUP((E3321/L3321),0))</f>
        <v>34</v>
      </c>
      <c r="Q3321" t="s">
        <v>34</v>
      </c>
      <c r="R3321" t="s">
        <v>80</v>
      </c>
      <c r="S3321" s="10">
        <f>(J3321/86400)+25569+(-5/24)</f>
        <v>41990.377152777779</v>
      </c>
      <c r="T3321" s="9">
        <f>(I3321/86400)+25569+(-5/24)</f>
        <v>42035.377152777779</v>
      </c>
    </row>
    <row r="3322" spans="1:20" ht="43.5" x14ac:dyDescent="0.35">
      <c r="A3322">
        <v>3320</v>
      </c>
      <c r="B3322" s="8" t="s">
        <v>1673</v>
      </c>
      <c r="C3322" s="8" t="s">
        <v>1672</v>
      </c>
      <c r="D3322">
        <v>2500</v>
      </c>
      <c r="E3322">
        <v>2525</v>
      </c>
      <c r="F3322" t="s">
        <v>51</v>
      </c>
      <c r="G3322" t="s">
        <v>55</v>
      </c>
      <c r="H3322" t="s">
        <v>82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81</v>
      </c>
      <c r="O3322">
        <f>ROUNDUP(E3322/D3322,2)*100</f>
        <v>101</v>
      </c>
      <c r="P3322">
        <f>IF(L3322&gt;0,ROUNDUP((E3322/L3322),0))</f>
        <v>67</v>
      </c>
      <c r="Q3322" t="s">
        <v>34</v>
      </c>
      <c r="R3322" t="s">
        <v>80</v>
      </c>
      <c r="S3322" s="10">
        <f>(J3322/86400)+25569+(-5/24)</f>
        <v>42512.837465277778</v>
      </c>
      <c r="T3322" s="9">
        <f>(I3322/86400)+25569+(-5/24)</f>
        <v>42542.837465277778</v>
      </c>
    </row>
    <row r="3323" spans="1:20" ht="58" x14ac:dyDescent="0.35">
      <c r="A3323">
        <v>3321</v>
      </c>
      <c r="B3323" s="8" t="s">
        <v>1671</v>
      </c>
      <c r="C3323" s="8" t="s">
        <v>1670</v>
      </c>
      <c r="D3323">
        <v>500</v>
      </c>
      <c r="E3323">
        <v>537</v>
      </c>
      <c r="F3323" t="s">
        <v>51</v>
      </c>
      <c r="G3323" t="s">
        <v>55</v>
      </c>
      <c r="H3323" t="s">
        <v>82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81</v>
      </c>
      <c r="O3323">
        <f>ROUNDUP(E3323/D3323,2)*100</f>
        <v>108</v>
      </c>
      <c r="P3323">
        <f>IF(L3323&gt;0,ROUNDUP((E3323/L3323),0))</f>
        <v>36</v>
      </c>
      <c r="Q3323" t="s">
        <v>34</v>
      </c>
      <c r="R3323" t="s">
        <v>80</v>
      </c>
      <c r="S3323" s="10">
        <f>(J3323/86400)+25569+(-5/24)</f>
        <v>41913.891956018517</v>
      </c>
      <c r="T3323" s="9">
        <f>(I3323/86400)+25569+(-5/24)</f>
        <v>41927.957638888889</v>
      </c>
    </row>
    <row r="3324" spans="1:20" ht="43.5" x14ac:dyDescent="0.35">
      <c r="A3324">
        <v>3322</v>
      </c>
      <c r="B3324" s="8" t="s">
        <v>1669</v>
      </c>
      <c r="C3324" s="8" t="s">
        <v>1668</v>
      </c>
      <c r="D3324">
        <v>3300</v>
      </c>
      <c r="E3324">
        <v>3350</v>
      </c>
      <c r="F3324" t="s">
        <v>51</v>
      </c>
      <c r="G3324" t="s">
        <v>55</v>
      </c>
      <c r="H3324" t="s">
        <v>82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81</v>
      </c>
      <c r="O3324">
        <f>ROUNDUP(E3324/D3324,2)*100</f>
        <v>102</v>
      </c>
      <c r="P3324">
        <f>IF(L3324&gt;0,ROUNDUP((E3324/L3324),0))</f>
        <v>146</v>
      </c>
      <c r="Q3324" t="s">
        <v>34</v>
      </c>
      <c r="R3324" t="s">
        <v>80</v>
      </c>
      <c r="S3324" s="10">
        <f>(J3324/86400)+25569+(-5/24)</f>
        <v>42520.802037037036</v>
      </c>
      <c r="T3324" s="9">
        <f>(I3324/86400)+25569+(-5/24)</f>
        <v>42542.954861111109</v>
      </c>
    </row>
    <row r="3325" spans="1:20" ht="43.5" x14ac:dyDescent="0.35">
      <c r="A3325">
        <v>3323</v>
      </c>
      <c r="B3325" s="8" t="s">
        <v>1667</v>
      </c>
      <c r="C3325" s="8" t="s">
        <v>1666</v>
      </c>
      <c r="D3325">
        <v>1000</v>
      </c>
      <c r="E3325">
        <v>1259</v>
      </c>
      <c r="F3325" t="s">
        <v>51</v>
      </c>
      <c r="G3325" t="s">
        <v>56</v>
      </c>
      <c r="H3325" t="s">
        <v>90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81</v>
      </c>
      <c r="O3325">
        <f>ROUNDUP(E3325/D3325,2)*100</f>
        <v>126</v>
      </c>
      <c r="P3325">
        <f>IF(L3325&gt;0,ROUNDUP((E3325/L3325),0))</f>
        <v>26</v>
      </c>
      <c r="Q3325" t="s">
        <v>34</v>
      </c>
      <c r="R3325" t="s">
        <v>80</v>
      </c>
      <c r="S3325" s="10">
        <f>(J3325/86400)+25569+(-5/24)</f>
        <v>42608.157499999994</v>
      </c>
      <c r="T3325" s="9">
        <f>(I3325/86400)+25569+(-5/24)</f>
        <v>42638.157499999994</v>
      </c>
    </row>
    <row r="3326" spans="1:20" ht="43.5" x14ac:dyDescent="0.35">
      <c r="A3326">
        <v>3324</v>
      </c>
      <c r="B3326" s="8" t="s">
        <v>1665</v>
      </c>
      <c r="C3326" s="8" t="s">
        <v>1664</v>
      </c>
      <c r="D3326">
        <v>1500</v>
      </c>
      <c r="E3326">
        <v>1525</v>
      </c>
      <c r="F3326" t="s">
        <v>51</v>
      </c>
      <c r="G3326" t="s">
        <v>65</v>
      </c>
      <c r="H3326" t="s">
        <v>85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81</v>
      </c>
      <c r="O3326">
        <f>ROUNDUP(E3326/D3326,2)*100</f>
        <v>102</v>
      </c>
      <c r="P3326">
        <f>IF(L3326&gt;0,ROUNDUP((E3326/L3326),0))</f>
        <v>153</v>
      </c>
      <c r="Q3326" t="s">
        <v>34</v>
      </c>
      <c r="R3326" t="s">
        <v>80</v>
      </c>
      <c r="S3326" s="10">
        <f>(J3326/86400)+25569+(-5/24)</f>
        <v>42512.374884259254</v>
      </c>
      <c r="T3326" s="9">
        <f>(I3326/86400)+25569+(-5/24)</f>
        <v>42526.374884259254</v>
      </c>
    </row>
    <row r="3327" spans="1:20" ht="43.5" x14ac:dyDescent="0.35">
      <c r="A3327">
        <v>3325</v>
      </c>
      <c r="B3327" s="8" t="s">
        <v>1663</v>
      </c>
      <c r="C3327" s="8" t="s">
        <v>1662</v>
      </c>
      <c r="D3327">
        <v>400</v>
      </c>
      <c r="E3327">
        <v>450</v>
      </c>
      <c r="F3327" t="s">
        <v>51</v>
      </c>
      <c r="G3327" t="s">
        <v>56</v>
      </c>
      <c r="H3327" t="s">
        <v>90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81</v>
      </c>
      <c r="O3327">
        <f>ROUNDUP(E3327/D3327,2)*100</f>
        <v>113.00000000000001</v>
      </c>
      <c r="P3327">
        <f>IF(L3327&gt;0,ROUNDUP((E3327/L3327),0))</f>
        <v>30</v>
      </c>
      <c r="Q3327" t="s">
        <v>34</v>
      </c>
      <c r="R3327" t="s">
        <v>80</v>
      </c>
      <c r="S3327" s="10">
        <f>(J3327/86400)+25569+(-5/24)</f>
        <v>42064.577280092592</v>
      </c>
      <c r="T3327" s="9">
        <f>(I3327/86400)+25569+(-5/24)</f>
        <v>42099.535613425927</v>
      </c>
    </row>
    <row r="3328" spans="1:20" ht="43.5" x14ac:dyDescent="0.35">
      <c r="A3328">
        <v>3326</v>
      </c>
      <c r="B3328" s="8" t="s">
        <v>1661</v>
      </c>
      <c r="C3328" s="8" t="s">
        <v>1660</v>
      </c>
      <c r="D3328">
        <v>8000</v>
      </c>
      <c r="E3328">
        <v>8110</v>
      </c>
      <c r="F3328" t="s">
        <v>51</v>
      </c>
      <c r="G3328" t="s">
        <v>55</v>
      </c>
      <c r="H3328" t="s">
        <v>82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81</v>
      </c>
      <c r="O3328">
        <f>ROUNDUP(E3328/D3328,2)*100</f>
        <v>102</v>
      </c>
      <c r="P3328">
        <f>IF(L3328&gt;0,ROUNDUP((E3328/L3328),0))</f>
        <v>143</v>
      </c>
      <c r="Q3328" t="s">
        <v>34</v>
      </c>
      <c r="R3328" t="s">
        <v>80</v>
      </c>
      <c r="S3328" s="10">
        <f>(J3328/86400)+25569+(-5/24)</f>
        <v>42041.505844907406</v>
      </c>
      <c r="T3328" s="9">
        <f>(I3328/86400)+25569+(-5/24)</f>
        <v>42071.464178240734</v>
      </c>
    </row>
    <row r="3329" spans="1:20" ht="43.5" x14ac:dyDescent="0.35">
      <c r="A3329">
        <v>3327</v>
      </c>
      <c r="B3329" s="8" t="s">
        <v>1659</v>
      </c>
      <c r="C3329" s="8" t="s">
        <v>1658</v>
      </c>
      <c r="D3329">
        <v>800</v>
      </c>
      <c r="E3329">
        <v>810</v>
      </c>
      <c r="F3329" t="s">
        <v>51</v>
      </c>
      <c r="G3329" t="s">
        <v>56</v>
      </c>
      <c r="H3329" t="s">
        <v>90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81</v>
      </c>
      <c r="O3329">
        <f>ROUNDUP(E3329/D3329,2)*100</f>
        <v>102</v>
      </c>
      <c r="P3329">
        <f>IF(L3329&gt;0,ROUNDUP((E3329/L3329),0))</f>
        <v>25</v>
      </c>
      <c r="Q3329" t="s">
        <v>34</v>
      </c>
      <c r="R3329" t="s">
        <v>80</v>
      </c>
      <c r="S3329" s="10">
        <f>(J3329/86400)+25569+(-5/24)</f>
        <v>42468.166273148141</v>
      </c>
      <c r="T3329" s="9">
        <f>(I3329/86400)+25569+(-5/24)</f>
        <v>42498.166273148141</v>
      </c>
    </row>
    <row r="3330" spans="1:20" ht="43.5" x14ac:dyDescent="0.35">
      <c r="A3330">
        <v>3328</v>
      </c>
      <c r="B3330" s="8" t="s">
        <v>1657</v>
      </c>
      <c r="C3330" s="8" t="s">
        <v>242</v>
      </c>
      <c r="D3330">
        <v>1800</v>
      </c>
      <c r="E3330">
        <v>2635</v>
      </c>
      <c r="F3330" t="s">
        <v>51</v>
      </c>
      <c r="G3330" t="s">
        <v>55</v>
      </c>
      <c r="H3330" t="s">
        <v>82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81</v>
      </c>
      <c r="O3330">
        <f>ROUNDUP(E3330/D3330,2)*100</f>
        <v>147</v>
      </c>
      <c r="P3330">
        <f>IF(L3330&gt;0,ROUNDUP((E3330/L3330),0))</f>
        <v>293</v>
      </c>
      <c r="Q3330" t="s">
        <v>34</v>
      </c>
      <c r="R3330" t="s">
        <v>80</v>
      </c>
      <c r="S3330" s="10">
        <f>(J3330/86400)+25569+(-5/24)</f>
        <v>41822.366701388884</v>
      </c>
      <c r="T3330" s="9">
        <f>(I3330/86400)+25569+(-5/24)</f>
        <v>41824.833333333328</v>
      </c>
    </row>
    <row r="3331" spans="1:20" ht="43.5" x14ac:dyDescent="0.35">
      <c r="A3331">
        <v>3329</v>
      </c>
      <c r="B3331" s="8" t="s">
        <v>1656</v>
      </c>
      <c r="C3331" s="8" t="s">
        <v>1655</v>
      </c>
      <c r="D3331">
        <v>1000</v>
      </c>
      <c r="E3331">
        <v>1168</v>
      </c>
      <c r="F3331" t="s">
        <v>51</v>
      </c>
      <c r="G3331" t="s">
        <v>56</v>
      </c>
      <c r="H3331" t="s">
        <v>90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81</v>
      </c>
      <c r="O3331">
        <f>ROUNDUP(E3331/D3331,2)*100</f>
        <v>117</v>
      </c>
      <c r="P3331">
        <f>IF(L3331&gt;0,ROUNDUP((E3331/L3331),0))</f>
        <v>45</v>
      </c>
      <c r="Q3331" t="s">
        <v>34</v>
      </c>
      <c r="R3331" t="s">
        <v>80</v>
      </c>
      <c r="S3331" s="10">
        <f>(J3331/86400)+25569+(-5/24)</f>
        <v>41837.114675925921</v>
      </c>
      <c r="T3331" s="9">
        <f>(I3331/86400)+25569+(-5/24)</f>
        <v>41847.75</v>
      </c>
    </row>
    <row r="3332" spans="1:20" ht="43.5" x14ac:dyDescent="0.35">
      <c r="A3332">
        <v>3330</v>
      </c>
      <c r="B3332" s="8" t="s">
        <v>1654</v>
      </c>
      <c r="C3332" s="8" t="s">
        <v>1653</v>
      </c>
      <c r="D3332">
        <v>1500</v>
      </c>
      <c r="E3332">
        <v>1594</v>
      </c>
      <c r="F3332" t="s">
        <v>51</v>
      </c>
      <c r="G3332" t="s">
        <v>56</v>
      </c>
      <c r="H3332" t="s">
        <v>90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81</v>
      </c>
      <c r="O3332">
        <f>ROUNDUP(E3332/D3332,2)*100</f>
        <v>107</v>
      </c>
      <c r="P3332">
        <f>IF(L3332&gt;0,ROUNDUP((E3332/L3332),0))</f>
        <v>24</v>
      </c>
      <c r="Q3332" t="s">
        <v>34</v>
      </c>
      <c r="R3332" t="s">
        <v>80</v>
      </c>
      <c r="S3332" s="10">
        <f>(J3332/86400)+25569+(-5/24)</f>
        <v>42065.679027777776</v>
      </c>
      <c r="T3332" s="9">
        <f>(I3332/86400)+25569+(-5/24)</f>
        <v>42095.637361111112</v>
      </c>
    </row>
    <row r="3333" spans="1:20" ht="43.5" x14ac:dyDescent="0.35">
      <c r="A3333">
        <v>3331</v>
      </c>
      <c r="B3333" s="8" t="s">
        <v>1652</v>
      </c>
      <c r="C3333" s="8" t="s">
        <v>1651</v>
      </c>
      <c r="D3333">
        <v>5000</v>
      </c>
      <c r="E3333">
        <v>5226</v>
      </c>
      <c r="F3333" t="s">
        <v>51</v>
      </c>
      <c r="G3333" t="s">
        <v>55</v>
      </c>
      <c r="H3333" t="s">
        <v>82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81</v>
      </c>
      <c r="O3333">
        <f>ROUNDUP(E3333/D3333,2)*100</f>
        <v>105</v>
      </c>
      <c r="P3333">
        <f>IF(L3333&gt;0,ROUNDUP((E3333/L3333),0))</f>
        <v>81</v>
      </c>
      <c r="Q3333" t="s">
        <v>34</v>
      </c>
      <c r="R3333" t="s">
        <v>80</v>
      </c>
      <c r="S3333" s="10">
        <f>(J3333/86400)+25569+(-5/24)</f>
        <v>42248.48942129629</v>
      </c>
      <c r="T3333" s="9">
        <f>(I3333/86400)+25569+(-5/24)</f>
        <v>42283.48942129629</v>
      </c>
    </row>
    <row r="3334" spans="1:20" ht="43.5" x14ac:dyDescent="0.35">
      <c r="A3334">
        <v>3332</v>
      </c>
      <c r="B3334" s="8" t="s">
        <v>1650</v>
      </c>
      <c r="C3334" s="8" t="s">
        <v>1649</v>
      </c>
      <c r="D3334">
        <v>6000</v>
      </c>
      <c r="E3334">
        <v>6000</v>
      </c>
      <c r="F3334" t="s">
        <v>51</v>
      </c>
      <c r="G3334" t="s">
        <v>55</v>
      </c>
      <c r="H3334" t="s">
        <v>82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81</v>
      </c>
      <c r="O3334">
        <f>ROUNDUP(E3334/D3334,2)*100</f>
        <v>100</v>
      </c>
      <c r="P3334">
        <f>IF(L3334&gt;0,ROUNDUP((E3334/L3334),0))</f>
        <v>73</v>
      </c>
      <c r="Q3334" t="s">
        <v>34</v>
      </c>
      <c r="R3334" t="s">
        <v>80</v>
      </c>
      <c r="S3334" s="10">
        <f>(J3334/86400)+25569+(-5/24)</f>
        <v>41809.651967592588</v>
      </c>
      <c r="T3334" s="9">
        <f>(I3334/86400)+25569+(-5/24)</f>
        <v>41839.651967592588</v>
      </c>
    </row>
    <row r="3335" spans="1:20" ht="43.5" x14ac:dyDescent="0.35">
      <c r="A3335">
        <v>3333</v>
      </c>
      <c r="B3335" s="8" t="s">
        <v>1648</v>
      </c>
      <c r="C3335" s="8" t="s">
        <v>1647</v>
      </c>
      <c r="D3335">
        <v>3500</v>
      </c>
      <c r="E3335">
        <v>3660</v>
      </c>
      <c r="F3335" t="s">
        <v>51</v>
      </c>
      <c r="G3335" t="s">
        <v>55</v>
      </c>
      <c r="H3335" t="s">
        <v>82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81</v>
      </c>
      <c r="O3335">
        <f>ROUNDUP(E3335/D3335,2)*100</f>
        <v>105</v>
      </c>
      <c r="P3335">
        <f>IF(L3335&gt;0,ROUNDUP((E3335/L3335),0))</f>
        <v>33</v>
      </c>
      <c r="Q3335" t="s">
        <v>34</v>
      </c>
      <c r="R3335" t="s">
        <v>80</v>
      </c>
      <c r="S3335" s="10">
        <f>(J3335/86400)+25569+(-5/24)</f>
        <v>42148.468518518515</v>
      </c>
      <c r="T3335" s="9">
        <f>(I3335/86400)+25569+(-5/24)</f>
        <v>42170.468518518515</v>
      </c>
    </row>
    <row r="3336" spans="1:20" ht="29" x14ac:dyDescent="0.35">
      <c r="A3336">
        <v>3334</v>
      </c>
      <c r="B3336" s="8" t="s">
        <v>1646</v>
      </c>
      <c r="C3336" s="8" t="s">
        <v>1645</v>
      </c>
      <c r="D3336">
        <v>3871</v>
      </c>
      <c r="E3336">
        <v>5366</v>
      </c>
      <c r="F3336" t="s">
        <v>51</v>
      </c>
      <c r="G3336" t="s">
        <v>55</v>
      </c>
      <c r="H3336" t="s">
        <v>82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81</v>
      </c>
      <c r="O3336">
        <f>ROUNDUP(E3336/D3336,2)*100</f>
        <v>139</v>
      </c>
      <c r="P3336">
        <f>IF(L3336&gt;0,ROUNDUP((E3336/L3336),0))</f>
        <v>117</v>
      </c>
      <c r="Q3336" t="s">
        <v>34</v>
      </c>
      <c r="R3336" t="s">
        <v>80</v>
      </c>
      <c r="S3336" s="10">
        <f>(J3336/86400)+25569+(-5/24)</f>
        <v>42185.312754629624</v>
      </c>
      <c r="T3336" s="9">
        <f>(I3336/86400)+25569+(-5/24)</f>
        <v>42215.312754629624</v>
      </c>
    </row>
    <row r="3337" spans="1:20" ht="58" x14ac:dyDescent="0.35">
      <c r="A3337">
        <v>3335</v>
      </c>
      <c r="B3337" s="8" t="s">
        <v>1644</v>
      </c>
      <c r="C3337" s="8" t="s">
        <v>1643</v>
      </c>
      <c r="D3337">
        <v>5000</v>
      </c>
      <c r="E3337">
        <v>5016</v>
      </c>
      <c r="F3337" t="s">
        <v>51</v>
      </c>
      <c r="G3337" t="s">
        <v>56</v>
      </c>
      <c r="H3337" t="s">
        <v>90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81</v>
      </c>
      <c r="O3337">
        <f>ROUNDUP(E3337/D3337,2)*100</f>
        <v>101</v>
      </c>
      <c r="P3337">
        <f>IF(L3337&gt;0,ROUNDUP((E3337/L3337),0))</f>
        <v>80</v>
      </c>
      <c r="Q3337" t="s">
        <v>34</v>
      </c>
      <c r="R3337" t="s">
        <v>80</v>
      </c>
      <c r="S3337" s="10">
        <f>(J3337/86400)+25569+(-5/24)</f>
        <v>41827.465810185182</v>
      </c>
      <c r="T3337" s="9">
        <f>(I3337/86400)+25569+(-5/24)</f>
        <v>41854.75</v>
      </c>
    </row>
    <row r="3338" spans="1:20" ht="43.5" x14ac:dyDescent="0.35">
      <c r="A3338">
        <v>3336</v>
      </c>
      <c r="B3338" s="8" t="s">
        <v>1642</v>
      </c>
      <c r="C3338" s="8" t="s">
        <v>1641</v>
      </c>
      <c r="D3338">
        <v>250</v>
      </c>
      <c r="E3338">
        <v>250</v>
      </c>
      <c r="F3338" t="s">
        <v>51</v>
      </c>
      <c r="G3338" t="s">
        <v>56</v>
      </c>
      <c r="H3338" t="s">
        <v>90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81</v>
      </c>
      <c r="O3338">
        <f>ROUNDUP(E3338/D3338,2)*100</f>
        <v>100</v>
      </c>
      <c r="P3338">
        <f>IF(L3338&gt;0,ROUNDUP((E3338/L3338),0))</f>
        <v>28</v>
      </c>
      <c r="Q3338" t="s">
        <v>34</v>
      </c>
      <c r="R3338" t="s">
        <v>80</v>
      </c>
      <c r="S3338" s="10">
        <f>(J3338/86400)+25569+(-5/24)</f>
        <v>42437.190347222218</v>
      </c>
      <c r="T3338" s="9">
        <f>(I3338/86400)+25569+(-5/24)</f>
        <v>42465.148680555554</v>
      </c>
    </row>
    <row r="3339" spans="1:20" ht="43.5" x14ac:dyDescent="0.35">
      <c r="A3339">
        <v>3337</v>
      </c>
      <c r="B3339" s="8" t="s">
        <v>1640</v>
      </c>
      <c r="C3339" s="8" t="s">
        <v>1639</v>
      </c>
      <c r="D3339">
        <v>2500</v>
      </c>
      <c r="E3339">
        <v>2755</v>
      </c>
      <c r="F3339" t="s">
        <v>51</v>
      </c>
      <c r="G3339" t="s">
        <v>56</v>
      </c>
      <c r="H3339" t="s">
        <v>90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81</v>
      </c>
      <c r="O3339">
        <f>ROUNDUP(E3339/D3339,2)*100</f>
        <v>111.00000000000001</v>
      </c>
      <c r="P3339">
        <f>IF(L3339&gt;0,ROUNDUP((E3339/L3339),0))</f>
        <v>82</v>
      </c>
      <c r="Q3339" t="s">
        <v>34</v>
      </c>
      <c r="R3339" t="s">
        <v>80</v>
      </c>
      <c r="S3339" s="10">
        <f>(J3339/86400)+25569+(-5/24)</f>
        <v>41901.073692129627</v>
      </c>
      <c r="T3339" s="9">
        <f>(I3339/86400)+25569+(-5/24)</f>
        <v>41922.666666666664</v>
      </c>
    </row>
    <row r="3340" spans="1:20" ht="29" x14ac:dyDescent="0.35">
      <c r="A3340">
        <v>3338</v>
      </c>
      <c r="B3340" s="8" t="s">
        <v>1638</v>
      </c>
      <c r="C3340" s="8" t="s">
        <v>1637</v>
      </c>
      <c r="D3340">
        <v>15000</v>
      </c>
      <c r="E3340">
        <v>15327</v>
      </c>
      <c r="F3340" t="s">
        <v>51</v>
      </c>
      <c r="G3340" t="s">
        <v>55</v>
      </c>
      <c r="H3340" t="s">
        <v>82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81</v>
      </c>
      <c r="O3340">
        <f>ROUNDUP(E3340/D3340,2)*100</f>
        <v>103</v>
      </c>
      <c r="P3340">
        <f>IF(L3340&gt;0,ROUNDUP((E3340/L3340),0))</f>
        <v>137</v>
      </c>
      <c r="Q3340" t="s">
        <v>34</v>
      </c>
      <c r="R3340" t="s">
        <v>80</v>
      </c>
      <c r="S3340" s="10">
        <f>(J3340/86400)+25569+(-5/24)</f>
        <v>42769.366666666661</v>
      </c>
      <c r="T3340" s="9">
        <f>(I3340/86400)+25569+(-5/24)</f>
        <v>42790.366666666661</v>
      </c>
    </row>
    <row r="3341" spans="1:20" ht="43.5" x14ac:dyDescent="0.35">
      <c r="A3341">
        <v>3339</v>
      </c>
      <c r="B3341" s="8" t="s">
        <v>1636</v>
      </c>
      <c r="C3341" s="8" t="s">
        <v>1635</v>
      </c>
      <c r="D3341">
        <v>8000</v>
      </c>
      <c r="E3341">
        <v>8348</v>
      </c>
      <c r="F3341" t="s">
        <v>51</v>
      </c>
      <c r="G3341" t="s">
        <v>55</v>
      </c>
      <c r="H3341" t="s">
        <v>82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81</v>
      </c>
      <c r="O3341">
        <f>ROUNDUP(E3341/D3341,2)*100</f>
        <v>105</v>
      </c>
      <c r="P3341">
        <f>IF(L3341&gt;0,ROUNDUP((E3341/L3341),0))</f>
        <v>178</v>
      </c>
      <c r="Q3341" t="s">
        <v>34</v>
      </c>
      <c r="R3341" t="s">
        <v>80</v>
      </c>
      <c r="S3341" s="10">
        <f>(J3341/86400)+25569+(-5/24)</f>
        <v>42549.457384259258</v>
      </c>
      <c r="T3341" s="9">
        <f>(I3341/86400)+25569+(-5/24)</f>
        <v>42579.457384259258</v>
      </c>
    </row>
    <row r="3342" spans="1:20" ht="43.5" x14ac:dyDescent="0.35">
      <c r="A3342">
        <v>3340</v>
      </c>
      <c r="B3342" s="8" t="s">
        <v>1634</v>
      </c>
      <c r="C3342" s="8" t="s">
        <v>1633</v>
      </c>
      <c r="D3342">
        <v>3000</v>
      </c>
      <c r="E3342">
        <v>4145</v>
      </c>
      <c r="F3342" t="s">
        <v>51</v>
      </c>
      <c r="G3342" t="s">
        <v>55</v>
      </c>
      <c r="H3342" t="s">
        <v>82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81</v>
      </c>
      <c r="O3342">
        <f>ROUNDUP(E3342/D3342,2)*100</f>
        <v>139</v>
      </c>
      <c r="P3342">
        <f>IF(L3342&gt;0,ROUNDUP((E3342/L3342),0))</f>
        <v>110</v>
      </c>
      <c r="Q3342" t="s">
        <v>34</v>
      </c>
      <c r="R3342" t="s">
        <v>80</v>
      </c>
      <c r="S3342" s="10">
        <f>(J3342/86400)+25569+(-5/24)</f>
        <v>42685.765671296293</v>
      </c>
      <c r="T3342" s="9">
        <f>(I3342/86400)+25569+(-5/24)</f>
        <v>42710.765671296293</v>
      </c>
    </row>
    <row r="3343" spans="1:20" ht="43.5" x14ac:dyDescent="0.35">
      <c r="A3343">
        <v>3341</v>
      </c>
      <c r="B3343" s="8" t="s">
        <v>1632</v>
      </c>
      <c r="C3343" s="8" t="s">
        <v>1631</v>
      </c>
      <c r="D3343">
        <v>3350</v>
      </c>
      <c r="E3343">
        <v>3350</v>
      </c>
      <c r="F3343" t="s">
        <v>51</v>
      </c>
      <c r="G3343" t="s">
        <v>56</v>
      </c>
      <c r="H3343" t="s">
        <v>90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81</v>
      </c>
      <c r="O3343">
        <f>ROUNDUP(E3343/D3343,2)*100</f>
        <v>100</v>
      </c>
      <c r="P3343">
        <f>IF(L3343&gt;0,ROUNDUP((E3343/L3343),0))</f>
        <v>120</v>
      </c>
      <c r="Q3343" t="s">
        <v>34</v>
      </c>
      <c r="R3343" t="s">
        <v>80</v>
      </c>
      <c r="S3343" s="10">
        <f>(J3343/86400)+25569+(-5/24)</f>
        <v>42510.590520833335</v>
      </c>
      <c r="T3343" s="9">
        <f>(I3343/86400)+25569+(-5/24)</f>
        <v>42533.499999999993</v>
      </c>
    </row>
    <row r="3344" spans="1:20" ht="43.5" x14ac:dyDescent="0.35">
      <c r="A3344">
        <v>3342</v>
      </c>
      <c r="B3344" s="8" t="s">
        <v>1630</v>
      </c>
      <c r="C3344" s="8" t="s">
        <v>1629</v>
      </c>
      <c r="D3344">
        <v>6000</v>
      </c>
      <c r="E3344">
        <v>6100</v>
      </c>
      <c r="F3344" t="s">
        <v>51</v>
      </c>
      <c r="G3344" t="s">
        <v>55</v>
      </c>
      <c r="H3344" t="s">
        <v>82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81</v>
      </c>
      <c r="O3344">
        <f>ROUNDUP(E3344/D3344,2)*100</f>
        <v>102</v>
      </c>
      <c r="P3344">
        <f>IF(L3344&gt;0,ROUNDUP((E3344/L3344),0))</f>
        <v>79</v>
      </c>
      <c r="Q3344" t="s">
        <v>34</v>
      </c>
      <c r="R3344" t="s">
        <v>80</v>
      </c>
      <c r="S3344" s="10">
        <f>(J3344/86400)+25569+(-5/24)</f>
        <v>42062.088078703702</v>
      </c>
      <c r="T3344" s="9">
        <f>(I3344/86400)+25569+(-5/24)</f>
        <v>42094.999305555553</v>
      </c>
    </row>
    <row r="3345" spans="1:20" ht="43.5" x14ac:dyDescent="0.35">
      <c r="A3345">
        <v>3343</v>
      </c>
      <c r="B3345" s="8" t="s">
        <v>1628</v>
      </c>
      <c r="C3345" s="8" t="s">
        <v>1627</v>
      </c>
      <c r="D3345">
        <v>700</v>
      </c>
      <c r="E3345">
        <v>1200</v>
      </c>
      <c r="F3345" t="s">
        <v>51</v>
      </c>
      <c r="G3345" t="s">
        <v>56</v>
      </c>
      <c r="H3345" t="s">
        <v>90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81</v>
      </c>
      <c r="O3345">
        <f>ROUNDUP(E3345/D3345,2)*100</f>
        <v>172</v>
      </c>
      <c r="P3345">
        <f>IF(L3345&gt;0,ROUNDUP((E3345/L3345),0))</f>
        <v>53</v>
      </c>
      <c r="Q3345" t="s">
        <v>34</v>
      </c>
      <c r="R3345" t="s">
        <v>80</v>
      </c>
      <c r="S3345" s="10">
        <f>(J3345/86400)+25569+(-5/24)</f>
        <v>42452.708148148151</v>
      </c>
      <c r="T3345" s="9">
        <f>(I3345/86400)+25569+(-5/24)</f>
        <v>42473.345833333333</v>
      </c>
    </row>
    <row r="3346" spans="1:20" ht="43.5" x14ac:dyDescent="0.35">
      <c r="A3346">
        <v>3344</v>
      </c>
      <c r="B3346" s="8" t="s">
        <v>1626</v>
      </c>
      <c r="C3346" s="8" t="s">
        <v>1625</v>
      </c>
      <c r="D3346">
        <v>4500</v>
      </c>
      <c r="E3346">
        <v>4565</v>
      </c>
      <c r="F3346" t="s">
        <v>51</v>
      </c>
      <c r="G3346" t="s">
        <v>55</v>
      </c>
      <c r="H3346" t="s">
        <v>82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81</v>
      </c>
      <c r="O3346">
        <f>ROUNDUP(E3346/D3346,2)*100</f>
        <v>102</v>
      </c>
      <c r="P3346">
        <f>IF(L3346&gt;0,ROUNDUP((E3346/L3346),0))</f>
        <v>115</v>
      </c>
      <c r="Q3346" t="s">
        <v>34</v>
      </c>
      <c r="R3346" t="s">
        <v>80</v>
      </c>
      <c r="S3346" s="10">
        <f>(J3346/86400)+25569+(-5/24)</f>
        <v>41850.991817129623</v>
      </c>
      <c r="T3346" s="9">
        <f>(I3346/86400)+25569+(-5/24)</f>
        <v>41880.991817129623</v>
      </c>
    </row>
    <row r="3347" spans="1:20" ht="43.5" x14ac:dyDescent="0.35">
      <c r="A3347">
        <v>3345</v>
      </c>
      <c r="B3347" s="8" t="s">
        <v>1624</v>
      </c>
      <c r="C3347" s="8" t="s">
        <v>1623</v>
      </c>
      <c r="D3347">
        <v>500</v>
      </c>
      <c r="E3347">
        <v>650</v>
      </c>
      <c r="F3347" t="s">
        <v>51</v>
      </c>
      <c r="G3347" t="s">
        <v>55</v>
      </c>
      <c r="H3347" t="s">
        <v>82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81</v>
      </c>
      <c r="O3347">
        <f>ROUNDUP(E3347/D3347,2)*100</f>
        <v>130</v>
      </c>
      <c r="P3347">
        <f>IF(L3347&gt;0,ROUNDUP((E3347/L3347),0))</f>
        <v>50</v>
      </c>
      <c r="Q3347" t="s">
        <v>34</v>
      </c>
      <c r="R3347" t="s">
        <v>80</v>
      </c>
      <c r="S3347" s="10">
        <f>(J3347/86400)+25569+(-5/24)</f>
        <v>42052.897777777776</v>
      </c>
      <c r="T3347" s="9">
        <f>(I3347/86400)+25569+(-5/24)</f>
        <v>42111.817361111105</v>
      </c>
    </row>
    <row r="3348" spans="1:20" ht="43.5" x14ac:dyDescent="0.35">
      <c r="A3348">
        <v>3346</v>
      </c>
      <c r="B3348" s="8" t="s">
        <v>1622</v>
      </c>
      <c r="C3348" s="8" t="s">
        <v>1621</v>
      </c>
      <c r="D3348">
        <v>1500</v>
      </c>
      <c r="E3348">
        <v>1650</v>
      </c>
      <c r="F3348" t="s">
        <v>51</v>
      </c>
      <c r="G3348" t="s">
        <v>55</v>
      </c>
      <c r="H3348" t="s">
        <v>82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81</v>
      </c>
      <c r="O3348">
        <f>ROUNDUP(E3348/D3348,2)*100</f>
        <v>110.00000000000001</v>
      </c>
      <c r="P3348">
        <f>IF(L3348&gt;0,ROUNDUP((E3348/L3348),0))</f>
        <v>92</v>
      </c>
      <c r="Q3348" t="s">
        <v>34</v>
      </c>
      <c r="R3348" t="s">
        <v>80</v>
      </c>
      <c r="S3348" s="10">
        <f>(J3348/86400)+25569+(-5/24)</f>
        <v>42053.816087962965</v>
      </c>
      <c r="T3348" s="9">
        <f>(I3348/86400)+25569+(-5/24)</f>
        <v>42060.816087962965</v>
      </c>
    </row>
    <row r="3349" spans="1:20" ht="58" x14ac:dyDescent="0.35">
      <c r="A3349">
        <v>3347</v>
      </c>
      <c r="B3349" s="8" t="s">
        <v>1620</v>
      </c>
      <c r="C3349" s="8" t="s">
        <v>1619</v>
      </c>
      <c r="D3349">
        <v>2000</v>
      </c>
      <c r="E3349">
        <v>2389</v>
      </c>
      <c r="F3349" t="s">
        <v>51</v>
      </c>
      <c r="G3349" t="s">
        <v>56</v>
      </c>
      <c r="H3349" t="s">
        <v>90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81</v>
      </c>
      <c r="O3349">
        <f>ROUNDUP(E3349/D3349,2)*100</f>
        <v>120</v>
      </c>
      <c r="P3349">
        <f>IF(L3349&gt;0,ROUNDUP((E3349/L3349),0))</f>
        <v>109</v>
      </c>
      <c r="Q3349" t="s">
        <v>34</v>
      </c>
      <c r="R3349" t="s">
        <v>80</v>
      </c>
      <c r="S3349" s="10">
        <f>(J3349/86400)+25569+(-5/24)</f>
        <v>42484.343217592592</v>
      </c>
      <c r="T3349" s="9">
        <f>(I3349/86400)+25569+(-5/24)</f>
        <v>42498.666666666664</v>
      </c>
    </row>
    <row r="3350" spans="1:20" ht="43.5" x14ac:dyDescent="0.35">
      <c r="A3350">
        <v>3348</v>
      </c>
      <c r="B3350" s="8" t="s">
        <v>1618</v>
      </c>
      <c r="C3350" s="8" t="s">
        <v>1617</v>
      </c>
      <c r="D3350">
        <v>5500</v>
      </c>
      <c r="E3350">
        <v>5516</v>
      </c>
      <c r="F3350" t="s">
        <v>51</v>
      </c>
      <c r="G3350" t="s">
        <v>55</v>
      </c>
      <c r="H3350" t="s">
        <v>82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81</v>
      </c>
      <c r="O3350">
        <f>ROUNDUP(E3350/D3350,2)*100</f>
        <v>101</v>
      </c>
      <c r="P3350">
        <f>IF(L3350&gt;0,ROUNDUP((E3350/L3350),0))</f>
        <v>70</v>
      </c>
      <c r="Q3350" t="s">
        <v>34</v>
      </c>
      <c r="R3350" t="s">
        <v>80</v>
      </c>
      <c r="S3350" s="10">
        <f>(J3350/86400)+25569+(-5/24)</f>
        <v>42466.350462962961</v>
      </c>
      <c r="T3350" s="9">
        <f>(I3350/86400)+25569+(-5/24)</f>
        <v>42489.957638888889</v>
      </c>
    </row>
    <row r="3351" spans="1:20" ht="43.5" x14ac:dyDescent="0.35">
      <c r="A3351">
        <v>3349</v>
      </c>
      <c r="B3351" s="8" t="s">
        <v>1616</v>
      </c>
      <c r="C3351" s="8" t="s">
        <v>1615</v>
      </c>
      <c r="D3351">
        <v>1000</v>
      </c>
      <c r="E3351">
        <v>1534</v>
      </c>
      <c r="F3351" t="s">
        <v>51</v>
      </c>
      <c r="G3351" t="s">
        <v>55</v>
      </c>
      <c r="H3351" t="s">
        <v>82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81</v>
      </c>
      <c r="O3351">
        <f>ROUNDUP(E3351/D3351,2)*100</f>
        <v>154</v>
      </c>
      <c r="P3351">
        <f>IF(L3351&gt;0,ROUNDUP((E3351/L3351),0))</f>
        <v>110</v>
      </c>
      <c r="Q3351" t="s">
        <v>34</v>
      </c>
      <c r="R3351" t="s">
        <v>80</v>
      </c>
      <c r="S3351" s="10">
        <f>(J3351/86400)+25569+(-5/24)</f>
        <v>42512.902453703697</v>
      </c>
      <c r="T3351" s="9">
        <f>(I3351/86400)+25569+(-5/24)</f>
        <v>42534.499999999993</v>
      </c>
    </row>
    <row r="3352" spans="1:20" ht="58" x14ac:dyDescent="0.35">
      <c r="A3352">
        <v>3350</v>
      </c>
      <c r="B3352" s="8" t="s">
        <v>1614</v>
      </c>
      <c r="C3352" s="8" t="s">
        <v>1613</v>
      </c>
      <c r="D3352">
        <v>3500</v>
      </c>
      <c r="E3352">
        <v>3655</v>
      </c>
      <c r="F3352" t="s">
        <v>51</v>
      </c>
      <c r="G3352" t="s">
        <v>74</v>
      </c>
      <c r="H3352" t="s">
        <v>85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81</v>
      </c>
      <c r="O3352">
        <f>ROUNDUP(E3352/D3352,2)*100</f>
        <v>105</v>
      </c>
      <c r="P3352">
        <f>IF(L3352&gt;0,ROUNDUP((E3352/L3352),0))</f>
        <v>72</v>
      </c>
      <c r="Q3352" t="s">
        <v>34</v>
      </c>
      <c r="R3352" t="s">
        <v>80</v>
      </c>
      <c r="S3352" s="10">
        <f>(J3352/86400)+25569+(-5/24)</f>
        <v>42302.493182870363</v>
      </c>
      <c r="T3352" s="9">
        <f>(I3352/86400)+25569+(-5/24)</f>
        <v>42337.749999999993</v>
      </c>
    </row>
    <row r="3353" spans="1:20" ht="58" x14ac:dyDescent="0.35">
      <c r="A3353">
        <v>3351</v>
      </c>
      <c r="B3353" s="8" t="s">
        <v>1612</v>
      </c>
      <c r="C3353" s="8" t="s">
        <v>1611</v>
      </c>
      <c r="D3353">
        <v>5000</v>
      </c>
      <c r="E3353">
        <v>5055</v>
      </c>
      <c r="F3353" t="s">
        <v>51</v>
      </c>
      <c r="G3353" t="s">
        <v>56</v>
      </c>
      <c r="H3353" t="s">
        <v>90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81</v>
      </c>
      <c r="O3353">
        <f>ROUNDUP(E3353/D3353,2)*100</f>
        <v>102</v>
      </c>
      <c r="P3353">
        <f>IF(L3353&gt;0,ROUNDUP((E3353/L3353),0))</f>
        <v>94</v>
      </c>
      <c r="Q3353" t="s">
        <v>34</v>
      </c>
      <c r="R3353" t="s">
        <v>80</v>
      </c>
      <c r="S3353" s="10">
        <f>(J3353/86400)+25569+(-5/24)</f>
        <v>41806.187094907407</v>
      </c>
      <c r="T3353" s="9">
        <f>(I3353/86400)+25569+(-5/24)</f>
        <v>41843.25</v>
      </c>
    </row>
    <row r="3354" spans="1:20" ht="58" x14ac:dyDescent="0.35">
      <c r="A3354">
        <v>3352</v>
      </c>
      <c r="B3354" s="8" t="s">
        <v>1610</v>
      </c>
      <c r="C3354" s="8" t="s">
        <v>1609</v>
      </c>
      <c r="D3354">
        <v>5000</v>
      </c>
      <c r="E3354">
        <v>5376</v>
      </c>
      <c r="F3354" t="s">
        <v>51</v>
      </c>
      <c r="G3354" t="s">
        <v>56</v>
      </c>
      <c r="H3354" t="s">
        <v>90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81</v>
      </c>
      <c r="O3354">
        <f>ROUNDUP(E3354/D3354,2)*100</f>
        <v>108</v>
      </c>
      <c r="P3354">
        <f>IF(L3354&gt;0,ROUNDUP((E3354/L3354),0))</f>
        <v>77</v>
      </c>
      <c r="Q3354" t="s">
        <v>34</v>
      </c>
      <c r="R3354" t="s">
        <v>80</v>
      </c>
      <c r="S3354" s="10">
        <f>(J3354/86400)+25569+(-5/24)</f>
        <v>42495.784467592595</v>
      </c>
      <c r="T3354" s="9">
        <f>(I3354/86400)+25569+(-5/24)</f>
        <v>42552.749999999993</v>
      </c>
    </row>
    <row r="3355" spans="1:20" ht="43.5" x14ac:dyDescent="0.35">
      <c r="A3355">
        <v>3353</v>
      </c>
      <c r="B3355" s="8" t="s">
        <v>1608</v>
      </c>
      <c r="C3355" s="8" t="s">
        <v>1607</v>
      </c>
      <c r="D3355">
        <v>500</v>
      </c>
      <c r="E3355">
        <v>1575</v>
      </c>
      <c r="F3355" t="s">
        <v>51</v>
      </c>
      <c r="G3355" t="s">
        <v>56</v>
      </c>
      <c r="H3355" t="s">
        <v>90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81</v>
      </c>
      <c r="O3355">
        <f>ROUNDUP(E3355/D3355,2)*100</f>
        <v>315</v>
      </c>
      <c r="P3355">
        <f>IF(L3355&gt;0,ROUNDUP((E3355/L3355),0))</f>
        <v>36</v>
      </c>
      <c r="Q3355" t="s">
        <v>34</v>
      </c>
      <c r="R3355" t="s">
        <v>80</v>
      </c>
      <c r="S3355" s="10">
        <f>(J3355/86400)+25569+(-5/24)</f>
        <v>42479.223958333336</v>
      </c>
      <c r="T3355" s="9">
        <f>(I3355/86400)+25569+(-5/24)</f>
        <v>42492.749999999993</v>
      </c>
    </row>
    <row r="3356" spans="1:20" ht="43.5" x14ac:dyDescent="0.35">
      <c r="A3356">
        <v>3354</v>
      </c>
      <c r="B3356" s="8" t="s">
        <v>1606</v>
      </c>
      <c r="C3356" s="8" t="s">
        <v>1605</v>
      </c>
      <c r="D3356">
        <v>3000</v>
      </c>
      <c r="E3356">
        <v>3058</v>
      </c>
      <c r="F3356" t="s">
        <v>51</v>
      </c>
      <c r="G3356" t="s">
        <v>55</v>
      </c>
      <c r="H3356" t="s">
        <v>82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81</v>
      </c>
      <c r="O3356">
        <f>ROUNDUP(E3356/D3356,2)*100</f>
        <v>102</v>
      </c>
      <c r="P3356">
        <f>IF(L3356&gt;0,ROUNDUP((E3356/L3356),0))</f>
        <v>56</v>
      </c>
      <c r="Q3356" t="s">
        <v>34</v>
      </c>
      <c r="R3356" t="s">
        <v>80</v>
      </c>
      <c r="S3356" s="10">
        <f>(J3356/86400)+25569+(-5/24)</f>
        <v>42270.518587962964</v>
      </c>
      <c r="T3356" s="9">
        <f>(I3356/86400)+25569+(-5/24)</f>
        <v>42305.959027777775</v>
      </c>
    </row>
    <row r="3357" spans="1:20" ht="43.5" x14ac:dyDescent="0.35">
      <c r="A3357">
        <v>3355</v>
      </c>
      <c r="B3357" s="8" t="s">
        <v>1604</v>
      </c>
      <c r="C3357" s="8" t="s">
        <v>1603</v>
      </c>
      <c r="D3357">
        <v>1750</v>
      </c>
      <c r="E3357">
        <v>2210</v>
      </c>
      <c r="F3357" t="s">
        <v>51</v>
      </c>
      <c r="G3357" t="s">
        <v>56</v>
      </c>
      <c r="H3357" t="s">
        <v>90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81</v>
      </c>
      <c r="O3357">
        <f>ROUNDUP(E3357/D3357,2)*100</f>
        <v>127</v>
      </c>
      <c r="P3357">
        <f>IF(L3357&gt;0,ROUNDUP((E3357/L3357),0))</f>
        <v>148</v>
      </c>
      <c r="Q3357" t="s">
        <v>34</v>
      </c>
      <c r="R3357" t="s">
        <v>80</v>
      </c>
      <c r="S3357" s="10">
        <f>(J3357/86400)+25569+(-5/24)</f>
        <v>42489.411192129628</v>
      </c>
      <c r="T3357" s="9">
        <f>(I3357/86400)+25569+(-5/24)</f>
        <v>42500.261805555558</v>
      </c>
    </row>
    <row r="3358" spans="1:20" ht="43.5" x14ac:dyDescent="0.35">
      <c r="A3358">
        <v>3356</v>
      </c>
      <c r="B3358" s="8" t="s">
        <v>1602</v>
      </c>
      <c r="C3358" s="8" t="s">
        <v>1601</v>
      </c>
      <c r="D3358">
        <v>1500</v>
      </c>
      <c r="E3358">
        <v>1521</v>
      </c>
      <c r="F3358" t="s">
        <v>51</v>
      </c>
      <c r="G3358" t="s">
        <v>56</v>
      </c>
      <c r="H3358" t="s">
        <v>90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81</v>
      </c>
      <c r="O3358">
        <f>ROUNDUP(E3358/D3358,2)*100</f>
        <v>102</v>
      </c>
      <c r="P3358">
        <f>IF(L3358&gt;0,ROUNDUP((E3358/L3358),0))</f>
        <v>57</v>
      </c>
      <c r="Q3358" t="s">
        <v>34</v>
      </c>
      <c r="R3358" t="s">
        <v>80</v>
      </c>
      <c r="S3358" s="10">
        <f>(J3358/86400)+25569+(-5/24)</f>
        <v>42536.607314814813</v>
      </c>
      <c r="T3358" s="9">
        <f>(I3358/86400)+25569+(-5/24)</f>
        <v>42566.607314814813</v>
      </c>
    </row>
    <row r="3359" spans="1:20" ht="43.5" x14ac:dyDescent="0.35">
      <c r="A3359">
        <v>3357</v>
      </c>
      <c r="B3359" s="8" t="s">
        <v>1600</v>
      </c>
      <c r="C3359" s="8" t="s">
        <v>1599</v>
      </c>
      <c r="D3359">
        <v>2000</v>
      </c>
      <c r="E3359">
        <v>2020</v>
      </c>
      <c r="F3359" t="s">
        <v>51</v>
      </c>
      <c r="G3359" t="s">
        <v>56</v>
      </c>
      <c r="H3359" t="s">
        <v>90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81</v>
      </c>
      <c r="O3359">
        <f>ROUNDUP(E3359/D3359,2)*100</f>
        <v>101</v>
      </c>
      <c r="P3359">
        <f>IF(L3359&gt;0,ROUNDUP((E3359/L3359),0))</f>
        <v>97</v>
      </c>
      <c r="Q3359" t="s">
        <v>34</v>
      </c>
      <c r="R3359" t="s">
        <v>80</v>
      </c>
      <c r="S3359" s="10">
        <f>(J3359/86400)+25569+(-5/24)</f>
        <v>41822.209606481476</v>
      </c>
      <c r="T3359" s="9">
        <f>(I3359/86400)+25569+(-5/24)</f>
        <v>41852.209606481476</v>
      </c>
    </row>
    <row r="3360" spans="1:20" ht="43.5" x14ac:dyDescent="0.35">
      <c r="A3360">
        <v>3358</v>
      </c>
      <c r="B3360" s="8" t="s">
        <v>1598</v>
      </c>
      <c r="C3360" s="8" t="s">
        <v>1597</v>
      </c>
      <c r="D3360">
        <v>10000</v>
      </c>
      <c r="E3360">
        <v>10299</v>
      </c>
      <c r="F3360" t="s">
        <v>51</v>
      </c>
      <c r="G3360" t="s">
        <v>55</v>
      </c>
      <c r="H3360" t="s">
        <v>82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81</v>
      </c>
      <c r="O3360">
        <f>ROUNDUP(E3360/D3360,2)*100</f>
        <v>103</v>
      </c>
      <c r="P3360">
        <f>IF(L3360&gt;0,ROUNDUP((E3360/L3360),0))</f>
        <v>64</v>
      </c>
      <c r="Q3360" t="s">
        <v>34</v>
      </c>
      <c r="R3360" t="s">
        <v>80</v>
      </c>
      <c r="S3360" s="10">
        <f>(J3360/86400)+25569+(-5/24)</f>
        <v>41932.102766203701</v>
      </c>
      <c r="T3360" s="9">
        <f>(I3360/86400)+25569+(-5/24)</f>
        <v>41962.144432870373</v>
      </c>
    </row>
    <row r="3361" spans="1:20" ht="43.5" x14ac:dyDescent="0.35">
      <c r="A3361">
        <v>3359</v>
      </c>
      <c r="B3361" s="8" t="s">
        <v>353</v>
      </c>
      <c r="C3361" s="8" t="s">
        <v>352</v>
      </c>
      <c r="D3361">
        <v>4000</v>
      </c>
      <c r="E3361">
        <v>4250</v>
      </c>
      <c r="F3361" t="s">
        <v>51</v>
      </c>
      <c r="G3361" t="s">
        <v>55</v>
      </c>
      <c r="H3361" t="s">
        <v>82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81</v>
      </c>
      <c r="O3361">
        <f>ROUNDUP(E3361/D3361,2)*100</f>
        <v>107</v>
      </c>
      <c r="P3361">
        <f>IF(L3361&gt;0,ROUNDUP((E3361/L3361),0))</f>
        <v>185</v>
      </c>
      <c r="Q3361" t="s">
        <v>34</v>
      </c>
      <c r="R3361" t="s">
        <v>80</v>
      </c>
      <c r="S3361" s="10">
        <f>(J3361/86400)+25569+(-5/24)</f>
        <v>42745.848773148151</v>
      </c>
      <c r="T3361" s="9">
        <f>(I3361/86400)+25569+(-5/24)</f>
        <v>42790.848773148151</v>
      </c>
    </row>
    <row r="3362" spans="1:20" ht="29" x14ac:dyDescent="0.35">
      <c r="A3362">
        <v>3360</v>
      </c>
      <c r="B3362" s="8" t="s">
        <v>1596</v>
      </c>
      <c r="C3362" s="8" t="s">
        <v>1595</v>
      </c>
      <c r="D3362">
        <v>9000</v>
      </c>
      <c r="E3362">
        <v>9124</v>
      </c>
      <c r="F3362" t="s">
        <v>51</v>
      </c>
      <c r="G3362" t="s">
        <v>75</v>
      </c>
      <c r="H3362" t="s">
        <v>1594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81</v>
      </c>
      <c r="O3362">
        <f>ROUNDUP(E3362/D3362,2)*100</f>
        <v>102</v>
      </c>
      <c r="P3362">
        <f>IF(L3362&gt;0,ROUNDUP((E3362/L3362),0))</f>
        <v>127</v>
      </c>
      <c r="Q3362" t="s">
        <v>34</v>
      </c>
      <c r="R3362" t="s">
        <v>80</v>
      </c>
      <c r="S3362" s="10">
        <f>(J3362/86400)+25569+(-5/24)</f>
        <v>42696.874340277776</v>
      </c>
      <c r="T3362" s="9">
        <f>(I3362/86400)+25569+(-5/24)</f>
        <v>42718.457638888889</v>
      </c>
    </row>
    <row r="3363" spans="1:20" ht="58" x14ac:dyDescent="0.35">
      <c r="A3363">
        <v>3361</v>
      </c>
      <c r="B3363" s="8" t="s">
        <v>1593</v>
      </c>
      <c r="C3363" s="8" t="s">
        <v>1592</v>
      </c>
      <c r="D3363">
        <v>5000</v>
      </c>
      <c r="E3363">
        <v>5673</v>
      </c>
      <c r="F3363" t="s">
        <v>51</v>
      </c>
      <c r="G3363" t="s">
        <v>55</v>
      </c>
      <c r="H3363" t="s">
        <v>82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81</v>
      </c>
      <c r="O3363">
        <f>ROUNDUP(E3363/D3363,2)*100</f>
        <v>113.99999999999999</v>
      </c>
      <c r="P3363">
        <f>IF(L3363&gt;0,ROUNDUP((E3363/L3363),0))</f>
        <v>84</v>
      </c>
      <c r="Q3363" t="s">
        <v>34</v>
      </c>
      <c r="R3363" t="s">
        <v>80</v>
      </c>
      <c r="S3363" s="10">
        <f>(J3363/86400)+25569+(-5/24)</f>
        <v>41865.817013888889</v>
      </c>
      <c r="T3363" s="9">
        <f>(I3363/86400)+25569+(-5/24)</f>
        <v>41883.457638888889</v>
      </c>
    </row>
    <row r="3364" spans="1:20" ht="43.5" x14ac:dyDescent="0.35">
      <c r="A3364">
        <v>3362</v>
      </c>
      <c r="B3364" s="8" t="s">
        <v>1591</v>
      </c>
      <c r="C3364" s="8" t="s">
        <v>1590</v>
      </c>
      <c r="D3364">
        <v>500</v>
      </c>
      <c r="E3364">
        <v>1090</v>
      </c>
      <c r="F3364" t="s">
        <v>51</v>
      </c>
      <c r="G3364" t="s">
        <v>55</v>
      </c>
      <c r="H3364" t="s">
        <v>82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81</v>
      </c>
      <c r="O3364">
        <f>ROUNDUP(E3364/D3364,2)*100</f>
        <v>218.00000000000003</v>
      </c>
      <c r="P3364">
        <f>IF(L3364&gt;0,ROUNDUP((E3364/L3364),0))</f>
        <v>55</v>
      </c>
      <c r="Q3364" t="s">
        <v>34</v>
      </c>
      <c r="R3364" t="s">
        <v>80</v>
      </c>
      <c r="S3364" s="10">
        <f>(J3364/86400)+25569+(-5/24)</f>
        <v>42055.883298611108</v>
      </c>
      <c r="T3364" s="9">
        <f>(I3364/86400)+25569+(-5/24)</f>
        <v>42069.996527777774</v>
      </c>
    </row>
    <row r="3365" spans="1:20" ht="43.5" x14ac:dyDescent="0.35">
      <c r="A3365">
        <v>3363</v>
      </c>
      <c r="B3365" s="8" t="s">
        <v>1589</v>
      </c>
      <c r="C3365" s="8" t="s">
        <v>1588</v>
      </c>
      <c r="D3365">
        <v>7750</v>
      </c>
      <c r="E3365">
        <v>7860</v>
      </c>
      <c r="F3365" t="s">
        <v>51</v>
      </c>
      <c r="G3365" t="s">
        <v>55</v>
      </c>
      <c r="H3365" t="s">
        <v>82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81</v>
      </c>
      <c r="O3365">
        <f>ROUNDUP(E3365/D3365,2)*100</f>
        <v>102</v>
      </c>
      <c r="P3365">
        <f>IF(L3365&gt;0,ROUNDUP((E3365/L3365),0))</f>
        <v>303</v>
      </c>
      <c r="Q3365" t="s">
        <v>34</v>
      </c>
      <c r="R3365" t="s">
        <v>80</v>
      </c>
      <c r="S3365" s="10">
        <f>(J3365/86400)+25569+(-5/24)</f>
        <v>41851.563020833331</v>
      </c>
      <c r="T3365" s="9">
        <f>(I3365/86400)+25569+(-5/24)</f>
        <v>41870.458333333328</v>
      </c>
    </row>
    <row r="3366" spans="1:20" ht="43.5" x14ac:dyDescent="0.35">
      <c r="A3366">
        <v>3364</v>
      </c>
      <c r="B3366" s="8" t="s">
        <v>1587</v>
      </c>
      <c r="C3366" s="8" t="s">
        <v>1586</v>
      </c>
      <c r="D3366">
        <v>3000</v>
      </c>
      <c r="E3366">
        <v>3178</v>
      </c>
      <c r="F3366" t="s">
        <v>51</v>
      </c>
      <c r="G3366" t="s">
        <v>56</v>
      </c>
      <c r="H3366" t="s">
        <v>90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81</v>
      </c>
      <c r="O3366">
        <f>ROUNDUP(E3366/D3366,2)*100</f>
        <v>106</v>
      </c>
      <c r="P3366">
        <f>IF(L3366&gt;0,ROUNDUP((E3366/L3366),0))</f>
        <v>45</v>
      </c>
      <c r="Q3366" t="s">
        <v>34</v>
      </c>
      <c r="R3366" t="s">
        <v>80</v>
      </c>
      <c r="S3366" s="10">
        <f>(J3366/86400)+25569+(-5/24)</f>
        <v>42422.769085648142</v>
      </c>
      <c r="T3366" s="9">
        <f>(I3366/86400)+25569+(-5/24)</f>
        <v>42444.666666666664</v>
      </c>
    </row>
    <row r="3367" spans="1:20" ht="43.5" x14ac:dyDescent="0.35">
      <c r="A3367">
        <v>3365</v>
      </c>
      <c r="B3367" s="8" t="s">
        <v>1585</v>
      </c>
      <c r="C3367" s="8" t="s">
        <v>1584</v>
      </c>
      <c r="D3367">
        <v>2500</v>
      </c>
      <c r="E3367">
        <v>2600</v>
      </c>
      <c r="F3367" t="s">
        <v>51</v>
      </c>
      <c r="G3367" t="s">
        <v>55</v>
      </c>
      <c r="H3367" t="s">
        <v>82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81</v>
      </c>
      <c r="O3367">
        <f>ROUNDUP(E3367/D3367,2)*100</f>
        <v>104</v>
      </c>
      <c r="P3367">
        <f>IF(L3367&gt;0,ROUNDUP((E3367/L3367),0))</f>
        <v>867</v>
      </c>
      <c r="Q3367" t="s">
        <v>34</v>
      </c>
      <c r="R3367" t="s">
        <v>80</v>
      </c>
      <c r="S3367" s="10">
        <f>(J3367/86400)+25569+(-5/24)</f>
        <v>42320.893425925919</v>
      </c>
      <c r="T3367" s="9">
        <f>(I3367/86400)+25569+(-5/24)</f>
        <v>42350.893425925919</v>
      </c>
    </row>
    <row r="3368" spans="1:20" ht="43.5" x14ac:dyDescent="0.35">
      <c r="A3368">
        <v>3366</v>
      </c>
      <c r="B3368" s="8" t="s">
        <v>1583</v>
      </c>
      <c r="C3368" s="8" t="s">
        <v>1582</v>
      </c>
      <c r="D3368">
        <v>500</v>
      </c>
      <c r="E3368">
        <v>1105</v>
      </c>
      <c r="F3368" t="s">
        <v>51</v>
      </c>
      <c r="G3368" t="s">
        <v>55</v>
      </c>
      <c r="H3368" t="s">
        <v>82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81</v>
      </c>
      <c r="O3368">
        <f>ROUNDUP(E3368/D3368,2)*100</f>
        <v>221</v>
      </c>
      <c r="P3368">
        <f>IF(L3368&gt;0,ROUNDUP((E3368/L3368),0))</f>
        <v>62</v>
      </c>
      <c r="Q3368" t="s">
        <v>34</v>
      </c>
      <c r="R3368" t="s">
        <v>80</v>
      </c>
      <c r="S3368" s="10">
        <f>(J3368/86400)+25569+(-5/24)</f>
        <v>42106.859224537031</v>
      </c>
      <c r="T3368" s="9">
        <f>(I3368/86400)+25569+(-5/24)</f>
        <v>42136.859224537031</v>
      </c>
    </row>
    <row r="3369" spans="1:20" ht="43.5" x14ac:dyDescent="0.35">
      <c r="A3369">
        <v>3367</v>
      </c>
      <c r="B3369" s="8" t="s">
        <v>1581</v>
      </c>
      <c r="C3369" s="8" t="s">
        <v>1580</v>
      </c>
      <c r="D3369">
        <v>750</v>
      </c>
      <c r="E3369">
        <v>890</v>
      </c>
      <c r="F3369" t="s">
        <v>51</v>
      </c>
      <c r="G3369" t="s">
        <v>56</v>
      </c>
      <c r="H3369" t="s">
        <v>90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81</v>
      </c>
      <c r="O3369">
        <f>ROUNDUP(E3369/D3369,2)*100</f>
        <v>119</v>
      </c>
      <c r="P3369">
        <f>IF(L3369&gt;0,ROUNDUP((E3369/L3369),0))</f>
        <v>30</v>
      </c>
      <c r="Q3369" t="s">
        <v>34</v>
      </c>
      <c r="R3369" t="s">
        <v>80</v>
      </c>
      <c r="S3369" s="10">
        <f>(J3369/86400)+25569+(-5/24)</f>
        <v>42192.725624999999</v>
      </c>
      <c r="T3369" s="9">
        <f>(I3369/86400)+25569+(-5/24)</f>
        <v>42217.725624999999</v>
      </c>
    </row>
    <row r="3370" spans="1:20" ht="43.5" x14ac:dyDescent="0.35">
      <c r="A3370">
        <v>3368</v>
      </c>
      <c r="B3370" s="8" t="s">
        <v>1579</v>
      </c>
      <c r="C3370" s="8" t="s">
        <v>1578</v>
      </c>
      <c r="D3370">
        <v>1000</v>
      </c>
      <c r="E3370">
        <v>1046</v>
      </c>
      <c r="F3370" t="s">
        <v>51</v>
      </c>
      <c r="G3370" t="s">
        <v>55</v>
      </c>
      <c r="H3370" t="s">
        <v>82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81</v>
      </c>
      <c r="O3370">
        <f>ROUNDUP(E3370/D3370,2)*100</f>
        <v>105</v>
      </c>
      <c r="P3370">
        <f>IF(L3370&gt;0,ROUNDUP((E3370/L3370),0))</f>
        <v>46</v>
      </c>
      <c r="Q3370" t="s">
        <v>34</v>
      </c>
      <c r="R3370" t="s">
        <v>80</v>
      </c>
      <c r="S3370" s="10">
        <f>(J3370/86400)+25569+(-5/24)</f>
        <v>41968.991423611107</v>
      </c>
      <c r="T3370" s="9">
        <f>(I3370/86400)+25569+(-5/24)</f>
        <v>42004.999999999993</v>
      </c>
    </row>
    <row r="3371" spans="1:20" ht="43.5" x14ac:dyDescent="0.35">
      <c r="A3371">
        <v>3369</v>
      </c>
      <c r="B3371" s="8" t="s">
        <v>1577</v>
      </c>
      <c r="C3371" s="8" t="s">
        <v>1576</v>
      </c>
      <c r="D3371">
        <v>5000</v>
      </c>
      <c r="E3371">
        <v>5195</v>
      </c>
      <c r="F3371" t="s">
        <v>51</v>
      </c>
      <c r="G3371" t="s">
        <v>65</v>
      </c>
      <c r="H3371" t="s">
        <v>85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81</v>
      </c>
      <c r="O3371">
        <f>ROUNDUP(E3371/D3371,2)*100</f>
        <v>104</v>
      </c>
      <c r="P3371">
        <f>IF(L3371&gt;0,ROUNDUP((E3371/L3371),0))</f>
        <v>97</v>
      </c>
      <c r="Q3371" t="s">
        <v>34</v>
      </c>
      <c r="R3371" t="s">
        <v>80</v>
      </c>
      <c r="S3371" s="10">
        <f>(J3371/86400)+25569+(-5/24)</f>
        <v>42689.833101851851</v>
      </c>
      <c r="T3371" s="9">
        <f>(I3371/86400)+25569+(-5/24)</f>
        <v>42749.833101851851</v>
      </c>
    </row>
    <row r="3372" spans="1:20" ht="29" x14ac:dyDescent="0.35">
      <c r="A3372">
        <v>3370</v>
      </c>
      <c r="B3372" s="8" t="s">
        <v>1575</v>
      </c>
      <c r="C3372" s="8" t="s">
        <v>1574</v>
      </c>
      <c r="D3372">
        <v>1500</v>
      </c>
      <c r="E3372">
        <v>1766</v>
      </c>
      <c r="F3372" t="s">
        <v>51</v>
      </c>
      <c r="G3372" t="s">
        <v>55</v>
      </c>
      <c r="H3372" t="s">
        <v>82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81</v>
      </c>
      <c r="O3372">
        <f>ROUNDUP(E3372/D3372,2)*100</f>
        <v>118</v>
      </c>
      <c r="P3372">
        <f>IF(L3372&gt;0,ROUNDUP((E3372/L3372),0))</f>
        <v>68</v>
      </c>
      <c r="Q3372" t="s">
        <v>34</v>
      </c>
      <c r="R3372" t="s">
        <v>80</v>
      </c>
      <c r="S3372" s="10">
        <f>(J3372/86400)+25569+(-5/24)</f>
        <v>42690.125983796293</v>
      </c>
      <c r="T3372" s="9">
        <f>(I3372/86400)+25569+(-5/24)</f>
        <v>42721.124999999993</v>
      </c>
    </row>
    <row r="3373" spans="1:20" ht="29" x14ac:dyDescent="0.35">
      <c r="A3373">
        <v>3371</v>
      </c>
      <c r="B3373" s="8" t="s">
        <v>1573</v>
      </c>
      <c r="C3373" s="8" t="s">
        <v>1572</v>
      </c>
      <c r="D3373">
        <v>200</v>
      </c>
      <c r="E3373">
        <v>277</v>
      </c>
      <c r="F3373" t="s">
        <v>51</v>
      </c>
      <c r="G3373" t="s">
        <v>55</v>
      </c>
      <c r="H3373" t="s">
        <v>82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81</v>
      </c>
      <c r="O3373">
        <f>ROUNDUP(E3373/D3373,2)*100</f>
        <v>139</v>
      </c>
      <c r="P3373">
        <f>IF(L3373&gt;0,ROUNDUP((E3373/L3373),0))</f>
        <v>31</v>
      </c>
      <c r="Q3373" t="s">
        <v>34</v>
      </c>
      <c r="R3373" t="s">
        <v>80</v>
      </c>
      <c r="S3373" s="10">
        <f>(J3373/86400)+25569+(-5/24)</f>
        <v>42312.666261574072</v>
      </c>
      <c r="T3373" s="9">
        <f>(I3373/86400)+25569+(-5/24)</f>
        <v>42340.666261574072</v>
      </c>
    </row>
    <row r="3374" spans="1:20" ht="43.5" x14ac:dyDescent="0.35">
      <c r="A3374">
        <v>3372</v>
      </c>
      <c r="B3374" s="8" t="s">
        <v>1571</v>
      </c>
      <c r="C3374" s="8" t="s">
        <v>1570</v>
      </c>
      <c r="D3374">
        <v>1000</v>
      </c>
      <c r="E3374">
        <v>1035</v>
      </c>
      <c r="F3374" t="s">
        <v>51</v>
      </c>
      <c r="G3374" t="s">
        <v>55</v>
      </c>
      <c r="H3374" t="s">
        <v>82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81</v>
      </c>
      <c r="O3374">
        <f>ROUNDUP(E3374/D3374,2)*100</f>
        <v>104</v>
      </c>
      <c r="P3374">
        <f>IF(L3374&gt;0,ROUNDUP((E3374/L3374),0))</f>
        <v>39</v>
      </c>
      <c r="Q3374" t="s">
        <v>34</v>
      </c>
      <c r="R3374" t="s">
        <v>80</v>
      </c>
      <c r="S3374" s="10">
        <f>(J3374/86400)+25569+(-5/24)</f>
        <v>41855.339768518512</v>
      </c>
      <c r="T3374" s="9">
        <f>(I3374/86400)+25569+(-5/24)</f>
        <v>41875.999305555553</v>
      </c>
    </row>
    <row r="3375" spans="1:20" ht="43.5" x14ac:dyDescent="0.35">
      <c r="A3375">
        <v>3373</v>
      </c>
      <c r="B3375" s="8" t="s">
        <v>1569</v>
      </c>
      <c r="C3375" s="8" t="s">
        <v>1568</v>
      </c>
      <c r="D3375">
        <v>2000</v>
      </c>
      <c r="E3375">
        <v>2005</v>
      </c>
      <c r="F3375" t="s">
        <v>51</v>
      </c>
      <c r="G3375" t="s">
        <v>56</v>
      </c>
      <c r="H3375" t="s">
        <v>90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81</v>
      </c>
      <c r="O3375">
        <f>ROUNDUP(E3375/D3375,2)*100</f>
        <v>101</v>
      </c>
      <c r="P3375">
        <f>IF(L3375&gt;0,ROUNDUP((E3375/L3375),0))</f>
        <v>67</v>
      </c>
      <c r="Q3375" t="s">
        <v>34</v>
      </c>
      <c r="R3375" t="s">
        <v>80</v>
      </c>
      <c r="S3375" s="10">
        <f>(J3375/86400)+25569+(-5/24)</f>
        <v>42179.646296296291</v>
      </c>
      <c r="T3375" s="9">
        <f>(I3375/86400)+25569+(-5/24)</f>
        <v>42203.458333333336</v>
      </c>
    </row>
    <row r="3376" spans="1:20" ht="43.5" x14ac:dyDescent="0.35">
      <c r="A3376">
        <v>3374</v>
      </c>
      <c r="B3376" s="8" t="s">
        <v>1567</v>
      </c>
      <c r="C3376" s="8" t="s">
        <v>1566</v>
      </c>
      <c r="D3376">
        <v>3500</v>
      </c>
      <c r="E3376">
        <v>3730</v>
      </c>
      <c r="F3376" t="s">
        <v>51</v>
      </c>
      <c r="G3376" t="s">
        <v>57</v>
      </c>
      <c r="H3376" t="s">
        <v>193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81</v>
      </c>
      <c r="O3376">
        <f>ROUNDUP(E3376/D3376,2)*100</f>
        <v>107</v>
      </c>
      <c r="P3376">
        <f>IF(L3376&gt;0,ROUNDUP((E3376/L3376),0))</f>
        <v>72</v>
      </c>
      <c r="Q3376" t="s">
        <v>34</v>
      </c>
      <c r="R3376" t="s">
        <v>80</v>
      </c>
      <c r="S3376" s="10">
        <f>(J3376/86400)+25569+(-5/24)</f>
        <v>42275.523333333331</v>
      </c>
      <c r="T3376" s="9">
        <f>(I3376/86400)+25569+(-5/24)</f>
        <v>42305.523333333331</v>
      </c>
    </row>
    <row r="3377" spans="1:20" ht="43.5" x14ac:dyDescent="0.35">
      <c r="A3377">
        <v>3375</v>
      </c>
      <c r="B3377" s="8" t="s">
        <v>1565</v>
      </c>
      <c r="C3377" s="8" t="s">
        <v>1564</v>
      </c>
      <c r="D3377">
        <v>3000</v>
      </c>
      <c r="E3377">
        <v>3000</v>
      </c>
      <c r="F3377" t="s">
        <v>51</v>
      </c>
      <c r="G3377" t="s">
        <v>56</v>
      </c>
      <c r="H3377" t="s">
        <v>90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81</v>
      </c>
      <c r="O3377">
        <f>ROUNDUP(E3377/D3377,2)*100</f>
        <v>100</v>
      </c>
      <c r="P3377">
        <f>IF(L3377&gt;0,ROUNDUP((E3377/L3377),0))</f>
        <v>177</v>
      </c>
      <c r="Q3377" t="s">
        <v>34</v>
      </c>
      <c r="R3377" t="s">
        <v>80</v>
      </c>
      <c r="S3377" s="10">
        <f>(J3377/86400)+25569+(-5/24)</f>
        <v>41765.402465277773</v>
      </c>
      <c r="T3377" s="9">
        <f>(I3377/86400)+25569+(-5/24)</f>
        <v>41777.402465277773</v>
      </c>
    </row>
    <row r="3378" spans="1:20" ht="43.5" x14ac:dyDescent="0.35">
      <c r="A3378">
        <v>3376</v>
      </c>
      <c r="B3378" s="8" t="s">
        <v>1563</v>
      </c>
      <c r="C3378" s="8" t="s">
        <v>1562</v>
      </c>
      <c r="D3378">
        <v>8000</v>
      </c>
      <c r="E3378">
        <v>8001</v>
      </c>
      <c r="F3378" t="s">
        <v>51</v>
      </c>
      <c r="G3378" t="s">
        <v>55</v>
      </c>
      <c r="H3378" t="s">
        <v>82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81</v>
      </c>
      <c r="O3378">
        <f>ROUNDUP(E3378/D3378,2)*100</f>
        <v>101</v>
      </c>
      <c r="P3378">
        <f>IF(L3378&gt;0,ROUNDUP((E3378/L3378),0))</f>
        <v>422</v>
      </c>
      <c r="Q3378" t="s">
        <v>34</v>
      </c>
      <c r="R3378" t="s">
        <v>80</v>
      </c>
      <c r="S3378" s="10">
        <f>(J3378/86400)+25569+(-5/24)</f>
        <v>42059.492986111109</v>
      </c>
      <c r="T3378" s="9">
        <f>(I3378/86400)+25569+(-5/24)</f>
        <v>42119.451319444437</v>
      </c>
    </row>
    <row r="3379" spans="1:20" ht="43.5" x14ac:dyDescent="0.35">
      <c r="A3379">
        <v>3377</v>
      </c>
      <c r="B3379" s="8" t="s">
        <v>1561</v>
      </c>
      <c r="C3379" s="8" t="s">
        <v>1560</v>
      </c>
      <c r="D3379">
        <v>8000</v>
      </c>
      <c r="E3379">
        <v>8084</v>
      </c>
      <c r="F3379" t="s">
        <v>51</v>
      </c>
      <c r="G3379" t="s">
        <v>56</v>
      </c>
      <c r="H3379" t="s">
        <v>90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81</v>
      </c>
      <c r="O3379">
        <f>ROUNDUP(E3379/D3379,2)*100</f>
        <v>102</v>
      </c>
      <c r="P3379">
        <f>IF(L3379&gt;0,ROUNDUP((E3379/L3379),0))</f>
        <v>105</v>
      </c>
      <c r="Q3379" t="s">
        <v>34</v>
      </c>
      <c r="R3379" t="s">
        <v>80</v>
      </c>
      <c r="S3379" s="10">
        <f>(J3379/86400)+25569+(-5/24)</f>
        <v>42053.524293981478</v>
      </c>
      <c r="T3379" s="9">
        <f>(I3379/86400)+25569+(-5/24)</f>
        <v>42083.49722222222</v>
      </c>
    </row>
    <row r="3380" spans="1:20" ht="43.5" x14ac:dyDescent="0.35">
      <c r="A3380">
        <v>3378</v>
      </c>
      <c r="B3380" s="8" t="s">
        <v>1559</v>
      </c>
      <c r="C3380" s="8" t="s">
        <v>1558</v>
      </c>
      <c r="D3380">
        <v>550</v>
      </c>
      <c r="E3380">
        <v>592</v>
      </c>
      <c r="F3380" t="s">
        <v>51</v>
      </c>
      <c r="G3380" t="s">
        <v>56</v>
      </c>
      <c r="H3380" t="s">
        <v>90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81</v>
      </c>
      <c r="O3380">
        <f>ROUNDUP(E3380/D3380,2)*100</f>
        <v>108</v>
      </c>
      <c r="P3380">
        <f>IF(L3380&gt;0,ROUNDUP((E3380/L3380),0))</f>
        <v>29</v>
      </c>
      <c r="Q3380" t="s">
        <v>34</v>
      </c>
      <c r="R3380" t="s">
        <v>80</v>
      </c>
      <c r="S3380" s="10">
        <f>(J3380/86400)+25569+(-5/24)</f>
        <v>41858.147060185183</v>
      </c>
      <c r="T3380" s="9">
        <f>(I3380/86400)+25569+(-5/24)</f>
        <v>41882.338888888888</v>
      </c>
    </row>
    <row r="3381" spans="1:20" ht="58" x14ac:dyDescent="0.35">
      <c r="A3381">
        <v>3379</v>
      </c>
      <c r="B3381" s="8" t="s">
        <v>1557</v>
      </c>
      <c r="C3381" s="8" t="s">
        <v>1556</v>
      </c>
      <c r="D3381">
        <v>2000</v>
      </c>
      <c r="E3381">
        <v>2073</v>
      </c>
      <c r="F3381" t="s">
        <v>51</v>
      </c>
      <c r="G3381" t="s">
        <v>56</v>
      </c>
      <c r="H3381" t="s">
        <v>90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81</v>
      </c>
      <c r="O3381">
        <f>ROUNDUP(E3381/D3381,2)*100</f>
        <v>104</v>
      </c>
      <c r="P3381">
        <f>IF(L3381&gt;0,ROUNDUP((E3381/L3381),0))</f>
        <v>55</v>
      </c>
      <c r="Q3381" t="s">
        <v>34</v>
      </c>
      <c r="R3381" t="s">
        <v>80</v>
      </c>
      <c r="S3381" s="10">
        <f>(J3381/86400)+25569+(-5/24)</f>
        <v>42225.305555555555</v>
      </c>
      <c r="T3381" s="9">
        <f>(I3381/86400)+25569+(-5/24)</f>
        <v>42242.749999999993</v>
      </c>
    </row>
    <row r="3382" spans="1:20" ht="58" x14ac:dyDescent="0.35">
      <c r="A3382">
        <v>3380</v>
      </c>
      <c r="B3382" s="8" t="s">
        <v>1555</v>
      </c>
      <c r="C3382" s="8" t="s">
        <v>1554</v>
      </c>
      <c r="D3382">
        <v>3000</v>
      </c>
      <c r="E3382">
        <v>3133</v>
      </c>
      <c r="F3382" t="s">
        <v>51</v>
      </c>
      <c r="G3382" t="s">
        <v>55</v>
      </c>
      <c r="H3382" t="s">
        <v>82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81</v>
      </c>
      <c r="O3382">
        <f>ROUNDUP(E3382/D3382,2)*100</f>
        <v>105</v>
      </c>
      <c r="P3382">
        <f>IF(L3382&gt;0,ROUNDUP((E3382/L3382),0))</f>
        <v>112</v>
      </c>
      <c r="Q3382" t="s">
        <v>34</v>
      </c>
      <c r="R3382" t="s">
        <v>80</v>
      </c>
      <c r="S3382" s="10">
        <f>(J3382/86400)+25569+(-5/24)</f>
        <v>41937.745115740741</v>
      </c>
      <c r="T3382" s="9">
        <f>(I3382/86400)+25569+(-5/24)</f>
        <v>41972.786782407406</v>
      </c>
    </row>
    <row r="3383" spans="1:20" ht="43.5" x14ac:dyDescent="0.35">
      <c r="A3383">
        <v>3381</v>
      </c>
      <c r="B3383" s="8" t="s">
        <v>1553</v>
      </c>
      <c r="C3383" s="8" t="s">
        <v>1552</v>
      </c>
      <c r="D3383">
        <v>4000</v>
      </c>
      <c r="E3383">
        <v>4090</v>
      </c>
      <c r="F3383" t="s">
        <v>51</v>
      </c>
      <c r="G3383" t="s">
        <v>55</v>
      </c>
      <c r="H3383" t="s">
        <v>82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81</v>
      </c>
      <c r="O3383">
        <f>ROUNDUP(E3383/D3383,2)*100</f>
        <v>103</v>
      </c>
      <c r="P3383">
        <f>IF(L3383&gt;0,ROUNDUP((E3383/L3383),0))</f>
        <v>86</v>
      </c>
      <c r="Q3383" t="s">
        <v>34</v>
      </c>
      <c r="R3383" t="s">
        <v>80</v>
      </c>
      <c r="S3383" s="10">
        <f>(J3383/86400)+25569+(-5/24)</f>
        <v>42043.976655092592</v>
      </c>
      <c r="T3383" s="9">
        <f>(I3383/86400)+25569+(-5/24)</f>
        <v>42073.934988425921</v>
      </c>
    </row>
    <row r="3384" spans="1:20" ht="58" x14ac:dyDescent="0.35">
      <c r="A3384">
        <v>3382</v>
      </c>
      <c r="B3384" s="8" t="s">
        <v>1551</v>
      </c>
      <c r="C3384" s="8" t="s">
        <v>1550</v>
      </c>
      <c r="D3384">
        <v>3500</v>
      </c>
      <c r="E3384">
        <v>3526</v>
      </c>
      <c r="F3384" t="s">
        <v>51</v>
      </c>
      <c r="G3384" t="s">
        <v>56</v>
      </c>
      <c r="H3384" t="s">
        <v>90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81</v>
      </c>
      <c r="O3384">
        <f>ROUNDUP(E3384/D3384,2)*100</f>
        <v>101</v>
      </c>
      <c r="P3384">
        <f>IF(L3384&gt;0,ROUNDUP((E3384/L3384),0))</f>
        <v>77</v>
      </c>
      <c r="Q3384" t="s">
        <v>34</v>
      </c>
      <c r="R3384" t="s">
        <v>80</v>
      </c>
      <c r="S3384" s="10">
        <f>(J3384/86400)+25569+(-5/24)</f>
        <v>42559.222870370366</v>
      </c>
      <c r="T3384" s="9">
        <f>(I3384/86400)+25569+(-5/24)</f>
        <v>42583.749305555553</v>
      </c>
    </row>
    <row r="3385" spans="1:20" ht="43.5" x14ac:dyDescent="0.35">
      <c r="A3385">
        <v>3383</v>
      </c>
      <c r="B3385" s="8" t="s">
        <v>1549</v>
      </c>
      <c r="C3385" s="8" t="s">
        <v>1548</v>
      </c>
      <c r="D3385">
        <v>1750</v>
      </c>
      <c r="E3385">
        <v>1955</v>
      </c>
      <c r="F3385" t="s">
        <v>51</v>
      </c>
      <c r="G3385" t="s">
        <v>55</v>
      </c>
      <c r="H3385" t="s">
        <v>82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81</v>
      </c>
      <c r="O3385">
        <f>ROUNDUP(E3385/D3385,2)*100</f>
        <v>112.00000000000001</v>
      </c>
      <c r="P3385">
        <f>IF(L3385&gt;0,ROUNDUP((E3385/L3385),0))</f>
        <v>66</v>
      </c>
      <c r="Q3385" t="s">
        <v>34</v>
      </c>
      <c r="R3385" t="s">
        <v>80</v>
      </c>
      <c r="S3385" s="10">
        <f>(J3385/86400)+25569+(-5/24)</f>
        <v>42524.574305555558</v>
      </c>
      <c r="T3385" s="9">
        <f>(I3385/86400)+25569+(-5/24)</f>
        <v>42544.574305555558</v>
      </c>
    </row>
    <row r="3386" spans="1:20" ht="43.5" x14ac:dyDescent="0.35">
      <c r="A3386">
        <v>3384</v>
      </c>
      <c r="B3386" s="8" t="s">
        <v>1547</v>
      </c>
      <c r="C3386" s="8" t="s">
        <v>1546</v>
      </c>
      <c r="D3386">
        <v>6000</v>
      </c>
      <c r="E3386">
        <v>6000.66</v>
      </c>
      <c r="F3386" t="s">
        <v>51</v>
      </c>
      <c r="G3386" t="s">
        <v>55</v>
      </c>
      <c r="H3386" t="s">
        <v>82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81</v>
      </c>
      <c r="O3386">
        <f>ROUNDUP(E3386/D3386,2)*100</f>
        <v>101</v>
      </c>
      <c r="P3386">
        <f>IF(L3386&gt;0,ROUNDUP((E3386/L3386),0))</f>
        <v>94</v>
      </c>
      <c r="Q3386" t="s">
        <v>34</v>
      </c>
      <c r="R3386" t="s">
        <v>80</v>
      </c>
      <c r="S3386" s="10">
        <f>(J3386/86400)+25569+(-5/24)</f>
        <v>42291.879259259258</v>
      </c>
      <c r="T3386" s="9">
        <f>(I3386/86400)+25569+(-5/24)</f>
        <v>42328.916666666664</v>
      </c>
    </row>
    <row r="3387" spans="1:20" ht="58" x14ac:dyDescent="0.35">
      <c r="A3387">
        <v>3385</v>
      </c>
      <c r="B3387" s="8" t="s">
        <v>1545</v>
      </c>
      <c r="C3387" s="8" t="s">
        <v>1544</v>
      </c>
      <c r="D3387">
        <v>2000</v>
      </c>
      <c r="E3387">
        <v>2000</v>
      </c>
      <c r="F3387" t="s">
        <v>51</v>
      </c>
      <c r="G3387" t="s">
        <v>55</v>
      </c>
      <c r="H3387" t="s">
        <v>82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81</v>
      </c>
      <c r="O3387">
        <f>ROUNDUP(E3387/D3387,2)*100</f>
        <v>100</v>
      </c>
      <c r="P3387">
        <f>IF(L3387&gt;0,ROUNDUP((E3387/L3387),0))</f>
        <v>134</v>
      </c>
      <c r="Q3387" t="s">
        <v>34</v>
      </c>
      <c r="R3387" t="s">
        <v>80</v>
      </c>
      <c r="S3387" s="10">
        <f>(J3387/86400)+25569+(-5/24)</f>
        <v>41953.659166666665</v>
      </c>
      <c r="T3387" s="9">
        <f>(I3387/86400)+25569+(-5/24)</f>
        <v>41983.659166666665</v>
      </c>
    </row>
    <row r="3388" spans="1:20" ht="58" x14ac:dyDescent="0.35">
      <c r="A3388">
        <v>3386</v>
      </c>
      <c r="B3388" s="8" t="s">
        <v>1543</v>
      </c>
      <c r="C3388" s="8" t="s">
        <v>1542</v>
      </c>
      <c r="D3388">
        <v>2000</v>
      </c>
      <c r="E3388">
        <v>2100</v>
      </c>
      <c r="F3388" t="s">
        <v>51</v>
      </c>
      <c r="G3388" t="s">
        <v>55</v>
      </c>
      <c r="H3388" t="s">
        <v>82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81</v>
      </c>
      <c r="O3388">
        <f>ROUNDUP(E3388/D3388,2)*100</f>
        <v>105</v>
      </c>
      <c r="P3388">
        <f>IF(L3388&gt;0,ROUNDUP((E3388/L3388),0))</f>
        <v>52</v>
      </c>
      <c r="Q3388" t="s">
        <v>34</v>
      </c>
      <c r="R3388" t="s">
        <v>80</v>
      </c>
      <c r="S3388" s="10">
        <f>(J3388/86400)+25569+(-5/24)</f>
        <v>41946.436412037037</v>
      </c>
      <c r="T3388" s="9">
        <f>(I3388/86400)+25569+(-5/24)</f>
        <v>41976.436412037037</v>
      </c>
    </row>
    <row r="3389" spans="1:20" ht="58" x14ac:dyDescent="0.35">
      <c r="A3389">
        <v>3387</v>
      </c>
      <c r="B3389" s="8" t="s">
        <v>1541</v>
      </c>
      <c r="C3389" s="8" t="s">
        <v>1540</v>
      </c>
      <c r="D3389">
        <v>3000</v>
      </c>
      <c r="E3389">
        <v>3506</v>
      </c>
      <c r="F3389" t="s">
        <v>51</v>
      </c>
      <c r="G3389" t="s">
        <v>55</v>
      </c>
      <c r="H3389" t="s">
        <v>82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81</v>
      </c>
      <c r="O3389">
        <f>ROUNDUP(E3389/D3389,2)*100</f>
        <v>117</v>
      </c>
      <c r="P3389">
        <f>IF(L3389&gt;0,ROUNDUP((E3389/L3389),0))</f>
        <v>101</v>
      </c>
      <c r="Q3389" t="s">
        <v>34</v>
      </c>
      <c r="R3389" t="s">
        <v>80</v>
      </c>
      <c r="S3389" s="10">
        <f>(J3389/86400)+25569+(-5/24)</f>
        <v>41947.554259259261</v>
      </c>
      <c r="T3389" s="9">
        <f>(I3389/86400)+25569+(-5/24)</f>
        <v>41987.554259259261</v>
      </c>
    </row>
    <row r="3390" spans="1:20" ht="58" x14ac:dyDescent="0.35">
      <c r="A3390">
        <v>3388</v>
      </c>
      <c r="B3390" s="8" t="s">
        <v>1539</v>
      </c>
      <c r="C3390" s="8" t="s">
        <v>1538</v>
      </c>
      <c r="D3390">
        <v>1500</v>
      </c>
      <c r="E3390">
        <v>1557</v>
      </c>
      <c r="F3390" t="s">
        <v>51</v>
      </c>
      <c r="G3390" t="s">
        <v>56</v>
      </c>
      <c r="H3390" t="s">
        <v>90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81</v>
      </c>
      <c r="O3390">
        <f>ROUNDUP(E3390/D3390,2)*100</f>
        <v>104</v>
      </c>
      <c r="P3390">
        <f>IF(L3390&gt;0,ROUNDUP((E3390/L3390),0))</f>
        <v>35</v>
      </c>
      <c r="Q3390" t="s">
        <v>34</v>
      </c>
      <c r="R3390" t="s">
        <v>80</v>
      </c>
      <c r="S3390" s="10">
        <f>(J3390/86400)+25569+(-5/24)</f>
        <v>42143.252789351849</v>
      </c>
      <c r="T3390" s="9">
        <f>(I3390/86400)+25569+(-5/24)</f>
        <v>42173.252789351849</v>
      </c>
    </row>
    <row r="3391" spans="1:20" ht="43.5" x14ac:dyDescent="0.35">
      <c r="A3391">
        <v>3389</v>
      </c>
      <c r="B3391" s="8" t="s">
        <v>1537</v>
      </c>
      <c r="C3391" s="8" t="s">
        <v>1536</v>
      </c>
      <c r="D3391">
        <v>10000</v>
      </c>
      <c r="E3391">
        <v>11450</v>
      </c>
      <c r="F3391" t="s">
        <v>51</v>
      </c>
      <c r="G3391" t="s">
        <v>55</v>
      </c>
      <c r="H3391" t="s">
        <v>82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81</v>
      </c>
      <c r="O3391">
        <f>ROUNDUP(E3391/D3391,2)*100</f>
        <v>114.99999999999999</v>
      </c>
      <c r="P3391">
        <f>IF(L3391&gt;0,ROUNDUP((E3391/L3391),0))</f>
        <v>185</v>
      </c>
      <c r="Q3391" t="s">
        <v>34</v>
      </c>
      <c r="R3391" t="s">
        <v>80</v>
      </c>
      <c r="S3391" s="10">
        <f>(J3391/86400)+25569+(-5/24)</f>
        <v>42494.355115740742</v>
      </c>
      <c r="T3391" s="9">
        <f>(I3391/86400)+25569+(-5/24)</f>
        <v>42524.355115740742</v>
      </c>
    </row>
    <row r="3392" spans="1:20" ht="58" x14ac:dyDescent="0.35">
      <c r="A3392">
        <v>3390</v>
      </c>
      <c r="B3392" s="8" t="s">
        <v>1535</v>
      </c>
      <c r="C3392" s="8" t="s">
        <v>1534</v>
      </c>
      <c r="D3392">
        <v>1500</v>
      </c>
      <c r="E3392">
        <v>1536</v>
      </c>
      <c r="F3392" t="s">
        <v>51</v>
      </c>
      <c r="G3392" t="s">
        <v>55</v>
      </c>
      <c r="H3392" t="s">
        <v>82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81</v>
      </c>
      <c r="O3392">
        <f>ROUNDUP(E3392/D3392,2)*100</f>
        <v>103</v>
      </c>
      <c r="P3392">
        <f>IF(L3392&gt;0,ROUNDUP((E3392/L3392),0))</f>
        <v>70</v>
      </c>
      <c r="Q3392" t="s">
        <v>34</v>
      </c>
      <c r="R3392" t="s">
        <v>80</v>
      </c>
      <c r="S3392" s="10">
        <f>(J3392/86400)+25569+(-5/24)</f>
        <v>41815.566493055558</v>
      </c>
      <c r="T3392" s="9">
        <f>(I3392/86400)+25569+(-5/24)</f>
        <v>41830.566493055558</v>
      </c>
    </row>
    <row r="3393" spans="1:20" ht="58" x14ac:dyDescent="0.35">
      <c r="A3393">
        <v>3391</v>
      </c>
      <c r="B3393" s="8" t="s">
        <v>1533</v>
      </c>
      <c r="C3393" s="8" t="s">
        <v>1532</v>
      </c>
      <c r="D3393">
        <v>500</v>
      </c>
      <c r="E3393">
        <v>1115</v>
      </c>
      <c r="F3393" t="s">
        <v>51</v>
      </c>
      <c r="G3393" t="s">
        <v>55</v>
      </c>
      <c r="H3393" t="s">
        <v>82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81</v>
      </c>
      <c r="O3393">
        <f>ROUNDUP(E3393/D3393,2)*100</f>
        <v>223</v>
      </c>
      <c r="P3393">
        <f>IF(L3393&gt;0,ROUNDUP((E3393/L3393),0))</f>
        <v>62</v>
      </c>
      <c r="Q3393" t="s">
        <v>34</v>
      </c>
      <c r="R3393" t="s">
        <v>80</v>
      </c>
      <c r="S3393" s="10">
        <f>(J3393/86400)+25569+(-5/24)</f>
        <v>41830.337361111109</v>
      </c>
      <c r="T3393" s="9">
        <f>(I3393/86400)+25569+(-5/24)</f>
        <v>41859.727777777771</v>
      </c>
    </row>
    <row r="3394" spans="1:20" ht="58" x14ac:dyDescent="0.35">
      <c r="A3394">
        <v>3392</v>
      </c>
      <c r="B3394" s="8" t="s">
        <v>1531</v>
      </c>
      <c r="C3394" s="8" t="s">
        <v>1530</v>
      </c>
      <c r="D3394">
        <v>500</v>
      </c>
      <c r="E3394">
        <v>500</v>
      </c>
      <c r="F3394" t="s">
        <v>51</v>
      </c>
      <c r="G3394" t="s">
        <v>56</v>
      </c>
      <c r="H3394" t="s">
        <v>90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81</v>
      </c>
      <c r="O3394">
        <f>ROUNDUP(E3394/D3394,2)*100</f>
        <v>100</v>
      </c>
      <c r="P3394">
        <f>IF(L3394&gt;0,ROUNDUP((E3394/L3394),0))</f>
        <v>42</v>
      </c>
      <c r="Q3394" t="s">
        <v>34</v>
      </c>
      <c r="R3394" t="s">
        <v>80</v>
      </c>
      <c r="S3394" s="10">
        <f>(J3394/86400)+25569+(-5/24)</f>
        <v>42446.63721064815</v>
      </c>
      <c r="T3394" s="9">
        <f>(I3394/86400)+25569+(-5/24)</f>
        <v>42496.63721064815</v>
      </c>
    </row>
    <row r="3395" spans="1:20" ht="43.5" x14ac:dyDescent="0.35">
      <c r="A3395">
        <v>3393</v>
      </c>
      <c r="B3395" s="8" t="s">
        <v>1529</v>
      </c>
      <c r="C3395" s="8" t="s">
        <v>1528</v>
      </c>
      <c r="D3395">
        <v>1500</v>
      </c>
      <c r="E3395">
        <v>1587</v>
      </c>
      <c r="F3395" t="s">
        <v>51</v>
      </c>
      <c r="G3395" t="s">
        <v>55</v>
      </c>
      <c r="H3395" t="s">
        <v>82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81</v>
      </c>
      <c r="O3395">
        <f>ROUNDUP(E3395/D3395,2)*100</f>
        <v>106</v>
      </c>
      <c r="P3395">
        <f>IF(L3395&gt;0,ROUNDUP((E3395/L3395),0))</f>
        <v>37</v>
      </c>
      <c r="Q3395" t="s">
        <v>34</v>
      </c>
      <c r="R3395" t="s">
        <v>80</v>
      </c>
      <c r="S3395" s="10">
        <f>(J3395/86400)+25569+(-5/24)</f>
        <v>41923.713310185187</v>
      </c>
      <c r="T3395" s="9">
        <f>(I3395/86400)+25569+(-5/24)</f>
        <v>41948.823611111111</v>
      </c>
    </row>
    <row r="3396" spans="1:20" ht="43.5" x14ac:dyDescent="0.35">
      <c r="A3396">
        <v>3394</v>
      </c>
      <c r="B3396" s="8" t="s">
        <v>1527</v>
      </c>
      <c r="C3396" s="8" t="s">
        <v>1526</v>
      </c>
      <c r="D3396">
        <v>550</v>
      </c>
      <c r="E3396">
        <v>783</v>
      </c>
      <c r="F3396" t="s">
        <v>51</v>
      </c>
      <c r="G3396" t="s">
        <v>56</v>
      </c>
      <c r="H3396" t="s">
        <v>90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81</v>
      </c>
      <c r="O3396">
        <f>ROUNDUP(E3396/D3396,2)*100</f>
        <v>143</v>
      </c>
      <c r="P3396">
        <f>IF(L3396&gt;0,ROUNDUP((E3396/L3396),0))</f>
        <v>29</v>
      </c>
      <c r="Q3396" t="s">
        <v>34</v>
      </c>
      <c r="R3396" t="s">
        <v>80</v>
      </c>
      <c r="S3396" s="10">
        <f>(J3396/86400)+25569+(-5/24)</f>
        <v>41817.387094907404</v>
      </c>
      <c r="T3396" s="9">
        <f>(I3396/86400)+25569+(-5/24)</f>
        <v>41847.387094907404</v>
      </c>
    </row>
    <row r="3397" spans="1:20" ht="29" x14ac:dyDescent="0.35">
      <c r="A3397">
        <v>3395</v>
      </c>
      <c r="B3397" s="8" t="s">
        <v>1525</v>
      </c>
      <c r="C3397" s="8" t="s">
        <v>1524</v>
      </c>
      <c r="D3397">
        <v>500</v>
      </c>
      <c r="E3397">
        <v>920</v>
      </c>
      <c r="F3397" t="s">
        <v>51</v>
      </c>
      <c r="G3397" t="s">
        <v>56</v>
      </c>
      <c r="H3397" t="s">
        <v>90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81</v>
      </c>
      <c r="O3397">
        <f>ROUNDUP(E3397/D3397,2)*100</f>
        <v>184</v>
      </c>
      <c r="P3397">
        <f>IF(L3397&gt;0,ROUNDUP((E3397/L3397),0))</f>
        <v>25</v>
      </c>
      <c r="Q3397" t="s">
        <v>34</v>
      </c>
      <c r="R3397" t="s">
        <v>80</v>
      </c>
      <c r="S3397" s="10">
        <f>(J3397/86400)+25569+(-5/24)</f>
        <v>42140.503981481474</v>
      </c>
      <c r="T3397" s="9">
        <f>(I3397/86400)+25569+(-5/24)</f>
        <v>42154.548611111109</v>
      </c>
    </row>
    <row r="3398" spans="1:20" ht="43.5" x14ac:dyDescent="0.35">
      <c r="A3398">
        <v>3396</v>
      </c>
      <c r="B3398" s="8" t="s">
        <v>1523</v>
      </c>
      <c r="C3398" s="8" t="s">
        <v>1522</v>
      </c>
      <c r="D3398">
        <v>1500</v>
      </c>
      <c r="E3398">
        <v>1565</v>
      </c>
      <c r="F3398" t="s">
        <v>51</v>
      </c>
      <c r="G3398" t="s">
        <v>55</v>
      </c>
      <c r="H3398" t="s">
        <v>82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81</v>
      </c>
      <c r="O3398">
        <f>ROUNDUP(E3398/D3398,2)*100</f>
        <v>105</v>
      </c>
      <c r="P3398">
        <f>IF(L3398&gt;0,ROUNDUP((E3398/L3398),0))</f>
        <v>56</v>
      </c>
      <c r="Q3398" t="s">
        <v>34</v>
      </c>
      <c r="R3398" t="s">
        <v>80</v>
      </c>
      <c r="S3398" s="10">
        <f>(J3398/86400)+25569+(-5/24)</f>
        <v>41764.238298611112</v>
      </c>
      <c r="T3398" s="9">
        <f>(I3398/86400)+25569+(-5/24)</f>
        <v>41790.957638888889</v>
      </c>
    </row>
    <row r="3399" spans="1:20" ht="29" x14ac:dyDescent="0.35">
      <c r="A3399">
        <v>3397</v>
      </c>
      <c r="B3399" s="8" t="s">
        <v>1521</v>
      </c>
      <c r="C3399" s="8" t="s">
        <v>1520</v>
      </c>
      <c r="D3399">
        <v>250</v>
      </c>
      <c r="E3399">
        <v>280</v>
      </c>
      <c r="F3399" t="s">
        <v>51</v>
      </c>
      <c r="G3399" t="s">
        <v>56</v>
      </c>
      <c r="H3399" t="s">
        <v>90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81</v>
      </c>
      <c r="O3399">
        <f>ROUNDUP(E3399/D3399,2)*100</f>
        <v>112.00000000000001</v>
      </c>
      <c r="P3399">
        <f>IF(L3399&gt;0,ROUNDUP((E3399/L3399),0))</f>
        <v>12</v>
      </c>
      <c r="Q3399" t="s">
        <v>34</v>
      </c>
      <c r="R3399" t="s">
        <v>80</v>
      </c>
      <c r="S3399" s="10">
        <f>(J3399/86400)+25569+(-5/24)</f>
        <v>42378.270011574066</v>
      </c>
      <c r="T3399" s="9">
        <f>(I3399/86400)+25569+(-5/24)</f>
        <v>42418.708333333336</v>
      </c>
    </row>
    <row r="3400" spans="1:20" ht="43.5" x14ac:dyDescent="0.35">
      <c r="A3400">
        <v>3398</v>
      </c>
      <c r="B3400" s="8" t="s">
        <v>1519</v>
      </c>
      <c r="C3400" s="8" t="s">
        <v>1518</v>
      </c>
      <c r="D3400">
        <v>4000</v>
      </c>
      <c r="E3400">
        <v>4443</v>
      </c>
      <c r="F3400" t="s">
        <v>51</v>
      </c>
      <c r="G3400" t="s">
        <v>55</v>
      </c>
      <c r="H3400" t="s">
        <v>82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81</v>
      </c>
      <c r="O3400">
        <f>ROUNDUP(E3400/D3400,2)*100</f>
        <v>112.00000000000001</v>
      </c>
      <c r="P3400">
        <f>IF(L3400&gt;0,ROUNDUP((E3400/L3400),0))</f>
        <v>69</v>
      </c>
      <c r="Q3400" t="s">
        <v>34</v>
      </c>
      <c r="R3400" t="s">
        <v>80</v>
      </c>
      <c r="S3400" s="10">
        <f>(J3400/86400)+25569+(-5/24)</f>
        <v>41941.543703703697</v>
      </c>
      <c r="T3400" s="9">
        <f>(I3400/86400)+25569+(-5/24)</f>
        <v>41964.499999999993</v>
      </c>
    </row>
    <row r="3401" spans="1:20" ht="43.5" x14ac:dyDescent="0.35">
      <c r="A3401">
        <v>3399</v>
      </c>
      <c r="B3401" s="8" t="s">
        <v>1517</v>
      </c>
      <c r="C3401" s="8" t="s">
        <v>1516</v>
      </c>
      <c r="D3401">
        <v>1200</v>
      </c>
      <c r="E3401">
        <v>1245</v>
      </c>
      <c r="F3401" t="s">
        <v>51</v>
      </c>
      <c r="G3401" t="s">
        <v>56</v>
      </c>
      <c r="H3401" t="s">
        <v>90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81</v>
      </c>
      <c r="O3401">
        <f>ROUNDUP(E3401/D3401,2)*100</f>
        <v>104</v>
      </c>
      <c r="P3401">
        <f>IF(L3401&gt;0,ROUNDUP((E3401/L3401),0))</f>
        <v>28</v>
      </c>
      <c r="Q3401" t="s">
        <v>34</v>
      </c>
      <c r="R3401" t="s">
        <v>80</v>
      </c>
      <c r="S3401" s="10">
        <f>(J3401/86400)+25569+(-5/24)</f>
        <v>42026.712094907409</v>
      </c>
      <c r="T3401" s="9">
        <f>(I3401/86400)+25569+(-5/24)</f>
        <v>42056.712094907409</v>
      </c>
    </row>
    <row r="3402" spans="1:20" ht="43.5" x14ac:dyDescent="0.35">
      <c r="A3402">
        <v>3400</v>
      </c>
      <c r="B3402" s="8" t="s">
        <v>1515</v>
      </c>
      <c r="C3402" s="8" t="s">
        <v>1514</v>
      </c>
      <c r="D3402">
        <v>10000</v>
      </c>
      <c r="E3402">
        <v>10041</v>
      </c>
      <c r="F3402" t="s">
        <v>51</v>
      </c>
      <c r="G3402" t="s">
        <v>55</v>
      </c>
      <c r="H3402" t="s">
        <v>82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81</v>
      </c>
      <c r="O3402">
        <f>ROUNDUP(E3402/D3402,2)*100</f>
        <v>101</v>
      </c>
      <c r="P3402">
        <f>IF(L3402&gt;0,ROUNDUP((E3402/L3402),0))</f>
        <v>119</v>
      </c>
      <c r="Q3402" t="s">
        <v>34</v>
      </c>
      <c r="R3402" t="s">
        <v>80</v>
      </c>
      <c r="S3402" s="10">
        <f>(J3402/86400)+25569+(-5/24)</f>
        <v>41834.745532407404</v>
      </c>
      <c r="T3402" s="9">
        <f>(I3402/86400)+25569+(-5/24)</f>
        <v>41879.745532407404</v>
      </c>
    </row>
    <row r="3403" spans="1:20" ht="58" x14ac:dyDescent="0.35">
      <c r="A3403">
        <v>3401</v>
      </c>
      <c r="B3403" s="8" t="s">
        <v>1513</v>
      </c>
      <c r="C3403" s="8" t="s">
        <v>1512</v>
      </c>
      <c r="D3403">
        <v>2900</v>
      </c>
      <c r="E3403">
        <v>2954</v>
      </c>
      <c r="F3403" t="s">
        <v>51</v>
      </c>
      <c r="G3403" t="s">
        <v>56</v>
      </c>
      <c r="H3403" t="s">
        <v>90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81</v>
      </c>
      <c r="O3403">
        <f>ROUNDUP(E3403/D3403,2)*100</f>
        <v>102</v>
      </c>
      <c r="P3403">
        <f>IF(L3403&gt;0,ROUNDUP((E3403/L3403),0))</f>
        <v>45</v>
      </c>
      <c r="Q3403" t="s">
        <v>34</v>
      </c>
      <c r="R3403" t="s">
        <v>80</v>
      </c>
      <c r="S3403" s="10">
        <f>(J3403/86400)+25569+(-5/24)</f>
        <v>42193.5155787037</v>
      </c>
      <c r="T3403" s="9">
        <f>(I3403/86400)+25569+(-5/24)</f>
        <v>42223.5155787037</v>
      </c>
    </row>
    <row r="3404" spans="1:20" ht="43.5" x14ac:dyDescent="0.35">
      <c r="A3404">
        <v>3402</v>
      </c>
      <c r="B3404" s="8" t="s">
        <v>1511</v>
      </c>
      <c r="C3404" s="8" t="s">
        <v>1510</v>
      </c>
      <c r="D3404">
        <v>15000</v>
      </c>
      <c r="E3404">
        <v>16465</v>
      </c>
      <c r="F3404" t="s">
        <v>51</v>
      </c>
      <c r="G3404" t="s">
        <v>55</v>
      </c>
      <c r="H3404" t="s">
        <v>82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81</v>
      </c>
      <c r="O3404">
        <f>ROUNDUP(E3404/D3404,2)*100</f>
        <v>110.00000000000001</v>
      </c>
      <c r="P3404">
        <f>IF(L3404&gt;0,ROUNDUP((E3404/L3404),0))</f>
        <v>100</v>
      </c>
      <c r="Q3404" t="s">
        <v>34</v>
      </c>
      <c r="R3404" t="s">
        <v>80</v>
      </c>
      <c r="S3404" s="10">
        <f>(J3404/86400)+25569+(-5/24)</f>
        <v>42290.410219907404</v>
      </c>
      <c r="T3404" s="9">
        <f>(I3404/86400)+25569+(-5/24)</f>
        <v>42319.896527777775</v>
      </c>
    </row>
    <row r="3405" spans="1:20" ht="43.5" x14ac:dyDescent="0.35">
      <c r="A3405">
        <v>3403</v>
      </c>
      <c r="B3405" s="8" t="s">
        <v>1509</v>
      </c>
      <c r="C3405" s="8" t="s">
        <v>1508</v>
      </c>
      <c r="D3405">
        <v>2000</v>
      </c>
      <c r="E3405">
        <v>2000</v>
      </c>
      <c r="F3405" t="s">
        <v>51</v>
      </c>
      <c r="G3405" t="s">
        <v>56</v>
      </c>
      <c r="H3405" t="s">
        <v>90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81</v>
      </c>
      <c r="O3405">
        <f>ROUNDUP(E3405/D3405,2)*100</f>
        <v>100</v>
      </c>
      <c r="P3405">
        <f>IF(L3405&gt;0,ROUNDUP((E3405/L3405),0))</f>
        <v>118</v>
      </c>
      <c r="Q3405" t="s">
        <v>34</v>
      </c>
      <c r="R3405" t="s">
        <v>80</v>
      </c>
      <c r="S3405" s="10">
        <f>(J3405/86400)+25569+(-5/24)</f>
        <v>42150.253749999996</v>
      </c>
      <c r="T3405" s="9">
        <f>(I3405/86400)+25569+(-5/24)</f>
        <v>42180.253749999996</v>
      </c>
    </row>
    <row r="3406" spans="1:20" ht="58" x14ac:dyDescent="0.35">
      <c r="A3406">
        <v>3404</v>
      </c>
      <c r="B3406" s="8" t="s">
        <v>1507</v>
      </c>
      <c r="C3406" s="8" t="s">
        <v>1506</v>
      </c>
      <c r="D3406">
        <v>500</v>
      </c>
      <c r="E3406">
        <v>610</v>
      </c>
      <c r="F3406" t="s">
        <v>51</v>
      </c>
      <c r="G3406" t="s">
        <v>55</v>
      </c>
      <c r="H3406" t="s">
        <v>82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81</v>
      </c>
      <c r="O3406">
        <f>ROUNDUP(E3406/D3406,2)*100</f>
        <v>122</v>
      </c>
      <c r="P3406">
        <f>IF(L3406&gt;0,ROUNDUP((E3406/L3406),0))</f>
        <v>204</v>
      </c>
      <c r="Q3406" t="s">
        <v>34</v>
      </c>
      <c r="R3406" t="s">
        <v>80</v>
      </c>
      <c r="S3406" s="10">
        <f>(J3406/86400)+25569+(-5/24)</f>
        <v>42152.295162037037</v>
      </c>
      <c r="T3406" s="9">
        <f>(I3406/86400)+25569+(-5/24)</f>
        <v>42172.295162037037</v>
      </c>
    </row>
    <row r="3407" spans="1:20" ht="43.5" x14ac:dyDescent="0.35">
      <c r="A3407">
        <v>3405</v>
      </c>
      <c r="B3407" s="8" t="s">
        <v>1505</v>
      </c>
      <c r="C3407" s="8" t="s">
        <v>1504</v>
      </c>
      <c r="D3407">
        <v>350</v>
      </c>
      <c r="E3407">
        <v>481.5</v>
      </c>
      <c r="F3407" t="s">
        <v>51</v>
      </c>
      <c r="G3407" t="s">
        <v>56</v>
      </c>
      <c r="H3407" t="s">
        <v>90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81</v>
      </c>
      <c r="O3407">
        <f>ROUNDUP(E3407/D3407,2)*100</f>
        <v>138</v>
      </c>
      <c r="P3407">
        <f>IF(L3407&gt;0,ROUNDUP((E3407/L3407),0))</f>
        <v>29</v>
      </c>
      <c r="Q3407" t="s">
        <v>34</v>
      </c>
      <c r="R3407" t="s">
        <v>80</v>
      </c>
      <c r="S3407" s="10">
        <f>(J3407/86400)+25569+(-5/24)</f>
        <v>42409.808865740742</v>
      </c>
      <c r="T3407" s="9">
        <f>(I3407/86400)+25569+(-5/24)</f>
        <v>42430.790972222218</v>
      </c>
    </row>
    <row r="3408" spans="1:20" ht="43.5" x14ac:dyDescent="0.35">
      <c r="A3408">
        <v>3406</v>
      </c>
      <c r="B3408" s="8" t="s">
        <v>1503</v>
      </c>
      <c r="C3408" s="8" t="s">
        <v>1502</v>
      </c>
      <c r="D3408">
        <v>10000</v>
      </c>
      <c r="E3408">
        <v>10031</v>
      </c>
      <c r="F3408" t="s">
        <v>51</v>
      </c>
      <c r="G3408" t="s">
        <v>55</v>
      </c>
      <c r="H3408" t="s">
        <v>82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81</v>
      </c>
      <c r="O3408">
        <f>ROUNDUP(E3408/D3408,2)*100</f>
        <v>101</v>
      </c>
      <c r="P3408">
        <f>IF(L3408&gt;0,ROUNDUP((E3408/L3408),0))</f>
        <v>111</v>
      </c>
      <c r="Q3408" t="s">
        <v>34</v>
      </c>
      <c r="R3408" t="s">
        <v>80</v>
      </c>
      <c r="S3408" s="10">
        <f>(J3408/86400)+25569+(-5/24)</f>
        <v>41791.284444444442</v>
      </c>
      <c r="T3408" s="9">
        <f>(I3408/86400)+25569+(-5/24)</f>
        <v>41836.284444444442</v>
      </c>
    </row>
    <row r="3409" spans="1:20" ht="58" x14ac:dyDescent="0.35">
      <c r="A3409">
        <v>3407</v>
      </c>
      <c r="B3409" s="8" t="s">
        <v>1501</v>
      </c>
      <c r="C3409" s="8" t="s">
        <v>1500</v>
      </c>
      <c r="D3409">
        <v>2000</v>
      </c>
      <c r="E3409">
        <v>2142</v>
      </c>
      <c r="F3409" t="s">
        <v>51</v>
      </c>
      <c r="G3409" t="s">
        <v>56</v>
      </c>
      <c r="H3409" t="s">
        <v>90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81</v>
      </c>
      <c r="O3409">
        <f>ROUNDUP(E3409/D3409,2)*100</f>
        <v>108</v>
      </c>
      <c r="P3409">
        <f>IF(L3409&gt;0,ROUNDUP((E3409/L3409),0))</f>
        <v>32</v>
      </c>
      <c r="Q3409" t="s">
        <v>34</v>
      </c>
      <c r="R3409" t="s">
        <v>80</v>
      </c>
      <c r="S3409" s="10">
        <f>(J3409/86400)+25569+(-5/24)</f>
        <v>41796.21399305555</v>
      </c>
      <c r="T3409" s="9">
        <f>(I3409/86400)+25569+(-5/24)</f>
        <v>41826.21399305555</v>
      </c>
    </row>
    <row r="3410" spans="1:20" ht="43.5" x14ac:dyDescent="0.35">
      <c r="A3410">
        <v>3408</v>
      </c>
      <c r="B3410" s="8" t="s">
        <v>1499</v>
      </c>
      <c r="C3410" s="8" t="s">
        <v>1498</v>
      </c>
      <c r="D3410">
        <v>500</v>
      </c>
      <c r="E3410">
        <v>1055</v>
      </c>
      <c r="F3410" t="s">
        <v>51</v>
      </c>
      <c r="G3410" t="s">
        <v>55</v>
      </c>
      <c r="H3410" t="s">
        <v>82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81</v>
      </c>
      <c r="O3410">
        <f>ROUNDUP(E3410/D3410,2)*100</f>
        <v>211</v>
      </c>
      <c r="P3410">
        <f>IF(L3410&gt;0,ROUNDUP((E3410/L3410),0))</f>
        <v>59</v>
      </c>
      <c r="Q3410" t="s">
        <v>34</v>
      </c>
      <c r="R3410" t="s">
        <v>80</v>
      </c>
      <c r="S3410" s="10">
        <f>(J3410/86400)+25569+(-5/24)</f>
        <v>41808.78361111111</v>
      </c>
      <c r="T3410" s="9">
        <f>(I3410/86400)+25569+(-5/24)</f>
        <v>41838.78361111111</v>
      </c>
    </row>
    <row r="3411" spans="1:20" ht="43.5" x14ac:dyDescent="0.35">
      <c r="A3411">
        <v>3409</v>
      </c>
      <c r="B3411" s="8" t="s">
        <v>1497</v>
      </c>
      <c r="C3411" s="8" t="s">
        <v>1496</v>
      </c>
      <c r="D3411">
        <v>500</v>
      </c>
      <c r="E3411">
        <v>618</v>
      </c>
      <c r="F3411" t="s">
        <v>51</v>
      </c>
      <c r="G3411" t="s">
        <v>56</v>
      </c>
      <c r="H3411" t="s">
        <v>90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81</v>
      </c>
      <c r="O3411">
        <f>ROUNDUP(E3411/D3411,2)*100</f>
        <v>124</v>
      </c>
      <c r="P3411">
        <f>IF(L3411&gt;0,ROUNDUP((E3411/L3411),0))</f>
        <v>30</v>
      </c>
      <c r="Q3411" t="s">
        <v>34</v>
      </c>
      <c r="R3411" t="s">
        <v>80</v>
      </c>
      <c r="S3411" s="10">
        <f>(J3411/86400)+25569+(-5/24)</f>
        <v>42544.605995370366</v>
      </c>
      <c r="T3411" s="9">
        <f>(I3411/86400)+25569+(-5/24)</f>
        <v>42582.665277777771</v>
      </c>
    </row>
    <row r="3412" spans="1:20" ht="43.5" x14ac:dyDescent="0.35">
      <c r="A3412">
        <v>3410</v>
      </c>
      <c r="B3412" s="8" t="s">
        <v>1495</v>
      </c>
      <c r="C3412" s="8" t="s">
        <v>1494</v>
      </c>
      <c r="D3412">
        <v>3000</v>
      </c>
      <c r="E3412">
        <v>3255</v>
      </c>
      <c r="F3412" t="s">
        <v>51</v>
      </c>
      <c r="G3412" t="s">
        <v>55</v>
      </c>
      <c r="H3412" t="s">
        <v>82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81</v>
      </c>
      <c r="O3412">
        <f>ROUNDUP(E3412/D3412,2)*100</f>
        <v>109.00000000000001</v>
      </c>
      <c r="P3412">
        <f>IF(L3412&gt;0,ROUNDUP((E3412/L3412),0))</f>
        <v>82</v>
      </c>
      <c r="Q3412" t="s">
        <v>34</v>
      </c>
      <c r="R3412" t="s">
        <v>80</v>
      </c>
      <c r="S3412" s="10">
        <f>(J3412/86400)+25569+(-5/24)</f>
        <v>42499.83321759259</v>
      </c>
      <c r="T3412" s="9">
        <f>(I3412/86400)+25569+(-5/24)</f>
        <v>42527.083333333336</v>
      </c>
    </row>
    <row r="3413" spans="1:20" ht="43.5" x14ac:dyDescent="0.35">
      <c r="A3413">
        <v>3411</v>
      </c>
      <c r="B3413" s="8" t="s">
        <v>1493</v>
      </c>
      <c r="C3413" s="8" t="s">
        <v>1492</v>
      </c>
      <c r="D3413">
        <v>15000</v>
      </c>
      <c r="E3413">
        <v>15535</v>
      </c>
      <c r="F3413" t="s">
        <v>51</v>
      </c>
      <c r="G3413" t="s">
        <v>55</v>
      </c>
      <c r="H3413" t="s">
        <v>82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81</v>
      </c>
      <c r="O3413">
        <f>ROUNDUP(E3413/D3413,2)*100</f>
        <v>104</v>
      </c>
      <c r="P3413">
        <f>IF(L3413&gt;0,ROUNDUP((E3413/L3413),0))</f>
        <v>200</v>
      </c>
      <c r="Q3413" t="s">
        <v>34</v>
      </c>
      <c r="R3413" t="s">
        <v>80</v>
      </c>
      <c r="S3413" s="10">
        <f>(J3413/86400)+25569+(-5/24)</f>
        <v>42264.814490740733</v>
      </c>
      <c r="T3413" s="9">
        <f>(I3413/86400)+25569+(-5/24)</f>
        <v>42284.814490740733</v>
      </c>
    </row>
    <row r="3414" spans="1:20" ht="43.5" x14ac:dyDescent="0.35">
      <c r="A3414">
        <v>3412</v>
      </c>
      <c r="B3414" s="8" t="s">
        <v>1491</v>
      </c>
      <c r="C3414" s="8" t="s">
        <v>1490</v>
      </c>
      <c r="D3414">
        <v>3000</v>
      </c>
      <c r="E3414">
        <v>3000</v>
      </c>
      <c r="F3414" t="s">
        <v>51</v>
      </c>
      <c r="G3414" t="s">
        <v>56</v>
      </c>
      <c r="H3414" t="s">
        <v>90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81</v>
      </c>
      <c r="O3414">
        <f>ROUNDUP(E3414/D3414,2)*100</f>
        <v>100</v>
      </c>
      <c r="P3414">
        <f>IF(L3414&gt;0,ROUNDUP((E3414/L3414),0))</f>
        <v>116</v>
      </c>
      <c r="Q3414" t="s">
        <v>34</v>
      </c>
      <c r="R3414" t="s">
        <v>80</v>
      </c>
      <c r="S3414" s="10">
        <f>(J3414/86400)+25569+(-5/24)</f>
        <v>41879.750717592593</v>
      </c>
      <c r="T3414" s="9">
        <f>(I3414/86400)+25569+(-5/24)</f>
        <v>41909.750717592593</v>
      </c>
    </row>
    <row r="3415" spans="1:20" ht="58" x14ac:dyDescent="0.35">
      <c r="A3415">
        <v>3413</v>
      </c>
      <c r="B3415" s="8" t="s">
        <v>1489</v>
      </c>
      <c r="C3415" s="8" t="s">
        <v>1488</v>
      </c>
      <c r="D3415">
        <v>500</v>
      </c>
      <c r="E3415">
        <v>650</v>
      </c>
      <c r="F3415" t="s">
        <v>51</v>
      </c>
      <c r="G3415" t="s">
        <v>55</v>
      </c>
      <c r="H3415" t="s">
        <v>82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81</v>
      </c>
      <c r="O3415">
        <f>ROUNDUP(E3415/D3415,2)*100</f>
        <v>130</v>
      </c>
      <c r="P3415">
        <f>IF(L3415&gt;0,ROUNDUP((E3415/L3415),0))</f>
        <v>47</v>
      </c>
      <c r="Q3415" t="s">
        <v>34</v>
      </c>
      <c r="R3415" t="s">
        <v>80</v>
      </c>
      <c r="S3415" s="10">
        <f>(J3415/86400)+25569+(-5/24)</f>
        <v>42053.524745370371</v>
      </c>
      <c r="T3415" s="9">
        <f>(I3415/86400)+25569+(-5/24)</f>
        <v>42062.999305555553</v>
      </c>
    </row>
    <row r="3416" spans="1:20" ht="43.5" x14ac:dyDescent="0.35">
      <c r="A3416">
        <v>3414</v>
      </c>
      <c r="B3416" s="8" t="s">
        <v>1487</v>
      </c>
      <c r="C3416" s="8" t="s">
        <v>1486</v>
      </c>
      <c r="D3416">
        <v>3000</v>
      </c>
      <c r="E3416">
        <v>3105</v>
      </c>
      <c r="F3416" t="s">
        <v>51</v>
      </c>
      <c r="G3416" t="s">
        <v>55</v>
      </c>
      <c r="H3416" t="s">
        <v>82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81</v>
      </c>
      <c r="O3416">
        <f>ROUNDUP(E3416/D3416,2)*100</f>
        <v>104</v>
      </c>
      <c r="P3416">
        <f>IF(L3416&gt;0,ROUNDUP((E3416/L3416),0))</f>
        <v>71</v>
      </c>
      <c r="Q3416" t="s">
        <v>34</v>
      </c>
      <c r="R3416" t="s">
        <v>80</v>
      </c>
      <c r="S3416" s="10">
        <f>(J3416/86400)+25569+(-5/24)</f>
        <v>42675.624131944445</v>
      </c>
      <c r="T3416" s="9">
        <f>(I3416/86400)+25569+(-5/24)</f>
        <v>42705.124305555553</v>
      </c>
    </row>
    <row r="3417" spans="1:20" ht="43.5" x14ac:dyDescent="0.35">
      <c r="A3417">
        <v>3415</v>
      </c>
      <c r="B3417" s="8" t="s">
        <v>1485</v>
      </c>
      <c r="C3417" s="8" t="s">
        <v>1484</v>
      </c>
      <c r="D3417">
        <v>200</v>
      </c>
      <c r="E3417">
        <v>200</v>
      </c>
      <c r="F3417" t="s">
        <v>51</v>
      </c>
      <c r="G3417" t="s">
        <v>55</v>
      </c>
      <c r="H3417" t="s">
        <v>82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81</v>
      </c>
      <c r="O3417">
        <f>ROUNDUP(E3417/D3417,2)*100</f>
        <v>100</v>
      </c>
      <c r="P3417">
        <f>IF(L3417&gt;0,ROUNDUP((E3417/L3417),0))</f>
        <v>23</v>
      </c>
      <c r="Q3417" t="s">
        <v>34</v>
      </c>
      <c r="R3417" t="s">
        <v>80</v>
      </c>
      <c r="S3417" s="10">
        <f>(J3417/86400)+25569+(-5/24)</f>
        <v>42466.935833333329</v>
      </c>
      <c r="T3417" s="9">
        <f>(I3417/86400)+25569+(-5/24)</f>
        <v>42477.770833333336</v>
      </c>
    </row>
    <row r="3418" spans="1:20" ht="58" x14ac:dyDescent="0.35">
      <c r="A3418">
        <v>3416</v>
      </c>
      <c r="B3418" s="8" t="s">
        <v>1483</v>
      </c>
      <c r="C3418" s="8" t="s">
        <v>1482</v>
      </c>
      <c r="D3418">
        <v>4000</v>
      </c>
      <c r="E3418">
        <v>4784</v>
      </c>
      <c r="F3418" t="s">
        <v>51</v>
      </c>
      <c r="G3418" t="s">
        <v>56</v>
      </c>
      <c r="H3418" t="s">
        <v>90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81</v>
      </c>
      <c r="O3418">
        <f>ROUNDUP(E3418/D3418,2)*100</f>
        <v>120</v>
      </c>
      <c r="P3418">
        <f>IF(L3418&gt;0,ROUNDUP((E3418/L3418),0))</f>
        <v>160</v>
      </c>
      <c r="Q3418" t="s">
        <v>34</v>
      </c>
      <c r="R3418" t="s">
        <v>80</v>
      </c>
      <c r="S3418" s="10">
        <f>(J3418/86400)+25569+(-5/24)</f>
        <v>42089.204224537032</v>
      </c>
      <c r="T3418" s="9">
        <f>(I3418/86400)+25569+(-5/24)</f>
        <v>42117.562499999993</v>
      </c>
    </row>
    <row r="3419" spans="1:20" ht="43.5" x14ac:dyDescent="0.35">
      <c r="A3419">
        <v>3417</v>
      </c>
      <c r="B3419" s="8" t="s">
        <v>1481</v>
      </c>
      <c r="C3419" s="8" t="s">
        <v>1480</v>
      </c>
      <c r="D3419">
        <v>1700</v>
      </c>
      <c r="E3419">
        <v>1700.01</v>
      </c>
      <c r="F3419" t="s">
        <v>51</v>
      </c>
      <c r="G3419" t="s">
        <v>55</v>
      </c>
      <c r="H3419" t="s">
        <v>82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81</v>
      </c>
      <c r="O3419">
        <f>ROUNDUP(E3419/D3419,2)*100</f>
        <v>101</v>
      </c>
      <c r="P3419">
        <f>IF(L3419&gt;0,ROUNDUP((E3419/L3419),0))</f>
        <v>38</v>
      </c>
      <c r="Q3419" t="s">
        <v>34</v>
      </c>
      <c r="R3419" t="s">
        <v>80</v>
      </c>
      <c r="S3419" s="10">
        <f>(J3419/86400)+25569+(-5/24)</f>
        <v>41894.705416666664</v>
      </c>
      <c r="T3419" s="9">
        <f>(I3419/86400)+25569+(-5/24)</f>
        <v>41937.821527777771</v>
      </c>
    </row>
    <row r="3420" spans="1:20" ht="43.5" x14ac:dyDescent="0.35">
      <c r="A3420">
        <v>3418</v>
      </c>
      <c r="B3420" s="8" t="s">
        <v>1479</v>
      </c>
      <c r="C3420" s="8" t="s">
        <v>1478</v>
      </c>
      <c r="D3420">
        <v>4000</v>
      </c>
      <c r="E3420">
        <v>4035</v>
      </c>
      <c r="F3420" t="s">
        <v>51</v>
      </c>
      <c r="G3420" t="s">
        <v>55</v>
      </c>
      <c r="H3420" t="s">
        <v>82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81</v>
      </c>
      <c r="O3420">
        <f>ROUNDUP(E3420/D3420,2)*100</f>
        <v>101</v>
      </c>
      <c r="P3420">
        <f>IF(L3420&gt;0,ROUNDUP((E3420/L3420),0))</f>
        <v>73</v>
      </c>
      <c r="Q3420" t="s">
        <v>34</v>
      </c>
      <c r="R3420" t="s">
        <v>80</v>
      </c>
      <c r="S3420" s="10">
        <f>(J3420/86400)+25569+(-5/24)</f>
        <v>41752.626238425924</v>
      </c>
      <c r="T3420" s="9">
        <f>(I3420/86400)+25569+(-5/24)</f>
        <v>41782.626238425924</v>
      </c>
    </row>
    <row r="3421" spans="1:20" ht="58" x14ac:dyDescent="0.35">
      <c r="A3421">
        <v>3419</v>
      </c>
      <c r="B3421" s="8" t="s">
        <v>1477</v>
      </c>
      <c r="C3421" s="8" t="s">
        <v>1476</v>
      </c>
      <c r="D3421">
        <v>2750</v>
      </c>
      <c r="E3421">
        <v>2930</v>
      </c>
      <c r="F3421" t="s">
        <v>51</v>
      </c>
      <c r="G3421" t="s">
        <v>65</v>
      </c>
      <c r="H3421" t="s">
        <v>85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81</v>
      </c>
      <c r="O3421">
        <f>ROUNDUP(E3421/D3421,2)*100</f>
        <v>107</v>
      </c>
      <c r="P3421">
        <f>IF(L3421&gt;0,ROUNDUP((E3421/L3421),0))</f>
        <v>64</v>
      </c>
      <c r="Q3421" t="s">
        <v>34</v>
      </c>
      <c r="R3421" t="s">
        <v>80</v>
      </c>
      <c r="S3421" s="10">
        <f>(J3421/86400)+25569+(-5/24)</f>
        <v>42448.613252314812</v>
      </c>
      <c r="T3421" s="9">
        <f>(I3421/86400)+25569+(-5/24)</f>
        <v>42466.687499999993</v>
      </c>
    </row>
    <row r="3422" spans="1:20" ht="43.5" x14ac:dyDescent="0.35">
      <c r="A3422">
        <v>3420</v>
      </c>
      <c r="B3422" s="8" t="s">
        <v>1475</v>
      </c>
      <c r="C3422" s="8" t="s">
        <v>1474</v>
      </c>
      <c r="D3422">
        <v>700</v>
      </c>
      <c r="E3422">
        <v>966</v>
      </c>
      <c r="F3422" t="s">
        <v>51</v>
      </c>
      <c r="G3422" t="s">
        <v>56</v>
      </c>
      <c r="H3422" t="s">
        <v>90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81</v>
      </c>
      <c r="O3422">
        <f>ROUNDUP(E3422/D3422,2)*100</f>
        <v>138</v>
      </c>
      <c r="P3422">
        <f>IF(L3422&gt;0,ROUNDUP((E3422/L3422),0))</f>
        <v>29</v>
      </c>
      <c r="Q3422" t="s">
        <v>34</v>
      </c>
      <c r="R3422" t="s">
        <v>80</v>
      </c>
      <c r="S3422" s="10">
        <f>(J3422/86400)+25569+(-5/24)</f>
        <v>42404.881967592592</v>
      </c>
      <c r="T3422" s="9">
        <f>(I3422/86400)+25569+(-5/24)</f>
        <v>42413.791666666664</v>
      </c>
    </row>
    <row r="3423" spans="1:20" ht="43.5" x14ac:dyDescent="0.35">
      <c r="A3423">
        <v>3421</v>
      </c>
      <c r="B3423" s="8" t="s">
        <v>1473</v>
      </c>
      <c r="C3423" s="8" t="s">
        <v>1472</v>
      </c>
      <c r="D3423">
        <v>10000</v>
      </c>
      <c r="E3423">
        <v>10115</v>
      </c>
      <c r="F3423" t="s">
        <v>51</v>
      </c>
      <c r="G3423" t="s">
        <v>55</v>
      </c>
      <c r="H3423" t="s">
        <v>82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81</v>
      </c>
      <c r="O3423">
        <f>ROUNDUP(E3423/D3423,2)*100</f>
        <v>102</v>
      </c>
      <c r="P3423">
        <f>IF(L3423&gt;0,ROUNDUP((E3423/L3423),0))</f>
        <v>104</v>
      </c>
      <c r="Q3423" t="s">
        <v>34</v>
      </c>
      <c r="R3423" t="s">
        <v>80</v>
      </c>
      <c r="S3423" s="10">
        <f>(J3423/86400)+25569+(-5/24)</f>
        <v>42037.582905092589</v>
      </c>
      <c r="T3423" s="9">
        <f>(I3423/86400)+25569+(-5/24)</f>
        <v>42067.582905092589</v>
      </c>
    </row>
    <row r="3424" spans="1:20" ht="43.5" x14ac:dyDescent="0.35">
      <c r="A3424">
        <v>3422</v>
      </c>
      <c r="B3424" s="8" t="s">
        <v>1471</v>
      </c>
      <c r="C3424" s="8" t="s">
        <v>1470</v>
      </c>
      <c r="D3424">
        <v>3000</v>
      </c>
      <c r="E3424">
        <v>3273</v>
      </c>
      <c r="F3424" t="s">
        <v>51</v>
      </c>
      <c r="G3424" t="s">
        <v>56</v>
      </c>
      <c r="H3424" t="s">
        <v>90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81</v>
      </c>
      <c r="O3424">
        <f>ROUNDUP(E3424/D3424,2)*100</f>
        <v>110.00000000000001</v>
      </c>
      <c r="P3424">
        <f>IF(L3424&gt;0,ROUNDUP((E3424/L3424),0))</f>
        <v>72</v>
      </c>
      <c r="Q3424" t="s">
        <v>34</v>
      </c>
      <c r="R3424" t="s">
        <v>80</v>
      </c>
      <c r="S3424" s="10">
        <f>(J3424/86400)+25569+(-5/24)</f>
        <v>42323.353888888887</v>
      </c>
      <c r="T3424" s="9">
        <f>(I3424/86400)+25569+(-5/24)</f>
        <v>42351.791666666664</v>
      </c>
    </row>
    <row r="3425" spans="1:20" ht="43.5" x14ac:dyDescent="0.35">
      <c r="A3425">
        <v>3423</v>
      </c>
      <c r="B3425" s="8" t="s">
        <v>1469</v>
      </c>
      <c r="C3425" s="8" t="s">
        <v>1468</v>
      </c>
      <c r="D3425">
        <v>250</v>
      </c>
      <c r="E3425">
        <v>350</v>
      </c>
      <c r="F3425" t="s">
        <v>51</v>
      </c>
      <c r="G3425" t="s">
        <v>55</v>
      </c>
      <c r="H3425" t="s">
        <v>82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81</v>
      </c>
      <c r="O3425">
        <f>ROUNDUP(E3425/D3425,2)*100</f>
        <v>140</v>
      </c>
      <c r="P3425">
        <f>IF(L3425&gt;0,ROUNDUP((E3425/L3425),0))</f>
        <v>35</v>
      </c>
      <c r="Q3425" t="s">
        <v>34</v>
      </c>
      <c r="R3425" t="s">
        <v>80</v>
      </c>
      <c r="S3425" s="10">
        <f>(J3425/86400)+25569+(-5/24)</f>
        <v>42088.703020833331</v>
      </c>
      <c r="T3425" s="9">
        <f>(I3425/86400)+25569+(-5/24)</f>
        <v>42118.703020833331</v>
      </c>
    </row>
    <row r="3426" spans="1:20" ht="43.5" x14ac:dyDescent="0.35">
      <c r="A3426">
        <v>3424</v>
      </c>
      <c r="B3426" s="8" t="s">
        <v>1467</v>
      </c>
      <c r="C3426" s="8" t="s">
        <v>1466</v>
      </c>
      <c r="D3426">
        <v>6000</v>
      </c>
      <c r="E3426">
        <v>6215</v>
      </c>
      <c r="F3426" t="s">
        <v>51</v>
      </c>
      <c r="G3426" t="s">
        <v>55</v>
      </c>
      <c r="H3426" t="s">
        <v>82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81</v>
      </c>
      <c r="O3426">
        <f>ROUNDUP(E3426/D3426,2)*100</f>
        <v>104</v>
      </c>
      <c r="P3426">
        <f>IF(L3426&gt;0,ROUNDUP((E3426/L3426),0))</f>
        <v>82</v>
      </c>
      <c r="Q3426" t="s">
        <v>34</v>
      </c>
      <c r="R3426" t="s">
        <v>80</v>
      </c>
      <c r="S3426" s="10">
        <f>(J3426/86400)+25569+(-5/24)</f>
        <v>42018.468564814808</v>
      </c>
      <c r="T3426" s="9">
        <f>(I3426/86400)+25569+(-5/24)</f>
        <v>42040.082638888889</v>
      </c>
    </row>
    <row r="3427" spans="1:20" ht="43.5" x14ac:dyDescent="0.35">
      <c r="A3427">
        <v>3425</v>
      </c>
      <c r="B3427" s="8" t="s">
        <v>1465</v>
      </c>
      <c r="C3427" s="8" t="s">
        <v>1464</v>
      </c>
      <c r="D3427">
        <v>30000</v>
      </c>
      <c r="E3427">
        <v>30891.1</v>
      </c>
      <c r="F3427" t="s">
        <v>51</v>
      </c>
      <c r="G3427" t="s">
        <v>55</v>
      </c>
      <c r="H3427" t="s">
        <v>82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81</v>
      </c>
      <c r="O3427">
        <f>ROUNDUP(E3427/D3427,2)*100</f>
        <v>103</v>
      </c>
      <c r="P3427">
        <f>IF(L3427&gt;0,ROUNDUP((E3427/L3427),0))</f>
        <v>298</v>
      </c>
      <c r="Q3427" t="s">
        <v>34</v>
      </c>
      <c r="R3427" t="s">
        <v>80</v>
      </c>
      <c r="S3427" s="10">
        <f>(J3427/86400)+25569+(-5/24)</f>
        <v>41884.40898148148</v>
      </c>
      <c r="T3427" s="9">
        <f>(I3427/86400)+25569+(-5/24)</f>
        <v>41916.40898148148</v>
      </c>
    </row>
    <row r="3428" spans="1:20" ht="43.5" x14ac:dyDescent="0.35">
      <c r="A3428">
        <v>3426</v>
      </c>
      <c r="B3428" s="8" t="s">
        <v>1463</v>
      </c>
      <c r="C3428" s="8" t="s">
        <v>1462</v>
      </c>
      <c r="D3428">
        <v>3750</v>
      </c>
      <c r="E3428">
        <v>4055</v>
      </c>
      <c r="F3428" t="s">
        <v>51</v>
      </c>
      <c r="G3428" t="s">
        <v>55</v>
      </c>
      <c r="H3428" t="s">
        <v>82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81</v>
      </c>
      <c r="O3428">
        <f>ROUNDUP(E3428/D3428,2)*100</f>
        <v>109.00000000000001</v>
      </c>
      <c r="P3428">
        <f>IF(L3428&gt;0,ROUNDUP((E3428/L3428),0))</f>
        <v>47</v>
      </c>
      <c r="Q3428" t="s">
        <v>34</v>
      </c>
      <c r="R3428" t="s">
        <v>80</v>
      </c>
      <c r="S3428" s="10">
        <f>(J3428/86400)+25569+(-5/24)</f>
        <v>41883.848414351851</v>
      </c>
      <c r="T3428" s="9">
        <f>(I3428/86400)+25569+(-5/24)</f>
        <v>41902.875</v>
      </c>
    </row>
    <row r="3429" spans="1:20" ht="43.5" x14ac:dyDescent="0.35">
      <c r="A3429">
        <v>3427</v>
      </c>
      <c r="B3429" s="8" t="s">
        <v>1461</v>
      </c>
      <c r="C3429" s="8" t="s">
        <v>1460</v>
      </c>
      <c r="D3429">
        <v>1500</v>
      </c>
      <c r="E3429">
        <v>1500</v>
      </c>
      <c r="F3429" t="s">
        <v>51</v>
      </c>
      <c r="G3429" t="s">
        <v>56</v>
      </c>
      <c r="H3429" t="s">
        <v>90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81</v>
      </c>
      <c r="O3429">
        <f>ROUNDUP(E3429/D3429,2)*100</f>
        <v>100</v>
      </c>
      <c r="P3429">
        <f>IF(L3429&gt;0,ROUNDUP((E3429/L3429),0))</f>
        <v>52</v>
      </c>
      <c r="Q3429" t="s">
        <v>34</v>
      </c>
      <c r="R3429" t="s">
        <v>80</v>
      </c>
      <c r="S3429" s="10">
        <f>(J3429/86400)+25569+(-5/24)</f>
        <v>41792.436944444438</v>
      </c>
      <c r="T3429" s="9">
        <f>(I3429/86400)+25569+(-5/24)</f>
        <v>41822.436944444438</v>
      </c>
    </row>
    <row r="3430" spans="1:20" ht="58" x14ac:dyDescent="0.35">
      <c r="A3430">
        <v>3428</v>
      </c>
      <c r="B3430" s="8" t="s">
        <v>1459</v>
      </c>
      <c r="C3430" s="8" t="s">
        <v>1458</v>
      </c>
      <c r="D3430">
        <v>2000</v>
      </c>
      <c r="E3430">
        <v>2055</v>
      </c>
      <c r="F3430" t="s">
        <v>51</v>
      </c>
      <c r="G3430" t="s">
        <v>56</v>
      </c>
      <c r="H3430" t="s">
        <v>90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81</v>
      </c>
      <c r="O3430">
        <f>ROUNDUP(E3430/D3430,2)*100</f>
        <v>103</v>
      </c>
      <c r="P3430">
        <f>IF(L3430&gt;0,ROUNDUP((E3430/L3430),0))</f>
        <v>41</v>
      </c>
      <c r="Q3430" t="s">
        <v>34</v>
      </c>
      <c r="R3430" t="s">
        <v>80</v>
      </c>
      <c r="S3430" s="10">
        <f>(J3430/86400)+25569+(-5/24)</f>
        <v>42038.512118055551</v>
      </c>
      <c r="T3430" s="9">
        <f>(I3430/86400)+25569+(-5/24)</f>
        <v>42063.499999999993</v>
      </c>
    </row>
    <row r="3431" spans="1:20" ht="43.5" x14ac:dyDescent="0.35">
      <c r="A3431">
        <v>3429</v>
      </c>
      <c r="B3431" s="8" t="s">
        <v>1457</v>
      </c>
      <c r="C3431" s="8" t="s">
        <v>1456</v>
      </c>
      <c r="D3431">
        <v>150</v>
      </c>
      <c r="E3431">
        <v>195</v>
      </c>
      <c r="F3431" t="s">
        <v>51</v>
      </c>
      <c r="G3431" t="s">
        <v>56</v>
      </c>
      <c r="H3431" t="s">
        <v>90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81</v>
      </c>
      <c r="O3431">
        <f>ROUNDUP(E3431/D3431,2)*100</f>
        <v>130</v>
      </c>
      <c r="P3431">
        <f>IF(L3431&gt;0,ROUNDUP((E3431/L3431),0))</f>
        <v>17</v>
      </c>
      <c r="Q3431" t="s">
        <v>34</v>
      </c>
      <c r="R3431" t="s">
        <v>80</v>
      </c>
      <c r="S3431" s="10">
        <f>(J3431/86400)+25569+(-5/24)</f>
        <v>42661.813206018516</v>
      </c>
      <c r="T3431" s="9">
        <f>(I3431/86400)+25569+(-5/24)</f>
        <v>42675.813206018516</v>
      </c>
    </row>
    <row r="3432" spans="1:20" ht="43.5" x14ac:dyDescent="0.35">
      <c r="A3432">
        <v>3430</v>
      </c>
      <c r="B3432" s="8" t="s">
        <v>1455</v>
      </c>
      <c r="C3432" s="8" t="s">
        <v>1454</v>
      </c>
      <c r="D3432">
        <v>2000</v>
      </c>
      <c r="E3432">
        <v>2170.9899999999998</v>
      </c>
      <c r="F3432" t="s">
        <v>51</v>
      </c>
      <c r="G3432" t="s">
        <v>56</v>
      </c>
      <c r="H3432" t="s">
        <v>90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81</v>
      </c>
      <c r="O3432">
        <f>ROUNDUP(E3432/D3432,2)*100</f>
        <v>109.00000000000001</v>
      </c>
      <c r="P3432">
        <f>IF(L3432&gt;0,ROUNDUP((E3432/L3432),0))</f>
        <v>31</v>
      </c>
      <c r="Q3432" t="s">
        <v>34</v>
      </c>
      <c r="R3432" t="s">
        <v>80</v>
      </c>
      <c r="S3432" s="10">
        <f>(J3432/86400)+25569+(-5/24)</f>
        <v>41820.737280092588</v>
      </c>
      <c r="T3432" s="9">
        <f>(I3432/86400)+25569+(-5/24)</f>
        <v>41850.737280092588</v>
      </c>
    </row>
    <row r="3433" spans="1:20" ht="43.5" x14ac:dyDescent="0.35">
      <c r="A3433">
        <v>3431</v>
      </c>
      <c r="B3433" s="8" t="s">
        <v>1453</v>
      </c>
      <c r="C3433" s="8" t="s">
        <v>1452</v>
      </c>
      <c r="D3433">
        <v>2000</v>
      </c>
      <c r="E3433">
        <v>2000</v>
      </c>
      <c r="F3433" t="s">
        <v>51</v>
      </c>
      <c r="G3433" t="s">
        <v>55</v>
      </c>
      <c r="H3433" t="s">
        <v>82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81</v>
      </c>
      <c r="O3433">
        <f>ROUNDUP(E3433/D3433,2)*100</f>
        <v>100</v>
      </c>
      <c r="P3433">
        <f>IF(L3433&gt;0,ROUNDUP((E3433/L3433),0))</f>
        <v>96</v>
      </c>
      <c r="Q3433" t="s">
        <v>34</v>
      </c>
      <c r="R3433" t="s">
        <v>80</v>
      </c>
      <c r="S3433" s="10">
        <f>(J3433/86400)+25569+(-5/24)</f>
        <v>41839.522604166668</v>
      </c>
      <c r="T3433" s="9">
        <f>(I3433/86400)+25569+(-5/24)</f>
        <v>41869.522604166668</v>
      </c>
    </row>
    <row r="3434" spans="1:20" ht="43.5" x14ac:dyDescent="0.35">
      <c r="A3434">
        <v>3432</v>
      </c>
      <c r="B3434" s="8" t="s">
        <v>1451</v>
      </c>
      <c r="C3434" s="8" t="s">
        <v>1450</v>
      </c>
      <c r="D3434">
        <v>2000</v>
      </c>
      <c r="E3434">
        <v>2193</v>
      </c>
      <c r="F3434" t="s">
        <v>51</v>
      </c>
      <c r="G3434" t="s">
        <v>55</v>
      </c>
      <c r="H3434" t="s">
        <v>82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81</v>
      </c>
      <c r="O3434">
        <f>ROUNDUP(E3434/D3434,2)*100</f>
        <v>110.00000000000001</v>
      </c>
      <c r="P3434">
        <f>IF(L3434&gt;0,ROUNDUP((E3434/L3434),0))</f>
        <v>53</v>
      </c>
      <c r="Q3434" t="s">
        <v>34</v>
      </c>
      <c r="R3434" t="s">
        <v>80</v>
      </c>
      <c r="S3434" s="10">
        <f>(J3434/86400)+25569+(-5/24)</f>
        <v>42380.372847222221</v>
      </c>
      <c r="T3434" s="9">
        <f>(I3434/86400)+25569+(-5/24)</f>
        <v>42405.708333333336</v>
      </c>
    </row>
    <row r="3435" spans="1:20" ht="43.5" x14ac:dyDescent="0.35">
      <c r="A3435">
        <v>3433</v>
      </c>
      <c r="B3435" s="8" t="s">
        <v>1449</v>
      </c>
      <c r="C3435" s="8" t="s">
        <v>1448</v>
      </c>
      <c r="D3435">
        <v>9500</v>
      </c>
      <c r="E3435">
        <v>9525</v>
      </c>
      <c r="F3435" t="s">
        <v>51</v>
      </c>
      <c r="G3435" t="s">
        <v>55</v>
      </c>
      <c r="H3435" t="s">
        <v>82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81</v>
      </c>
      <c r="O3435">
        <f>ROUNDUP(E3435/D3435,2)*100</f>
        <v>101</v>
      </c>
      <c r="P3435">
        <f>IF(L3435&gt;0,ROUNDUP((E3435/L3435),0))</f>
        <v>135</v>
      </c>
      <c r="Q3435" t="s">
        <v>34</v>
      </c>
      <c r="R3435" t="s">
        <v>80</v>
      </c>
      <c r="S3435" s="10">
        <f>(J3435/86400)+25569+(-5/24)</f>
        <v>41775.854803240734</v>
      </c>
      <c r="T3435" s="9">
        <f>(I3435/86400)+25569+(-5/24)</f>
        <v>41806.916666666664</v>
      </c>
    </row>
    <row r="3436" spans="1:20" ht="58" x14ac:dyDescent="0.35">
      <c r="A3436">
        <v>3434</v>
      </c>
      <c r="B3436" s="8" t="s">
        <v>1447</v>
      </c>
      <c r="C3436" s="8" t="s">
        <v>1446</v>
      </c>
      <c r="D3436">
        <v>10000</v>
      </c>
      <c r="E3436">
        <v>10555</v>
      </c>
      <c r="F3436" t="s">
        <v>51</v>
      </c>
      <c r="G3436" t="s">
        <v>55</v>
      </c>
      <c r="H3436" t="s">
        <v>82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81</v>
      </c>
      <c r="O3436">
        <f>ROUNDUP(E3436/D3436,2)*100</f>
        <v>106</v>
      </c>
      <c r="P3436">
        <f>IF(L3436&gt;0,ROUNDUP((E3436/L3436),0))</f>
        <v>63</v>
      </c>
      <c r="Q3436" t="s">
        <v>34</v>
      </c>
      <c r="R3436" t="s">
        <v>80</v>
      </c>
      <c r="S3436" s="10">
        <f>(J3436/86400)+25569+(-5/24)</f>
        <v>41800.172094907401</v>
      </c>
      <c r="T3436" s="9">
        <f>(I3436/86400)+25569+(-5/24)</f>
        <v>41830.172094907401</v>
      </c>
    </row>
    <row r="3437" spans="1:20" ht="43.5" x14ac:dyDescent="0.35">
      <c r="A3437">
        <v>3435</v>
      </c>
      <c r="B3437" s="8" t="s">
        <v>1445</v>
      </c>
      <c r="C3437" s="8" t="s">
        <v>1444</v>
      </c>
      <c r="D3437">
        <v>1000</v>
      </c>
      <c r="E3437">
        <v>1120</v>
      </c>
      <c r="F3437" t="s">
        <v>51</v>
      </c>
      <c r="G3437" t="s">
        <v>55</v>
      </c>
      <c r="H3437" t="s">
        <v>82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81</v>
      </c>
      <c r="O3437">
        <f>ROUNDUP(E3437/D3437,2)*100</f>
        <v>112.00000000000001</v>
      </c>
      <c r="P3437">
        <f>IF(L3437&gt;0,ROUNDUP((E3437/L3437),0))</f>
        <v>59</v>
      </c>
      <c r="Q3437" t="s">
        <v>34</v>
      </c>
      <c r="R3437" t="s">
        <v>80</v>
      </c>
      <c r="S3437" s="10">
        <f>(J3437/86400)+25569+(-5/24)</f>
        <v>42572.408483796295</v>
      </c>
      <c r="T3437" s="9">
        <f>(I3437/86400)+25569+(-5/24)</f>
        <v>42588.916666666664</v>
      </c>
    </row>
    <row r="3438" spans="1:20" ht="43.5" x14ac:dyDescent="0.35">
      <c r="A3438">
        <v>3436</v>
      </c>
      <c r="B3438" s="8" t="s">
        <v>1443</v>
      </c>
      <c r="C3438" s="8" t="s">
        <v>1442</v>
      </c>
      <c r="D3438">
        <v>5000</v>
      </c>
      <c r="E3438">
        <v>5295</v>
      </c>
      <c r="F3438" t="s">
        <v>51</v>
      </c>
      <c r="G3438" t="s">
        <v>55</v>
      </c>
      <c r="H3438" t="s">
        <v>82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81</v>
      </c>
      <c r="O3438">
        <f>ROUNDUP(E3438/D3438,2)*100</f>
        <v>106</v>
      </c>
      <c r="P3438">
        <f>IF(L3438&gt;0,ROUNDUP((E3438/L3438),0))</f>
        <v>144</v>
      </c>
      <c r="Q3438" t="s">
        <v>34</v>
      </c>
      <c r="R3438" t="s">
        <v>80</v>
      </c>
      <c r="S3438" s="10">
        <f>(J3438/86400)+25569+(-5/24)</f>
        <v>41851.333252314813</v>
      </c>
      <c r="T3438" s="9">
        <f>(I3438/86400)+25569+(-5/24)</f>
        <v>41872.477777777771</v>
      </c>
    </row>
    <row r="3439" spans="1:20" ht="58" x14ac:dyDescent="0.35">
      <c r="A3439">
        <v>3437</v>
      </c>
      <c r="B3439" s="8" t="s">
        <v>1441</v>
      </c>
      <c r="C3439" s="8" t="s">
        <v>1440</v>
      </c>
      <c r="D3439">
        <v>3000</v>
      </c>
      <c r="E3439">
        <v>3030</v>
      </c>
      <c r="F3439" t="s">
        <v>51</v>
      </c>
      <c r="G3439" t="s">
        <v>55</v>
      </c>
      <c r="H3439" t="s">
        <v>82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81</v>
      </c>
      <c r="O3439">
        <f>ROUNDUP(E3439/D3439,2)*100</f>
        <v>101</v>
      </c>
      <c r="P3439">
        <f>IF(L3439&gt;0,ROUNDUP((E3439/L3439),0))</f>
        <v>85</v>
      </c>
      <c r="Q3439" t="s">
        <v>34</v>
      </c>
      <c r="R3439" t="s">
        <v>80</v>
      </c>
      <c r="S3439" s="10">
        <f>(J3439/86400)+25569+(-5/24)</f>
        <v>42205.502546296295</v>
      </c>
      <c r="T3439" s="9">
        <f>(I3439/86400)+25569+(-5/24)</f>
        <v>42235.502546296295</v>
      </c>
    </row>
    <row r="3440" spans="1:20" ht="43.5" x14ac:dyDescent="0.35">
      <c r="A3440">
        <v>3438</v>
      </c>
      <c r="B3440" s="8" t="s">
        <v>1439</v>
      </c>
      <c r="C3440" s="8" t="s">
        <v>1438</v>
      </c>
      <c r="D3440">
        <v>2500</v>
      </c>
      <c r="E3440">
        <v>2605</v>
      </c>
      <c r="F3440" t="s">
        <v>51</v>
      </c>
      <c r="G3440" t="s">
        <v>56</v>
      </c>
      <c r="H3440" t="s">
        <v>90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81</v>
      </c>
      <c r="O3440">
        <f>ROUNDUP(E3440/D3440,2)*100</f>
        <v>105</v>
      </c>
      <c r="P3440">
        <f>IF(L3440&gt;0,ROUNDUP((E3440/L3440),0))</f>
        <v>187</v>
      </c>
      <c r="Q3440" t="s">
        <v>34</v>
      </c>
      <c r="R3440" t="s">
        <v>80</v>
      </c>
      <c r="S3440" s="10">
        <f>(J3440/86400)+25569+(-5/24)</f>
        <v>42100.719525462962</v>
      </c>
      <c r="T3440" s="9">
        <f>(I3440/86400)+25569+(-5/24)</f>
        <v>42126.666666666664</v>
      </c>
    </row>
    <row r="3441" spans="1:20" ht="29" x14ac:dyDescent="0.35">
      <c r="A3441">
        <v>3439</v>
      </c>
      <c r="B3441" s="8" t="s">
        <v>1437</v>
      </c>
      <c r="C3441" s="8" t="s">
        <v>1436</v>
      </c>
      <c r="D3441">
        <v>1200</v>
      </c>
      <c r="E3441">
        <v>1616.14</v>
      </c>
      <c r="F3441" t="s">
        <v>51</v>
      </c>
      <c r="G3441" t="s">
        <v>55</v>
      </c>
      <c r="H3441" t="s">
        <v>82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81</v>
      </c>
      <c r="O3441">
        <f>ROUNDUP(E3441/D3441,2)*100</f>
        <v>135</v>
      </c>
      <c r="P3441">
        <f>IF(L3441&gt;0,ROUNDUP((E3441/L3441),0))</f>
        <v>90</v>
      </c>
      <c r="Q3441" t="s">
        <v>34</v>
      </c>
      <c r="R3441" t="s">
        <v>80</v>
      </c>
      <c r="S3441" s="10">
        <f>(J3441/86400)+25569+(-5/24)</f>
        <v>42374.702893518515</v>
      </c>
      <c r="T3441" s="9">
        <f>(I3441/86400)+25569+(-5/24)</f>
        <v>42387.999305555553</v>
      </c>
    </row>
    <row r="3442" spans="1:20" ht="43.5" x14ac:dyDescent="0.35">
      <c r="A3442">
        <v>3440</v>
      </c>
      <c r="B3442" s="8" t="s">
        <v>1088</v>
      </c>
      <c r="C3442" s="8" t="s">
        <v>1435</v>
      </c>
      <c r="D3442">
        <v>5000</v>
      </c>
      <c r="E3442">
        <v>5260.92</v>
      </c>
      <c r="F3442" t="s">
        <v>51</v>
      </c>
      <c r="G3442" t="s">
        <v>55</v>
      </c>
      <c r="H3442" t="s">
        <v>82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81</v>
      </c>
      <c r="O3442">
        <f>ROUNDUP(E3442/D3442,2)*100</f>
        <v>106</v>
      </c>
      <c r="P3442">
        <f>IF(L3442&gt;0,ROUNDUP((E3442/L3442),0))</f>
        <v>65</v>
      </c>
      <c r="Q3442" t="s">
        <v>34</v>
      </c>
      <c r="R3442" t="s">
        <v>80</v>
      </c>
      <c r="S3442" s="10">
        <f>(J3442/86400)+25569+(-5/24)</f>
        <v>41808.914675925924</v>
      </c>
      <c r="T3442" s="9">
        <f>(I3442/86400)+25569+(-5/24)</f>
        <v>41831.46875</v>
      </c>
    </row>
    <row r="3443" spans="1:20" ht="43.5" x14ac:dyDescent="0.35">
      <c r="A3443">
        <v>3441</v>
      </c>
      <c r="B3443" s="8" t="s">
        <v>1434</v>
      </c>
      <c r="C3443" s="8" t="s">
        <v>1433</v>
      </c>
      <c r="D3443">
        <v>2500</v>
      </c>
      <c r="E3443">
        <v>2565</v>
      </c>
      <c r="F3443" t="s">
        <v>51</v>
      </c>
      <c r="G3443" t="s">
        <v>55</v>
      </c>
      <c r="H3443" t="s">
        <v>82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81</v>
      </c>
      <c r="O3443">
        <f>ROUNDUP(E3443/D3443,2)*100</f>
        <v>103</v>
      </c>
      <c r="P3443">
        <f>IF(L3443&gt;0,ROUNDUP((E3443/L3443),0))</f>
        <v>60</v>
      </c>
      <c r="Q3443" t="s">
        <v>34</v>
      </c>
      <c r="R3443" t="s">
        <v>80</v>
      </c>
      <c r="S3443" s="10">
        <f>(J3443/86400)+25569+(-5/24)</f>
        <v>42294.221307870372</v>
      </c>
      <c r="T3443" s="9">
        <f>(I3443/86400)+25569+(-5/24)</f>
        <v>42321.636805555558</v>
      </c>
    </row>
    <row r="3444" spans="1:20" ht="43.5" x14ac:dyDescent="0.35">
      <c r="A3444">
        <v>3442</v>
      </c>
      <c r="B3444" s="8" t="s">
        <v>1432</v>
      </c>
      <c r="C3444" s="8" t="s">
        <v>1431</v>
      </c>
      <c r="D3444">
        <v>250</v>
      </c>
      <c r="E3444">
        <v>250</v>
      </c>
      <c r="F3444" t="s">
        <v>51</v>
      </c>
      <c r="G3444" t="s">
        <v>55</v>
      </c>
      <c r="H3444" t="s">
        <v>82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81</v>
      </c>
      <c r="O3444">
        <f>ROUNDUP(E3444/D3444,2)*100</f>
        <v>100</v>
      </c>
      <c r="P3444">
        <f>IF(L3444&gt;0,ROUNDUP((E3444/L3444),0))</f>
        <v>32</v>
      </c>
      <c r="Q3444" t="s">
        <v>34</v>
      </c>
      <c r="R3444" t="s">
        <v>80</v>
      </c>
      <c r="S3444" s="10">
        <f>(J3444/86400)+25569+(-5/24)</f>
        <v>42124.632777777777</v>
      </c>
      <c r="T3444" s="9">
        <f>(I3444/86400)+25569+(-5/24)</f>
        <v>42154.632777777777</v>
      </c>
    </row>
    <row r="3445" spans="1:20" ht="43.5" x14ac:dyDescent="0.35">
      <c r="A3445">
        <v>3443</v>
      </c>
      <c r="B3445" s="8" t="s">
        <v>1430</v>
      </c>
      <c r="C3445" s="8" t="s">
        <v>1429</v>
      </c>
      <c r="D3445">
        <v>1000</v>
      </c>
      <c r="E3445">
        <v>1855</v>
      </c>
      <c r="F3445" t="s">
        <v>51</v>
      </c>
      <c r="G3445" t="s">
        <v>55</v>
      </c>
      <c r="H3445" t="s">
        <v>82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81</v>
      </c>
      <c r="O3445">
        <f>ROUNDUP(E3445/D3445,2)*100</f>
        <v>186</v>
      </c>
      <c r="P3445">
        <f>IF(L3445&gt;0,ROUNDUP((E3445/L3445),0))</f>
        <v>42</v>
      </c>
      <c r="Q3445" t="s">
        <v>34</v>
      </c>
      <c r="R3445" t="s">
        <v>80</v>
      </c>
      <c r="S3445" s="10">
        <f>(J3445/86400)+25569+(-5/24)</f>
        <v>41861.316504629627</v>
      </c>
      <c r="T3445" s="9">
        <f>(I3445/86400)+25569+(-5/24)</f>
        <v>41891.316504629627</v>
      </c>
    </row>
    <row r="3446" spans="1:20" ht="58" x14ac:dyDescent="0.35">
      <c r="A3446">
        <v>3444</v>
      </c>
      <c r="B3446" s="8" t="s">
        <v>1428</v>
      </c>
      <c r="C3446" s="8" t="s">
        <v>1427</v>
      </c>
      <c r="D3446">
        <v>300</v>
      </c>
      <c r="E3446">
        <v>867</v>
      </c>
      <c r="F3446" t="s">
        <v>51</v>
      </c>
      <c r="G3446" t="s">
        <v>58</v>
      </c>
      <c r="H3446" t="s">
        <v>104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81</v>
      </c>
      <c r="O3446">
        <f>ROUNDUP(E3446/D3446,2)*100</f>
        <v>289</v>
      </c>
      <c r="P3446">
        <f>IF(L3446&gt;0,ROUNDUP((E3446/L3446),0))</f>
        <v>44</v>
      </c>
      <c r="Q3446" t="s">
        <v>34</v>
      </c>
      <c r="R3446" t="s">
        <v>80</v>
      </c>
      <c r="S3446" s="10">
        <f>(J3446/86400)+25569+(-5/24)</f>
        <v>42521.08317129629</v>
      </c>
      <c r="T3446" s="9">
        <f>(I3446/86400)+25569+(-5/24)</f>
        <v>42529.374305555553</v>
      </c>
    </row>
    <row r="3447" spans="1:20" ht="43.5" x14ac:dyDescent="0.35">
      <c r="A3447">
        <v>3445</v>
      </c>
      <c r="B3447" s="8" t="s">
        <v>1426</v>
      </c>
      <c r="C3447" s="8" t="s">
        <v>1425</v>
      </c>
      <c r="D3447">
        <v>2000</v>
      </c>
      <c r="E3447">
        <v>2000</v>
      </c>
      <c r="F3447" t="s">
        <v>51</v>
      </c>
      <c r="G3447" t="s">
        <v>56</v>
      </c>
      <c r="H3447" t="s">
        <v>90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81</v>
      </c>
      <c r="O3447">
        <f>ROUNDUP(E3447/D3447,2)*100</f>
        <v>100</v>
      </c>
      <c r="P3447">
        <f>IF(L3447&gt;0,ROUNDUP((E3447/L3447),0))</f>
        <v>65</v>
      </c>
      <c r="Q3447" t="s">
        <v>34</v>
      </c>
      <c r="R3447" t="s">
        <v>80</v>
      </c>
      <c r="S3447" s="10">
        <f>(J3447/86400)+25569+(-5/24)</f>
        <v>42272.322175925925</v>
      </c>
      <c r="T3447" s="9">
        <f>(I3447/86400)+25569+(-5/24)</f>
        <v>42300.322175925925</v>
      </c>
    </row>
    <row r="3448" spans="1:20" ht="43.5" x14ac:dyDescent="0.35">
      <c r="A3448">
        <v>3446</v>
      </c>
      <c r="B3448" s="8" t="s">
        <v>1424</v>
      </c>
      <c r="C3448" s="8" t="s">
        <v>1423</v>
      </c>
      <c r="D3448">
        <v>1000</v>
      </c>
      <c r="E3448">
        <v>1082</v>
      </c>
      <c r="F3448" t="s">
        <v>51</v>
      </c>
      <c r="G3448" t="s">
        <v>56</v>
      </c>
      <c r="H3448" t="s">
        <v>90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81</v>
      </c>
      <c r="O3448">
        <f>ROUNDUP(E3448/D3448,2)*100</f>
        <v>109.00000000000001</v>
      </c>
      <c r="P3448">
        <f>IF(L3448&gt;0,ROUNDUP((E3448/L3448),0))</f>
        <v>44</v>
      </c>
      <c r="Q3448" t="s">
        <v>34</v>
      </c>
      <c r="R3448" t="s">
        <v>80</v>
      </c>
      <c r="S3448" s="10">
        <f>(J3448/86400)+25569+(-5/24)</f>
        <v>42016.624131944445</v>
      </c>
      <c r="T3448" s="9">
        <f>(I3448/86400)+25569+(-5/24)</f>
        <v>42040.305555555555</v>
      </c>
    </row>
    <row r="3449" spans="1:20" ht="29" x14ac:dyDescent="0.35">
      <c r="A3449">
        <v>3447</v>
      </c>
      <c r="B3449" s="8" t="s">
        <v>1422</v>
      </c>
      <c r="C3449" s="8" t="s">
        <v>1421</v>
      </c>
      <c r="D3449">
        <v>1000</v>
      </c>
      <c r="E3449">
        <v>1078</v>
      </c>
      <c r="F3449" t="s">
        <v>51</v>
      </c>
      <c r="G3449" t="s">
        <v>55</v>
      </c>
      <c r="H3449" t="s">
        <v>82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81</v>
      </c>
      <c r="O3449">
        <f>ROUNDUP(E3449/D3449,2)*100</f>
        <v>108</v>
      </c>
      <c r="P3449">
        <f>IF(L3449&gt;0,ROUNDUP((E3449/L3449),0))</f>
        <v>77</v>
      </c>
      <c r="Q3449" t="s">
        <v>34</v>
      </c>
      <c r="R3449" t="s">
        <v>80</v>
      </c>
      <c r="S3449" s="10">
        <f>(J3449/86400)+25569+(-5/24)</f>
        <v>42402.680694444447</v>
      </c>
      <c r="T3449" s="9">
        <f>(I3449/86400)+25569+(-5/24)</f>
        <v>42447.639027777775</v>
      </c>
    </row>
    <row r="3450" spans="1:20" ht="43.5" x14ac:dyDescent="0.35">
      <c r="A3450">
        <v>3448</v>
      </c>
      <c r="B3450" s="8" t="s">
        <v>1420</v>
      </c>
      <c r="C3450" s="8" t="s">
        <v>1419</v>
      </c>
      <c r="D3450">
        <v>2100</v>
      </c>
      <c r="E3450">
        <v>2305</v>
      </c>
      <c r="F3450" t="s">
        <v>51</v>
      </c>
      <c r="G3450" t="s">
        <v>55</v>
      </c>
      <c r="H3450" t="s">
        <v>82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81</v>
      </c>
      <c r="O3450">
        <f>ROUNDUP(E3450/D3450,2)*100</f>
        <v>110.00000000000001</v>
      </c>
      <c r="P3450">
        <f>IF(L3450&gt;0,ROUNDUP((E3450/L3450),0))</f>
        <v>52</v>
      </c>
      <c r="Q3450" t="s">
        <v>34</v>
      </c>
      <c r="R3450" t="s">
        <v>80</v>
      </c>
      <c r="S3450" s="10">
        <f>(J3450/86400)+25569+(-5/24)</f>
        <v>41959.910752314812</v>
      </c>
      <c r="T3450" s="9">
        <f>(I3450/86400)+25569+(-5/24)</f>
        <v>41989.910752314812</v>
      </c>
    </row>
    <row r="3451" spans="1:20" ht="43.5" x14ac:dyDescent="0.35">
      <c r="A3451">
        <v>3449</v>
      </c>
      <c r="B3451" s="8" t="s">
        <v>1418</v>
      </c>
      <c r="C3451" s="8" t="s">
        <v>1417</v>
      </c>
      <c r="D3451">
        <v>800</v>
      </c>
      <c r="E3451">
        <v>1365</v>
      </c>
      <c r="F3451" t="s">
        <v>51</v>
      </c>
      <c r="G3451" t="s">
        <v>55</v>
      </c>
      <c r="H3451" t="s">
        <v>82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81</v>
      </c>
      <c r="O3451">
        <f>ROUNDUP(E3451/D3451,2)*100</f>
        <v>171</v>
      </c>
      <c r="P3451">
        <f>IF(L3451&gt;0,ROUNDUP((E3451/L3451),0))</f>
        <v>69</v>
      </c>
      <c r="Q3451" t="s">
        <v>34</v>
      </c>
      <c r="R3451" t="s">
        <v>80</v>
      </c>
      <c r="S3451" s="10">
        <f>(J3451/86400)+25569+(-5/24)</f>
        <v>42531.844189814808</v>
      </c>
      <c r="T3451" s="9">
        <f>(I3451/86400)+25569+(-5/24)</f>
        <v>42559.958333333336</v>
      </c>
    </row>
    <row r="3452" spans="1:20" ht="43.5" x14ac:dyDescent="0.35">
      <c r="A3452">
        <v>3450</v>
      </c>
      <c r="B3452" s="8" t="s">
        <v>1416</v>
      </c>
      <c r="C3452" s="8" t="s">
        <v>1415</v>
      </c>
      <c r="D3452">
        <v>500</v>
      </c>
      <c r="E3452">
        <v>760</v>
      </c>
      <c r="F3452" t="s">
        <v>51</v>
      </c>
      <c r="G3452" t="s">
        <v>56</v>
      </c>
      <c r="H3452" t="s">
        <v>90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81</v>
      </c>
      <c r="O3452">
        <f>ROUNDUP(E3452/D3452,2)*100</f>
        <v>152</v>
      </c>
      <c r="P3452">
        <f>IF(L3452&gt;0,ROUNDUP((E3452/L3452),0))</f>
        <v>20</v>
      </c>
      <c r="Q3452" t="s">
        <v>34</v>
      </c>
      <c r="R3452" t="s">
        <v>80</v>
      </c>
      <c r="S3452" s="10">
        <f>(J3452/86400)+25569+(-5/24)</f>
        <v>42036.496192129627</v>
      </c>
      <c r="T3452" s="9">
        <f>(I3452/86400)+25569+(-5/24)</f>
        <v>42096.454525462956</v>
      </c>
    </row>
    <row r="3453" spans="1:20" ht="43.5" x14ac:dyDescent="0.35">
      <c r="A3453">
        <v>3451</v>
      </c>
      <c r="B3453" s="8" t="s">
        <v>1414</v>
      </c>
      <c r="C3453" s="8" t="s">
        <v>1413</v>
      </c>
      <c r="D3453">
        <v>650</v>
      </c>
      <c r="E3453">
        <v>658</v>
      </c>
      <c r="F3453" t="s">
        <v>51</v>
      </c>
      <c r="G3453" t="s">
        <v>55</v>
      </c>
      <c r="H3453" t="s">
        <v>82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81</v>
      </c>
      <c r="O3453">
        <f>ROUNDUP(E3453/D3453,2)*100</f>
        <v>102</v>
      </c>
      <c r="P3453">
        <f>IF(L3453&gt;0,ROUNDUP((E3453/L3453),0))</f>
        <v>42</v>
      </c>
      <c r="Q3453" t="s">
        <v>34</v>
      </c>
      <c r="R3453" t="s">
        <v>80</v>
      </c>
      <c r="S3453" s="10">
        <f>(J3453/86400)+25569+(-5/24)</f>
        <v>42088.515358796292</v>
      </c>
      <c r="T3453" s="9">
        <f>(I3453/86400)+25569+(-5/24)</f>
        <v>42115.515358796292</v>
      </c>
    </row>
    <row r="3454" spans="1:20" ht="43.5" x14ac:dyDescent="0.35">
      <c r="A3454">
        <v>3452</v>
      </c>
      <c r="B3454" s="8" t="s">
        <v>1412</v>
      </c>
      <c r="C3454" s="8" t="s">
        <v>1411</v>
      </c>
      <c r="D3454">
        <v>1000</v>
      </c>
      <c r="E3454">
        <v>1532</v>
      </c>
      <c r="F3454" t="s">
        <v>51</v>
      </c>
      <c r="G3454" t="s">
        <v>55</v>
      </c>
      <c r="H3454" t="s">
        <v>82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81</v>
      </c>
      <c r="O3454">
        <f>ROUNDUP(E3454/D3454,2)*100</f>
        <v>154</v>
      </c>
      <c r="P3454">
        <f>IF(L3454&gt;0,ROUNDUP((E3454/L3454),0))</f>
        <v>42</v>
      </c>
      <c r="Q3454" t="s">
        <v>34</v>
      </c>
      <c r="R3454" t="s">
        <v>80</v>
      </c>
      <c r="S3454" s="10">
        <f>(J3454/86400)+25569+(-5/24)</f>
        <v>41820.430856481478</v>
      </c>
      <c r="T3454" s="9">
        <f>(I3454/86400)+25569+(-5/24)</f>
        <v>41842.957638888889</v>
      </c>
    </row>
    <row r="3455" spans="1:20" ht="43.5" x14ac:dyDescent="0.35">
      <c r="A3455">
        <v>3453</v>
      </c>
      <c r="B3455" s="8" t="s">
        <v>1410</v>
      </c>
      <c r="C3455" s="8" t="s">
        <v>1409</v>
      </c>
      <c r="D3455">
        <v>300</v>
      </c>
      <c r="E3455">
        <v>385</v>
      </c>
      <c r="F3455" t="s">
        <v>51</v>
      </c>
      <c r="G3455" t="s">
        <v>56</v>
      </c>
      <c r="H3455" t="s">
        <v>90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81</v>
      </c>
      <c r="O3455">
        <f>ROUNDUP(E3455/D3455,2)*100</f>
        <v>129</v>
      </c>
      <c r="P3455">
        <f>IF(L3455&gt;0,ROUNDUP((E3455/L3455),0))</f>
        <v>28</v>
      </c>
      <c r="Q3455" t="s">
        <v>34</v>
      </c>
      <c r="R3455" t="s">
        <v>80</v>
      </c>
      <c r="S3455" s="10">
        <f>(J3455/86400)+25569+(-5/24)</f>
        <v>42535.770324074074</v>
      </c>
      <c r="T3455" s="9">
        <f>(I3455/86400)+25569+(-5/24)</f>
        <v>42595.770324074074</v>
      </c>
    </row>
    <row r="3456" spans="1:20" ht="58" x14ac:dyDescent="0.35">
      <c r="A3456">
        <v>3454</v>
      </c>
      <c r="B3456" s="8" t="s">
        <v>1408</v>
      </c>
      <c r="C3456" s="8" t="s">
        <v>1407</v>
      </c>
      <c r="D3456">
        <v>700</v>
      </c>
      <c r="E3456">
        <v>705</v>
      </c>
      <c r="F3456" t="s">
        <v>51</v>
      </c>
      <c r="G3456" t="s">
        <v>56</v>
      </c>
      <c r="H3456" t="s">
        <v>90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81</v>
      </c>
      <c r="O3456">
        <f>ROUNDUP(E3456/D3456,2)*100</f>
        <v>101</v>
      </c>
      <c r="P3456">
        <f>IF(L3456&gt;0,ROUNDUP((E3456/L3456),0))</f>
        <v>34</v>
      </c>
      <c r="Q3456" t="s">
        <v>34</v>
      </c>
      <c r="R3456" t="s">
        <v>80</v>
      </c>
      <c r="S3456" s="10">
        <f>(J3456/86400)+25569+(-5/24)</f>
        <v>41821.490266203698</v>
      </c>
      <c r="T3456" s="9">
        <f>(I3456/86400)+25569+(-5/24)</f>
        <v>41851.490266203698</v>
      </c>
    </row>
    <row r="3457" spans="1:20" ht="58" x14ac:dyDescent="0.35">
      <c r="A3457">
        <v>3455</v>
      </c>
      <c r="B3457" s="8" t="s">
        <v>1406</v>
      </c>
      <c r="C3457" s="8" t="s">
        <v>1405</v>
      </c>
      <c r="D3457">
        <v>10000</v>
      </c>
      <c r="E3457">
        <v>10065</v>
      </c>
      <c r="F3457" t="s">
        <v>51</v>
      </c>
      <c r="G3457" t="s">
        <v>55</v>
      </c>
      <c r="H3457" t="s">
        <v>82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81</v>
      </c>
      <c r="O3457">
        <f>ROUNDUP(E3457/D3457,2)*100</f>
        <v>101</v>
      </c>
      <c r="P3457">
        <f>IF(L3457&gt;0,ROUNDUP((E3457/L3457),0))</f>
        <v>146</v>
      </c>
      <c r="Q3457" t="s">
        <v>34</v>
      </c>
      <c r="R3457" t="s">
        <v>80</v>
      </c>
      <c r="S3457" s="10">
        <f>(J3457/86400)+25569+(-5/24)</f>
        <v>42626.541979166665</v>
      </c>
      <c r="T3457" s="9">
        <f>(I3457/86400)+25569+(-5/24)</f>
        <v>42656.541979166665</v>
      </c>
    </row>
    <row r="3458" spans="1:20" ht="43.5" x14ac:dyDescent="0.35">
      <c r="A3458">
        <v>3456</v>
      </c>
      <c r="B3458" s="8" t="s">
        <v>1404</v>
      </c>
      <c r="C3458" s="8" t="s">
        <v>1403</v>
      </c>
      <c r="D3458">
        <v>3000</v>
      </c>
      <c r="E3458">
        <v>5739</v>
      </c>
      <c r="F3458" t="s">
        <v>51</v>
      </c>
      <c r="G3458" t="s">
        <v>55</v>
      </c>
      <c r="H3458" t="s">
        <v>82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81</v>
      </c>
      <c r="O3458">
        <f>ROUNDUP(E3458/D3458,2)*100</f>
        <v>192</v>
      </c>
      <c r="P3458">
        <f>IF(L3458&gt;0,ROUNDUP((E3458/L3458),0))</f>
        <v>359</v>
      </c>
      <c r="Q3458" t="s">
        <v>34</v>
      </c>
      <c r="R3458" t="s">
        <v>80</v>
      </c>
      <c r="S3458" s="10">
        <f>(J3458/86400)+25569+(-5/24)</f>
        <v>41820.997303240736</v>
      </c>
      <c r="T3458" s="9">
        <f>(I3458/86400)+25569+(-5/24)</f>
        <v>41852.082638888889</v>
      </c>
    </row>
    <row r="3459" spans="1:20" ht="29" x14ac:dyDescent="0.35">
      <c r="A3459">
        <v>3457</v>
      </c>
      <c r="B3459" s="8" t="s">
        <v>1402</v>
      </c>
      <c r="C3459" s="8" t="s">
        <v>1401</v>
      </c>
      <c r="D3459">
        <v>2000</v>
      </c>
      <c r="E3459">
        <v>2804</v>
      </c>
      <c r="F3459" t="s">
        <v>51</v>
      </c>
      <c r="G3459" t="s">
        <v>55</v>
      </c>
      <c r="H3459" t="s">
        <v>82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81</v>
      </c>
      <c r="O3459">
        <f>ROUNDUP(E3459/D3459,2)*100</f>
        <v>141</v>
      </c>
      <c r="P3459">
        <f>IF(L3459&gt;0,ROUNDUP((E3459/L3459),0))</f>
        <v>51</v>
      </c>
      <c r="Q3459" t="s">
        <v>34</v>
      </c>
      <c r="R3459" t="s">
        <v>80</v>
      </c>
      <c r="S3459" s="10">
        <f>(J3459/86400)+25569+(-5/24)</f>
        <v>42016.498344907406</v>
      </c>
      <c r="T3459" s="9">
        <f>(I3459/86400)+25569+(-5/24)</f>
        <v>42047.040972222218</v>
      </c>
    </row>
    <row r="3460" spans="1:20" ht="43.5" x14ac:dyDescent="0.35">
      <c r="A3460">
        <v>3458</v>
      </c>
      <c r="B3460" s="8" t="s">
        <v>1400</v>
      </c>
      <c r="C3460" s="8" t="s">
        <v>1399</v>
      </c>
      <c r="D3460">
        <v>978</v>
      </c>
      <c r="E3460">
        <v>1216</v>
      </c>
      <c r="F3460" t="s">
        <v>51</v>
      </c>
      <c r="G3460" t="s">
        <v>55</v>
      </c>
      <c r="H3460" t="s">
        <v>82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81</v>
      </c>
      <c r="O3460">
        <f>ROUNDUP(E3460/D3460,2)*100</f>
        <v>125</v>
      </c>
      <c r="P3460">
        <f>IF(L3460&gt;0,ROUNDUP((E3460/L3460),0))</f>
        <v>46</v>
      </c>
      <c r="Q3460" t="s">
        <v>34</v>
      </c>
      <c r="R3460" t="s">
        <v>80</v>
      </c>
      <c r="S3460" s="10">
        <f>(J3460/86400)+25569+(-5/24)</f>
        <v>42010.994247685179</v>
      </c>
      <c r="T3460" s="9">
        <f>(I3460/86400)+25569+(-5/24)</f>
        <v>42037.977083333331</v>
      </c>
    </row>
    <row r="3461" spans="1:20" ht="58" x14ac:dyDescent="0.35">
      <c r="A3461">
        <v>3459</v>
      </c>
      <c r="B3461" s="8" t="s">
        <v>1398</v>
      </c>
      <c r="C3461" s="8" t="s">
        <v>1397</v>
      </c>
      <c r="D3461">
        <v>500</v>
      </c>
      <c r="E3461">
        <v>631</v>
      </c>
      <c r="F3461" t="s">
        <v>51</v>
      </c>
      <c r="G3461" t="s">
        <v>56</v>
      </c>
      <c r="H3461" t="s">
        <v>90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81</v>
      </c>
      <c r="O3461">
        <f>ROUNDUP(E3461/D3461,2)*100</f>
        <v>127</v>
      </c>
      <c r="P3461">
        <f>IF(L3461&gt;0,ROUNDUP((E3461/L3461),0))</f>
        <v>18</v>
      </c>
      <c r="Q3461" t="s">
        <v>34</v>
      </c>
      <c r="R3461" t="s">
        <v>80</v>
      </c>
      <c r="S3461" s="10">
        <f>(J3461/86400)+25569+(-5/24)</f>
        <v>42480.271527777775</v>
      </c>
      <c r="T3461" s="9">
        <f>(I3461/86400)+25569+(-5/24)</f>
        <v>42510.271527777775</v>
      </c>
    </row>
    <row r="3462" spans="1:20" ht="43.5" x14ac:dyDescent="0.35">
      <c r="A3462">
        <v>3460</v>
      </c>
      <c r="B3462" s="8" t="s">
        <v>1396</v>
      </c>
      <c r="C3462" s="8" t="s">
        <v>1395</v>
      </c>
      <c r="D3462">
        <v>500</v>
      </c>
      <c r="E3462">
        <v>950</v>
      </c>
      <c r="F3462" t="s">
        <v>51</v>
      </c>
      <c r="G3462" t="s">
        <v>56</v>
      </c>
      <c r="H3462" t="s">
        <v>90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81</v>
      </c>
      <c r="O3462">
        <f>ROUNDUP(E3462/D3462,2)*100</f>
        <v>190</v>
      </c>
      <c r="P3462">
        <f>IF(L3462&gt;0,ROUNDUP((E3462/L3462),0))</f>
        <v>50</v>
      </c>
      <c r="Q3462" t="s">
        <v>34</v>
      </c>
      <c r="R3462" t="s">
        <v>80</v>
      </c>
      <c r="S3462" s="10">
        <f>(J3462/86400)+25569+(-5/24)</f>
        <v>41852.318888888891</v>
      </c>
      <c r="T3462" s="9">
        <f>(I3462/86400)+25569+(-5/24)</f>
        <v>41866.318888888891</v>
      </c>
    </row>
    <row r="3463" spans="1:20" ht="58" x14ac:dyDescent="0.35">
      <c r="A3463">
        <v>3461</v>
      </c>
      <c r="B3463" s="8" t="s">
        <v>1394</v>
      </c>
      <c r="C3463" s="8" t="s">
        <v>1393</v>
      </c>
      <c r="D3463">
        <v>500</v>
      </c>
      <c r="E3463">
        <v>695</v>
      </c>
      <c r="F3463" t="s">
        <v>51</v>
      </c>
      <c r="G3463" t="s">
        <v>55</v>
      </c>
      <c r="H3463" t="s">
        <v>82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81</v>
      </c>
      <c r="O3463">
        <f>ROUNDUP(E3463/D3463,2)*100</f>
        <v>139</v>
      </c>
      <c r="P3463">
        <f>IF(L3463&gt;0,ROUNDUP((E3463/L3463),0))</f>
        <v>58</v>
      </c>
      <c r="Q3463" t="s">
        <v>34</v>
      </c>
      <c r="R3463" t="s">
        <v>80</v>
      </c>
      <c r="S3463" s="10">
        <f>(J3463/86400)+25569+(-5/24)</f>
        <v>42643.424525462957</v>
      </c>
      <c r="T3463" s="9">
        <f>(I3463/86400)+25569+(-5/24)</f>
        <v>42671.916666666664</v>
      </c>
    </row>
    <row r="3464" spans="1:20" ht="43.5" x14ac:dyDescent="0.35">
      <c r="A3464">
        <v>3462</v>
      </c>
      <c r="B3464" s="8" t="s">
        <v>1392</v>
      </c>
      <c r="C3464" s="8" t="s">
        <v>1391</v>
      </c>
      <c r="D3464">
        <v>250</v>
      </c>
      <c r="E3464">
        <v>505</v>
      </c>
      <c r="F3464" t="s">
        <v>51</v>
      </c>
      <c r="G3464" t="s">
        <v>55</v>
      </c>
      <c r="H3464" t="s">
        <v>82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81</v>
      </c>
      <c r="O3464">
        <f>ROUNDUP(E3464/D3464,2)*100</f>
        <v>202</v>
      </c>
      <c r="P3464">
        <f>IF(L3464&gt;0,ROUNDUP((E3464/L3464),0))</f>
        <v>30</v>
      </c>
      <c r="Q3464" t="s">
        <v>34</v>
      </c>
      <c r="R3464" t="s">
        <v>80</v>
      </c>
      <c r="S3464" s="10">
        <f>(J3464/86400)+25569+(-5/24)</f>
        <v>42179.690138888887</v>
      </c>
      <c r="T3464" s="9">
        <f>(I3464/86400)+25569+(-5/24)</f>
        <v>42195.541666666664</v>
      </c>
    </row>
    <row r="3465" spans="1:20" ht="43.5" x14ac:dyDescent="0.35">
      <c r="A3465">
        <v>3463</v>
      </c>
      <c r="B3465" s="8" t="s">
        <v>1390</v>
      </c>
      <c r="C3465" s="8" t="s">
        <v>1389</v>
      </c>
      <c r="D3465">
        <v>10000</v>
      </c>
      <c r="E3465">
        <v>10338</v>
      </c>
      <c r="F3465" t="s">
        <v>51</v>
      </c>
      <c r="G3465" t="s">
        <v>57</v>
      </c>
      <c r="H3465" t="s">
        <v>193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81</v>
      </c>
      <c r="O3465">
        <f>ROUNDUP(E3465/D3465,2)*100</f>
        <v>104</v>
      </c>
      <c r="P3465">
        <f>IF(L3465&gt;0,ROUNDUP((E3465/L3465),0))</f>
        <v>91</v>
      </c>
      <c r="Q3465" t="s">
        <v>34</v>
      </c>
      <c r="R3465" t="s">
        <v>80</v>
      </c>
      <c r="S3465" s="10">
        <f>(J3465/86400)+25569+(-5/24)</f>
        <v>42612.710474537038</v>
      </c>
      <c r="T3465" s="9">
        <f>(I3465/86400)+25569+(-5/24)</f>
        <v>42653.957638888889</v>
      </c>
    </row>
    <row r="3466" spans="1:20" ht="58" x14ac:dyDescent="0.35">
      <c r="A3466">
        <v>3464</v>
      </c>
      <c r="B3466" s="8" t="s">
        <v>1388</v>
      </c>
      <c r="C3466" s="8" t="s">
        <v>1387</v>
      </c>
      <c r="D3466">
        <v>5000</v>
      </c>
      <c r="E3466">
        <v>5116.18</v>
      </c>
      <c r="F3466" t="s">
        <v>51</v>
      </c>
      <c r="G3466" t="s">
        <v>55</v>
      </c>
      <c r="H3466" t="s">
        <v>82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81</v>
      </c>
      <c r="O3466">
        <f>ROUNDUP(E3466/D3466,2)*100</f>
        <v>103</v>
      </c>
      <c r="P3466">
        <f>IF(L3466&gt;0,ROUNDUP((E3466/L3466),0))</f>
        <v>56</v>
      </c>
      <c r="Q3466" t="s">
        <v>34</v>
      </c>
      <c r="R3466" t="s">
        <v>80</v>
      </c>
      <c r="S3466" s="10">
        <f>(J3466/86400)+25569+(-5/24)</f>
        <v>42574.921724537031</v>
      </c>
      <c r="T3466" s="9">
        <f>(I3466/86400)+25569+(-5/24)</f>
        <v>42604.921724537031</v>
      </c>
    </row>
    <row r="3467" spans="1:20" ht="43.5" x14ac:dyDescent="0.35">
      <c r="A3467">
        <v>3465</v>
      </c>
      <c r="B3467" s="8" t="s">
        <v>1386</v>
      </c>
      <c r="C3467" s="8" t="s">
        <v>1385</v>
      </c>
      <c r="D3467">
        <v>2000</v>
      </c>
      <c r="E3467">
        <v>2060</v>
      </c>
      <c r="F3467" t="s">
        <v>51</v>
      </c>
      <c r="G3467" t="s">
        <v>56</v>
      </c>
      <c r="H3467" t="s">
        <v>90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81</v>
      </c>
      <c r="O3467">
        <f>ROUNDUP(E3467/D3467,2)*100</f>
        <v>103</v>
      </c>
      <c r="P3467">
        <f>IF(L3467&gt;0,ROUNDUP((E3467/L3467),0))</f>
        <v>58</v>
      </c>
      <c r="Q3467" t="s">
        <v>34</v>
      </c>
      <c r="R3467" t="s">
        <v>80</v>
      </c>
      <c r="S3467" s="10">
        <f>(J3467/86400)+25569+(-5/24)</f>
        <v>42200.417499999996</v>
      </c>
      <c r="T3467" s="9">
        <f>(I3467/86400)+25569+(-5/24)</f>
        <v>42225.458333333336</v>
      </c>
    </row>
    <row r="3468" spans="1:20" ht="43.5" x14ac:dyDescent="0.35">
      <c r="A3468">
        <v>3466</v>
      </c>
      <c r="B3468" s="8" t="s">
        <v>1384</v>
      </c>
      <c r="C3468" s="8" t="s">
        <v>1383</v>
      </c>
      <c r="D3468">
        <v>3500</v>
      </c>
      <c r="E3468">
        <v>4450</v>
      </c>
      <c r="F3468" t="s">
        <v>51</v>
      </c>
      <c r="G3468" t="s">
        <v>55</v>
      </c>
      <c r="H3468" t="s">
        <v>82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81</v>
      </c>
      <c r="O3468">
        <f>ROUNDUP(E3468/D3468,2)*100</f>
        <v>128</v>
      </c>
      <c r="P3468">
        <f>IF(L3468&gt;0,ROUNDUP((E3468/L3468),0))</f>
        <v>73</v>
      </c>
      <c r="Q3468" t="s">
        <v>34</v>
      </c>
      <c r="R3468" t="s">
        <v>80</v>
      </c>
      <c r="S3468" s="10">
        <f>(J3468/86400)+25569+(-5/24)</f>
        <v>42419.810763888883</v>
      </c>
      <c r="T3468" s="9">
        <f>(I3468/86400)+25569+(-5/24)</f>
        <v>42479.769097222219</v>
      </c>
    </row>
    <row r="3469" spans="1:20" x14ac:dyDescent="0.35">
      <c r="A3469">
        <v>3467</v>
      </c>
      <c r="B3469" s="8" t="s">
        <v>1382</v>
      </c>
      <c r="C3469" s="8" t="s">
        <v>1381</v>
      </c>
      <c r="D3469">
        <v>3000</v>
      </c>
      <c r="E3469">
        <v>3030</v>
      </c>
      <c r="F3469" t="s">
        <v>51</v>
      </c>
      <c r="G3469" t="s">
        <v>55</v>
      </c>
      <c r="H3469" t="s">
        <v>82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81</v>
      </c>
      <c r="O3469">
        <f>ROUNDUP(E3469/D3469,2)*100</f>
        <v>101</v>
      </c>
      <c r="P3469">
        <f>IF(L3469&gt;0,ROUNDUP((E3469/L3469),0))</f>
        <v>65</v>
      </c>
      <c r="Q3469" t="s">
        <v>34</v>
      </c>
      <c r="R3469" t="s">
        <v>80</v>
      </c>
      <c r="S3469" s="10">
        <f>(J3469/86400)+25569+(-5/24)</f>
        <v>42053.463333333326</v>
      </c>
      <c r="T3469" s="9">
        <f>(I3469/86400)+25569+(-5/24)</f>
        <v>42083.421666666669</v>
      </c>
    </row>
    <row r="3470" spans="1:20" ht="43.5" x14ac:dyDescent="0.35">
      <c r="A3470">
        <v>3468</v>
      </c>
      <c r="B3470" s="8" t="s">
        <v>1380</v>
      </c>
      <c r="C3470" s="8" t="s">
        <v>1379</v>
      </c>
      <c r="D3470">
        <v>10000</v>
      </c>
      <c r="E3470">
        <v>12178</v>
      </c>
      <c r="F3470" t="s">
        <v>51</v>
      </c>
      <c r="G3470" t="s">
        <v>55</v>
      </c>
      <c r="H3470" t="s">
        <v>82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81</v>
      </c>
      <c r="O3470">
        <f>ROUNDUP(E3470/D3470,2)*100</f>
        <v>122</v>
      </c>
      <c r="P3470">
        <f>IF(L3470&gt;0,ROUNDUP((E3470/L3470),0))</f>
        <v>717</v>
      </c>
      <c r="Q3470" t="s">
        <v>34</v>
      </c>
      <c r="R3470" t="s">
        <v>80</v>
      </c>
      <c r="S3470" s="10">
        <f>(J3470/86400)+25569+(-5/24)</f>
        <v>42605.55704861111</v>
      </c>
      <c r="T3470" s="9">
        <f>(I3470/86400)+25569+(-5/24)</f>
        <v>42633.916666666664</v>
      </c>
    </row>
    <row r="3471" spans="1:20" ht="58" x14ac:dyDescent="0.35">
      <c r="A3471">
        <v>3469</v>
      </c>
      <c r="B3471" s="8" t="s">
        <v>1378</v>
      </c>
      <c r="C3471" s="8" t="s">
        <v>1377</v>
      </c>
      <c r="D3471">
        <v>2800</v>
      </c>
      <c r="E3471">
        <v>3175</v>
      </c>
      <c r="F3471" t="s">
        <v>51</v>
      </c>
      <c r="G3471" t="s">
        <v>55</v>
      </c>
      <c r="H3471" t="s">
        <v>82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81</v>
      </c>
      <c r="O3471">
        <f>ROUNDUP(E3471/D3471,2)*100</f>
        <v>113.99999999999999</v>
      </c>
      <c r="P3471">
        <f>IF(L3471&gt;0,ROUNDUP((E3471/L3471),0))</f>
        <v>51</v>
      </c>
      <c r="Q3471" t="s">
        <v>34</v>
      </c>
      <c r="R3471" t="s">
        <v>80</v>
      </c>
      <c r="S3471" s="10">
        <f>(J3471/86400)+25569+(-5/24)</f>
        <v>42458.433391203704</v>
      </c>
      <c r="T3471" s="9">
        <f>(I3471/86400)+25569+(-5/24)</f>
        <v>42488.433391203704</v>
      </c>
    </row>
    <row r="3472" spans="1:20" ht="29" x14ac:dyDescent="0.35">
      <c r="A3472">
        <v>3470</v>
      </c>
      <c r="B3472" s="8" t="s">
        <v>1376</v>
      </c>
      <c r="C3472" s="8" t="s">
        <v>1375</v>
      </c>
      <c r="D3472">
        <v>250</v>
      </c>
      <c r="E3472">
        <v>375</v>
      </c>
      <c r="F3472" t="s">
        <v>51</v>
      </c>
      <c r="G3472" t="s">
        <v>55</v>
      </c>
      <c r="H3472" t="s">
        <v>82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81</v>
      </c>
      <c r="O3472">
        <f>ROUNDUP(E3472/D3472,2)*100</f>
        <v>150</v>
      </c>
      <c r="P3472">
        <f>IF(L3472&gt;0,ROUNDUP((E3472/L3472),0))</f>
        <v>42</v>
      </c>
      <c r="Q3472" t="s">
        <v>34</v>
      </c>
      <c r="R3472" t="s">
        <v>80</v>
      </c>
      <c r="S3472" s="10">
        <f>(J3472/86400)+25569+(-5/24)</f>
        <v>42528.813680555548</v>
      </c>
      <c r="T3472" s="9">
        <f>(I3472/86400)+25569+(-5/24)</f>
        <v>42566.693055555552</v>
      </c>
    </row>
    <row r="3473" spans="1:20" ht="58" x14ac:dyDescent="0.35">
      <c r="A3473">
        <v>3471</v>
      </c>
      <c r="B3473" s="8" t="s">
        <v>1374</v>
      </c>
      <c r="C3473" s="8" t="s">
        <v>1373</v>
      </c>
      <c r="D3473">
        <v>500</v>
      </c>
      <c r="E3473">
        <v>1073</v>
      </c>
      <c r="F3473" t="s">
        <v>51</v>
      </c>
      <c r="G3473" t="s">
        <v>56</v>
      </c>
      <c r="H3473" t="s">
        <v>90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81</v>
      </c>
      <c r="O3473">
        <f>ROUNDUP(E3473/D3473,2)*100</f>
        <v>215</v>
      </c>
      <c r="P3473">
        <f>IF(L3473&gt;0,ROUNDUP((E3473/L3473),0))</f>
        <v>36</v>
      </c>
      <c r="Q3473" t="s">
        <v>34</v>
      </c>
      <c r="R3473" t="s">
        <v>80</v>
      </c>
      <c r="S3473" s="10">
        <f>(J3473/86400)+25569+(-5/24)</f>
        <v>41841.61215277778</v>
      </c>
      <c r="T3473" s="9">
        <f>(I3473/86400)+25569+(-5/24)</f>
        <v>41882.625</v>
      </c>
    </row>
    <row r="3474" spans="1:20" ht="43.5" x14ac:dyDescent="0.35">
      <c r="A3474">
        <v>3472</v>
      </c>
      <c r="B3474" s="8" t="s">
        <v>1372</v>
      </c>
      <c r="C3474" s="8" t="s">
        <v>1371</v>
      </c>
      <c r="D3474">
        <v>2000</v>
      </c>
      <c r="E3474">
        <v>2041</v>
      </c>
      <c r="F3474" t="s">
        <v>51</v>
      </c>
      <c r="G3474" t="s">
        <v>55</v>
      </c>
      <c r="H3474" t="s">
        <v>82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81</v>
      </c>
      <c r="O3474">
        <f>ROUNDUP(E3474/D3474,2)*100</f>
        <v>103</v>
      </c>
      <c r="P3474">
        <f>IF(L3474&gt;0,ROUNDUP((E3474/L3474),0))</f>
        <v>89</v>
      </c>
      <c r="Q3474" t="s">
        <v>34</v>
      </c>
      <c r="R3474" t="s">
        <v>80</v>
      </c>
      <c r="S3474" s="10">
        <f>(J3474/86400)+25569+(-5/24)</f>
        <v>41927.962164351848</v>
      </c>
      <c r="T3474" s="9">
        <f>(I3474/86400)+25569+(-5/24)</f>
        <v>41949.040972222218</v>
      </c>
    </row>
    <row r="3475" spans="1:20" ht="43.5" x14ac:dyDescent="0.35">
      <c r="A3475">
        <v>3473</v>
      </c>
      <c r="B3475" s="8" t="s">
        <v>1370</v>
      </c>
      <c r="C3475" s="8" t="s">
        <v>1369</v>
      </c>
      <c r="D3475">
        <v>4900</v>
      </c>
      <c r="E3475">
        <v>4900</v>
      </c>
      <c r="F3475" t="s">
        <v>51</v>
      </c>
      <c r="G3475" t="s">
        <v>55</v>
      </c>
      <c r="H3475" t="s">
        <v>82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81</v>
      </c>
      <c r="O3475">
        <f>ROUNDUP(E3475/D3475,2)*100</f>
        <v>100</v>
      </c>
      <c r="P3475">
        <f>IF(L3475&gt;0,ROUNDUP((E3475/L3475),0))</f>
        <v>149</v>
      </c>
      <c r="Q3475" t="s">
        <v>34</v>
      </c>
      <c r="R3475" t="s">
        <v>80</v>
      </c>
      <c r="S3475" s="10">
        <f>(J3475/86400)+25569+(-5/24)</f>
        <v>42062.626111111109</v>
      </c>
      <c r="T3475" s="9">
        <f>(I3475/86400)+25569+(-5/24)</f>
        <v>42083.643749999996</v>
      </c>
    </row>
    <row r="3476" spans="1:20" ht="43.5" x14ac:dyDescent="0.35">
      <c r="A3476">
        <v>3474</v>
      </c>
      <c r="B3476" s="8" t="s">
        <v>1368</v>
      </c>
      <c r="C3476" s="8" t="s">
        <v>1367</v>
      </c>
      <c r="D3476">
        <v>2000</v>
      </c>
      <c r="E3476">
        <v>2020</v>
      </c>
      <c r="F3476" t="s">
        <v>51</v>
      </c>
      <c r="G3476" t="s">
        <v>56</v>
      </c>
      <c r="H3476" t="s">
        <v>90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81</v>
      </c>
      <c r="O3476">
        <f>ROUNDUP(E3476/D3476,2)*100</f>
        <v>101</v>
      </c>
      <c r="P3476">
        <f>IF(L3476&gt;0,ROUNDUP((E3476/L3476),0))</f>
        <v>52</v>
      </c>
      <c r="Q3476" t="s">
        <v>34</v>
      </c>
      <c r="R3476" t="s">
        <v>80</v>
      </c>
      <c r="S3476" s="10">
        <f>(J3476/86400)+25569+(-5/24)</f>
        <v>42541.293182870366</v>
      </c>
      <c r="T3476" s="9">
        <f>(I3476/86400)+25569+(-5/24)</f>
        <v>42571.293182870366</v>
      </c>
    </row>
    <row r="3477" spans="1:20" ht="43.5" x14ac:dyDescent="0.35">
      <c r="A3477">
        <v>3475</v>
      </c>
      <c r="B3477" s="8" t="s">
        <v>1366</v>
      </c>
      <c r="C3477" s="8" t="s">
        <v>1365</v>
      </c>
      <c r="D3477">
        <v>300</v>
      </c>
      <c r="E3477">
        <v>340</v>
      </c>
      <c r="F3477" t="s">
        <v>51</v>
      </c>
      <c r="G3477" t="s">
        <v>56</v>
      </c>
      <c r="H3477" t="s">
        <v>90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81</v>
      </c>
      <c r="O3477">
        <f>ROUNDUP(E3477/D3477,2)*100</f>
        <v>113.99999999999999</v>
      </c>
      <c r="P3477">
        <f>IF(L3477&gt;0,ROUNDUP((E3477/L3477),0))</f>
        <v>20</v>
      </c>
      <c r="Q3477" t="s">
        <v>34</v>
      </c>
      <c r="R3477" t="s">
        <v>80</v>
      </c>
      <c r="S3477" s="10">
        <f>(J3477/86400)+25569+(-5/24)</f>
        <v>41918.672499999993</v>
      </c>
      <c r="T3477" s="9">
        <f>(I3477/86400)+25569+(-5/24)</f>
        <v>41945.791666666664</v>
      </c>
    </row>
    <row r="3478" spans="1:20" ht="58" x14ac:dyDescent="0.35">
      <c r="A3478">
        <v>3476</v>
      </c>
      <c r="B3478" s="8" t="s">
        <v>1364</v>
      </c>
      <c r="C3478" s="8" t="s">
        <v>1363</v>
      </c>
      <c r="D3478">
        <v>300</v>
      </c>
      <c r="E3478">
        <v>312</v>
      </c>
      <c r="F3478" t="s">
        <v>51</v>
      </c>
      <c r="G3478" t="s">
        <v>55</v>
      </c>
      <c r="H3478" t="s">
        <v>82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81</v>
      </c>
      <c r="O3478">
        <f>ROUNDUP(E3478/D3478,2)*100</f>
        <v>104</v>
      </c>
      <c r="P3478">
        <f>IF(L3478&gt;0,ROUNDUP((E3478/L3478),0))</f>
        <v>52</v>
      </c>
      <c r="Q3478" t="s">
        <v>34</v>
      </c>
      <c r="R3478" t="s">
        <v>80</v>
      </c>
      <c r="S3478" s="10">
        <f>(J3478/86400)+25569+(-5/24)</f>
        <v>41921.071643518517</v>
      </c>
      <c r="T3478" s="9">
        <f>(I3478/86400)+25569+(-5/24)</f>
        <v>41938.916666666664</v>
      </c>
    </row>
    <row r="3479" spans="1:20" ht="43.5" x14ac:dyDescent="0.35">
      <c r="A3479">
        <v>3477</v>
      </c>
      <c r="B3479" s="8" t="s">
        <v>1362</v>
      </c>
      <c r="C3479" s="8" t="s">
        <v>1361</v>
      </c>
      <c r="D3479">
        <v>1800</v>
      </c>
      <c r="E3479">
        <v>2076</v>
      </c>
      <c r="F3479" t="s">
        <v>51</v>
      </c>
      <c r="G3479" t="s">
        <v>55</v>
      </c>
      <c r="H3479" t="s">
        <v>82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81</v>
      </c>
      <c r="O3479">
        <f>ROUNDUP(E3479/D3479,2)*100</f>
        <v>115.99999999999999</v>
      </c>
      <c r="P3479">
        <f>IF(L3479&gt;0,ROUNDUP((E3479/L3479),0))</f>
        <v>54</v>
      </c>
      <c r="Q3479" t="s">
        <v>34</v>
      </c>
      <c r="R3479" t="s">
        <v>80</v>
      </c>
      <c r="S3479" s="10">
        <f>(J3479/86400)+25569+(-5/24)</f>
        <v>42128.528275462959</v>
      </c>
      <c r="T3479" s="9">
        <f>(I3479/86400)+25569+(-5/24)</f>
        <v>42140.916666666664</v>
      </c>
    </row>
    <row r="3480" spans="1:20" ht="43.5" x14ac:dyDescent="0.35">
      <c r="A3480">
        <v>3478</v>
      </c>
      <c r="B3480" s="8" t="s">
        <v>1360</v>
      </c>
      <c r="C3480" s="8" t="s">
        <v>1359</v>
      </c>
      <c r="D3480">
        <v>2000</v>
      </c>
      <c r="E3480">
        <v>2257</v>
      </c>
      <c r="F3480" t="s">
        <v>51</v>
      </c>
      <c r="G3480" t="s">
        <v>55</v>
      </c>
      <c r="H3480" t="s">
        <v>82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81</v>
      </c>
      <c r="O3480">
        <f>ROUNDUP(E3480/D3480,2)*100</f>
        <v>113.00000000000001</v>
      </c>
      <c r="P3480">
        <f>IF(L3480&gt;0,ROUNDUP((E3480/L3480),0))</f>
        <v>40</v>
      </c>
      <c r="Q3480" t="s">
        <v>34</v>
      </c>
      <c r="R3480" t="s">
        <v>80</v>
      </c>
      <c r="S3480" s="10">
        <f>(J3480/86400)+25569+(-5/24)</f>
        <v>42053.708587962959</v>
      </c>
      <c r="T3480" s="9">
        <f>(I3480/86400)+25569+(-5/24)</f>
        <v>42079.666666666664</v>
      </c>
    </row>
    <row r="3481" spans="1:20" ht="43.5" x14ac:dyDescent="0.35">
      <c r="A3481">
        <v>3479</v>
      </c>
      <c r="B3481" s="8" t="s">
        <v>1358</v>
      </c>
      <c r="C3481" s="8" t="s">
        <v>1357</v>
      </c>
      <c r="D3481">
        <v>1500</v>
      </c>
      <c r="E3481">
        <v>1918</v>
      </c>
      <c r="F3481" t="s">
        <v>51</v>
      </c>
      <c r="G3481" t="s">
        <v>56</v>
      </c>
      <c r="H3481" t="s">
        <v>90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81</v>
      </c>
      <c r="O3481">
        <f>ROUNDUP(E3481/D3481,2)*100</f>
        <v>128</v>
      </c>
      <c r="P3481">
        <f>IF(L3481&gt;0,ROUNDUP((E3481/L3481),0))</f>
        <v>35</v>
      </c>
      <c r="Q3481" t="s">
        <v>34</v>
      </c>
      <c r="R3481" t="s">
        <v>80</v>
      </c>
      <c r="S3481" s="10">
        <f>(J3481/86400)+25569+(-5/24)</f>
        <v>41781.64675925926</v>
      </c>
      <c r="T3481" s="9">
        <f>(I3481/86400)+25569+(-5/24)</f>
        <v>41811.64675925926</v>
      </c>
    </row>
    <row r="3482" spans="1:20" ht="43.5" x14ac:dyDescent="0.35">
      <c r="A3482">
        <v>3480</v>
      </c>
      <c r="B3482" s="8" t="s">
        <v>1356</v>
      </c>
      <c r="C3482" s="8" t="s">
        <v>1355</v>
      </c>
      <c r="D3482">
        <v>1500</v>
      </c>
      <c r="E3482">
        <v>2140</v>
      </c>
      <c r="F3482" t="s">
        <v>51</v>
      </c>
      <c r="G3482" t="s">
        <v>55</v>
      </c>
      <c r="H3482" t="s">
        <v>82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81</v>
      </c>
      <c r="O3482">
        <f>ROUNDUP(E3482/D3482,2)*100</f>
        <v>143</v>
      </c>
      <c r="P3482">
        <f>IF(L3482&gt;0,ROUNDUP((E3482/L3482),0))</f>
        <v>165</v>
      </c>
      <c r="Q3482" t="s">
        <v>34</v>
      </c>
      <c r="R3482" t="s">
        <v>80</v>
      </c>
      <c r="S3482" s="10">
        <f>(J3482/86400)+25569+(-5/24)</f>
        <v>42171.109108796292</v>
      </c>
      <c r="T3482" s="9">
        <f>(I3482/86400)+25569+(-5/24)</f>
        <v>42195.666666666664</v>
      </c>
    </row>
    <row r="3483" spans="1:20" ht="43.5" x14ac:dyDescent="0.35">
      <c r="A3483">
        <v>3481</v>
      </c>
      <c r="B3483" s="8" t="s">
        <v>1354</v>
      </c>
      <c r="C3483" s="8" t="s">
        <v>1353</v>
      </c>
      <c r="D3483">
        <v>10000</v>
      </c>
      <c r="E3483">
        <v>11880</v>
      </c>
      <c r="F3483" t="s">
        <v>51</v>
      </c>
      <c r="G3483" t="s">
        <v>58</v>
      </c>
      <c r="H3483" t="s">
        <v>104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81</v>
      </c>
      <c r="O3483">
        <f>ROUNDUP(E3483/D3483,2)*100</f>
        <v>119</v>
      </c>
      <c r="P3483">
        <f>IF(L3483&gt;0,ROUNDUP((E3483/L3483),0))</f>
        <v>126</v>
      </c>
      <c r="Q3483" t="s">
        <v>34</v>
      </c>
      <c r="R3483" t="s">
        <v>80</v>
      </c>
      <c r="S3483" s="10">
        <f>(J3483/86400)+25569+(-5/24)</f>
        <v>41989.039212962962</v>
      </c>
      <c r="T3483" s="9">
        <f>(I3483/86400)+25569+(-5/24)</f>
        <v>42006.039212962962</v>
      </c>
    </row>
    <row r="3484" spans="1:20" ht="43.5" x14ac:dyDescent="0.35">
      <c r="A3484">
        <v>3482</v>
      </c>
      <c r="B3484" s="8" t="s">
        <v>1352</v>
      </c>
      <c r="C3484" s="8" t="s">
        <v>1351</v>
      </c>
      <c r="D3484">
        <v>3000</v>
      </c>
      <c r="E3484">
        <v>4150</v>
      </c>
      <c r="F3484" t="s">
        <v>51</v>
      </c>
      <c r="G3484" t="s">
        <v>56</v>
      </c>
      <c r="H3484" t="s">
        <v>90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81</v>
      </c>
      <c r="O3484">
        <f>ROUNDUP(E3484/D3484,2)*100</f>
        <v>139</v>
      </c>
      <c r="P3484">
        <f>IF(L3484&gt;0,ROUNDUP((E3484/L3484),0))</f>
        <v>52</v>
      </c>
      <c r="Q3484" t="s">
        <v>34</v>
      </c>
      <c r="R3484" t="s">
        <v>80</v>
      </c>
      <c r="S3484" s="10">
        <f>(J3484/86400)+25569+(-5/24)</f>
        <v>41796.563263888886</v>
      </c>
      <c r="T3484" s="9">
        <f>(I3484/86400)+25569+(-5/24)</f>
        <v>41826.563263888886</v>
      </c>
    </row>
    <row r="3485" spans="1:20" ht="43.5" x14ac:dyDescent="0.35">
      <c r="A3485">
        <v>3483</v>
      </c>
      <c r="B3485" s="8" t="s">
        <v>1350</v>
      </c>
      <c r="C3485" s="8" t="s">
        <v>1349</v>
      </c>
      <c r="D3485">
        <v>3350</v>
      </c>
      <c r="E3485">
        <v>5358</v>
      </c>
      <c r="F3485" t="s">
        <v>51</v>
      </c>
      <c r="G3485" t="s">
        <v>55</v>
      </c>
      <c r="H3485" t="s">
        <v>82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81</v>
      </c>
      <c r="O3485">
        <f>ROUNDUP(E3485/D3485,2)*100</f>
        <v>160</v>
      </c>
      <c r="P3485">
        <f>IF(L3485&gt;0,ROUNDUP((E3485/L3485),0))</f>
        <v>41</v>
      </c>
      <c r="Q3485" t="s">
        <v>34</v>
      </c>
      <c r="R3485" t="s">
        <v>80</v>
      </c>
      <c r="S3485" s="10">
        <f>(J3485/86400)+25569+(-5/24)</f>
        <v>41793.460428240738</v>
      </c>
      <c r="T3485" s="9">
        <f>(I3485/86400)+25569+(-5/24)</f>
        <v>41823.460428240738</v>
      </c>
    </row>
    <row r="3486" spans="1:20" ht="58" x14ac:dyDescent="0.35">
      <c r="A3486">
        <v>3484</v>
      </c>
      <c r="B3486" s="8" t="s">
        <v>1348</v>
      </c>
      <c r="C3486" s="8" t="s">
        <v>1347</v>
      </c>
      <c r="D3486">
        <v>2500</v>
      </c>
      <c r="E3486">
        <v>2856</v>
      </c>
      <c r="F3486" t="s">
        <v>51</v>
      </c>
      <c r="G3486" t="s">
        <v>55</v>
      </c>
      <c r="H3486" t="s">
        <v>82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81</v>
      </c>
      <c r="O3486">
        <f>ROUNDUP(E3486/D3486,2)*100</f>
        <v>114.99999999999999</v>
      </c>
      <c r="P3486">
        <f>IF(L3486&gt;0,ROUNDUP((E3486/L3486),0))</f>
        <v>65</v>
      </c>
      <c r="Q3486" t="s">
        <v>34</v>
      </c>
      <c r="R3486" t="s">
        <v>80</v>
      </c>
      <c r="S3486" s="10">
        <f>(J3486/86400)+25569+(-5/24)</f>
        <v>42506.552071759252</v>
      </c>
      <c r="T3486" s="9">
        <f>(I3486/86400)+25569+(-5/24)</f>
        <v>42536.552071759252</v>
      </c>
    </row>
    <row r="3487" spans="1:20" ht="43.5" x14ac:dyDescent="0.35">
      <c r="A3487">
        <v>3485</v>
      </c>
      <c r="B3487" s="8" t="s">
        <v>1346</v>
      </c>
      <c r="C3487" s="8" t="s">
        <v>1345</v>
      </c>
      <c r="D3487">
        <v>1650</v>
      </c>
      <c r="E3487">
        <v>1660</v>
      </c>
      <c r="F3487" t="s">
        <v>51</v>
      </c>
      <c r="G3487" t="s">
        <v>55</v>
      </c>
      <c r="H3487" t="s">
        <v>82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81</v>
      </c>
      <c r="O3487">
        <f>ROUNDUP(E3487/D3487,2)*100</f>
        <v>101</v>
      </c>
      <c r="P3487">
        <f>IF(L3487&gt;0,ROUNDUP((E3487/L3487),0))</f>
        <v>56</v>
      </c>
      <c r="Q3487" t="s">
        <v>34</v>
      </c>
      <c r="R3487" t="s">
        <v>80</v>
      </c>
      <c r="S3487" s="10">
        <f>(J3487/86400)+25569+(-5/24)</f>
        <v>42372.484722222223</v>
      </c>
      <c r="T3487" s="9">
        <f>(I3487/86400)+25569+(-5/24)</f>
        <v>42402.484722222223</v>
      </c>
    </row>
    <row r="3488" spans="1:20" ht="43.5" x14ac:dyDescent="0.35">
      <c r="A3488">
        <v>3486</v>
      </c>
      <c r="B3488" s="8" t="s">
        <v>1344</v>
      </c>
      <c r="C3488" s="8" t="s">
        <v>1343</v>
      </c>
      <c r="D3488">
        <v>3000</v>
      </c>
      <c r="E3488">
        <v>4656</v>
      </c>
      <c r="F3488" t="s">
        <v>51</v>
      </c>
      <c r="G3488" t="s">
        <v>55</v>
      </c>
      <c r="H3488" t="s">
        <v>82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81</v>
      </c>
      <c r="O3488">
        <f>ROUNDUP(E3488/D3488,2)*100</f>
        <v>156</v>
      </c>
      <c r="P3488">
        <f>IF(L3488&gt;0,ROUNDUP((E3488/L3488),0))</f>
        <v>84</v>
      </c>
      <c r="Q3488" t="s">
        <v>34</v>
      </c>
      <c r="R3488" t="s">
        <v>80</v>
      </c>
      <c r="S3488" s="10">
        <f>(J3488/86400)+25569+(-5/24)</f>
        <v>42126.666678240734</v>
      </c>
      <c r="T3488" s="9">
        <f>(I3488/86400)+25569+(-5/24)</f>
        <v>42158.082638888889</v>
      </c>
    </row>
    <row r="3489" spans="1:20" ht="43.5" x14ac:dyDescent="0.35">
      <c r="A3489">
        <v>3487</v>
      </c>
      <c r="B3489" s="8" t="s">
        <v>1342</v>
      </c>
      <c r="C3489" s="8" t="s">
        <v>1341</v>
      </c>
      <c r="D3489">
        <v>2000</v>
      </c>
      <c r="E3489">
        <v>2555</v>
      </c>
      <c r="F3489" t="s">
        <v>51</v>
      </c>
      <c r="G3489" t="s">
        <v>56</v>
      </c>
      <c r="H3489" t="s">
        <v>90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81</v>
      </c>
      <c r="O3489">
        <f>ROUNDUP(E3489/D3489,2)*100</f>
        <v>128</v>
      </c>
      <c r="P3489">
        <f>IF(L3489&gt;0,ROUNDUP((E3489/L3489),0))</f>
        <v>39</v>
      </c>
      <c r="Q3489" t="s">
        <v>34</v>
      </c>
      <c r="R3489" t="s">
        <v>80</v>
      </c>
      <c r="S3489" s="10">
        <f>(J3489/86400)+25569+(-5/24)</f>
        <v>42149.732083333329</v>
      </c>
      <c r="T3489" s="9">
        <f>(I3489/86400)+25569+(-5/24)</f>
        <v>42179.732083333329</v>
      </c>
    </row>
    <row r="3490" spans="1:20" ht="58" x14ac:dyDescent="0.35">
      <c r="A3490">
        <v>3488</v>
      </c>
      <c r="B3490" s="8" t="s">
        <v>1340</v>
      </c>
      <c r="C3490" s="8" t="s">
        <v>1339</v>
      </c>
      <c r="D3490">
        <v>3000</v>
      </c>
      <c r="E3490">
        <v>3636</v>
      </c>
      <c r="F3490" t="s">
        <v>51</v>
      </c>
      <c r="G3490" t="s">
        <v>55</v>
      </c>
      <c r="H3490" t="s">
        <v>82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81</v>
      </c>
      <c r="O3490">
        <f>ROUNDUP(E3490/D3490,2)*100</f>
        <v>122</v>
      </c>
      <c r="P3490">
        <f>IF(L3490&gt;0,ROUNDUP((E3490/L3490),0))</f>
        <v>126</v>
      </c>
      <c r="Q3490" t="s">
        <v>34</v>
      </c>
      <c r="R3490" t="s">
        <v>80</v>
      </c>
      <c r="S3490" s="10">
        <f>(J3490/86400)+25569+(-5/24)</f>
        <v>42087.55972222222</v>
      </c>
      <c r="T3490" s="9">
        <f>(I3490/86400)+25569+(-5/24)</f>
        <v>42111.458333333336</v>
      </c>
    </row>
    <row r="3491" spans="1:20" ht="43.5" x14ac:dyDescent="0.35">
      <c r="A3491">
        <v>3489</v>
      </c>
      <c r="B3491" s="8" t="s">
        <v>1338</v>
      </c>
      <c r="C3491" s="8" t="s">
        <v>1337</v>
      </c>
      <c r="D3491">
        <v>5000</v>
      </c>
      <c r="E3491">
        <v>5635</v>
      </c>
      <c r="F3491" t="s">
        <v>51</v>
      </c>
      <c r="G3491" t="s">
        <v>56</v>
      </c>
      <c r="H3491" t="s">
        <v>90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81</v>
      </c>
      <c r="O3491">
        <f>ROUNDUP(E3491/D3491,2)*100</f>
        <v>113.00000000000001</v>
      </c>
      <c r="P3491">
        <f>IF(L3491&gt;0,ROUNDUP((E3491/L3491),0))</f>
        <v>79</v>
      </c>
      <c r="Q3491" t="s">
        <v>34</v>
      </c>
      <c r="R3491" t="s">
        <v>80</v>
      </c>
      <c r="S3491" s="10">
        <f>(J3491/86400)+25569+(-5/24)</f>
        <v>41753.427442129629</v>
      </c>
      <c r="T3491" s="9">
        <f>(I3491/86400)+25569+(-5/24)</f>
        <v>41783.666666666664</v>
      </c>
    </row>
    <row r="3492" spans="1:20" ht="43.5" x14ac:dyDescent="0.35">
      <c r="A3492">
        <v>3490</v>
      </c>
      <c r="B3492" s="8" t="s">
        <v>1336</v>
      </c>
      <c r="C3492" s="8" t="s">
        <v>1335</v>
      </c>
      <c r="D3492">
        <v>1000</v>
      </c>
      <c r="E3492">
        <v>1275</v>
      </c>
      <c r="F3492" t="s">
        <v>51</v>
      </c>
      <c r="G3492" t="s">
        <v>55</v>
      </c>
      <c r="H3492" t="s">
        <v>82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81</v>
      </c>
      <c r="O3492">
        <f>ROUNDUP(E3492/D3492,2)*100</f>
        <v>128</v>
      </c>
      <c r="P3492">
        <f>IF(L3492&gt;0,ROUNDUP((E3492/L3492),0))</f>
        <v>48</v>
      </c>
      <c r="Q3492" t="s">
        <v>34</v>
      </c>
      <c r="R3492" t="s">
        <v>80</v>
      </c>
      <c r="S3492" s="10">
        <f>(J3492/86400)+25569+(-5/24)</f>
        <v>42443.594027777777</v>
      </c>
      <c r="T3492" s="9">
        <f>(I3492/86400)+25569+(-5/24)</f>
        <v>42473.594027777777</v>
      </c>
    </row>
    <row r="3493" spans="1:20" ht="58" x14ac:dyDescent="0.35">
      <c r="A3493">
        <v>3491</v>
      </c>
      <c r="B3493" s="8" t="s">
        <v>1334</v>
      </c>
      <c r="C3493" s="8" t="s">
        <v>1333</v>
      </c>
      <c r="D3493">
        <v>500</v>
      </c>
      <c r="E3493">
        <v>791</v>
      </c>
      <c r="F3493" t="s">
        <v>51</v>
      </c>
      <c r="G3493" t="s">
        <v>55</v>
      </c>
      <c r="H3493" t="s">
        <v>82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81</v>
      </c>
      <c r="O3493">
        <f>ROUNDUP(E3493/D3493,2)*100</f>
        <v>159</v>
      </c>
      <c r="P3493">
        <f>IF(L3493&gt;0,ROUNDUP((E3493/L3493),0))</f>
        <v>80</v>
      </c>
      <c r="Q3493" t="s">
        <v>34</v>
      </c>
      <c r="R3493" t="s">
        <v>80</v>
      </c>
      <c r="S3493" s="10">
        <f>(J3493/86400)+25569+(-5/24)</f>
        <v>42121.041481481479</v>
      </c>
      <c r="T3493" s="9">
        <f>(I3493/86400)+25569+(-5/24)</f>
        <v>42142.041481481479</v>
      </c>
    </row>
    <row r="3494" spans="1:20" ht="43.5" x14ac:dyDescent="0.35">
      <c r="A3494">
        <v>3492</v>
      </c>
      <c r="B3494" s="8" t="s">
        <v>1332</v>
      </c>
      <c r="C3494" s="8" t="s">
        <v>1331</v>
      </c>
      <c r="D3494">
        <v>3800</v>
      </c>
      <c r="E3494">
        <v>4000.22</v>
      </c>
      <c r="F3494" t="s">
        <v>51</v>
      </c>
      <c r="G3494" t="s">
        <v>55</v>
      </c>
      <c r="H3494" t="s">
        <v>82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81</v>
      </c>
      <c r="O3494">
        <f>ROUNDUP(E3494/D3494,2)*100</f>
        <v>106</v>
      </c>
      <c r="P3494">
        <f>IF(L3494&gt;0,ROUNDUP((E3494/L3494),0))</f>
        <v>115</v>
      </c>
      <c r="Q3494" t="s">
        <v>34</v>
      </c>
      <c r="R3494" t="s">
        <v>80</v>
      </c>
      <c r="S3494" s="10">
        <f>(J3494/86400)+25569+(-5/24)</f>
        <v>42267.800891203697</v>
      </c>
      <c r="T3494" s="9">
        <f>(I3494/86400)+25569+(-5/24)</f>
        <v>42302.800891203697</v>
      </c>
    </row>
    <row r="3495" spans="1:20" ht="43.5" x14ac:dyDescent="0.35">
      <c r="A3495">
        <v>3493</v>
      </c>
      <c r="B3495" s="8" t="s">
        <v>1330</v>
      </c>
      <c r="C3495" s="8" t="s">
        <v>1329</v>
      </c>
      <c r="D3495">
        <v>1500</v>
      </c>
      <c r="E3495">
        <v>1500</v>
      </c>
      <c r="F3495" t="s">
        <v>51</v>
      </c>
      <c r="G3495" t="s">
        <v>55</v>
      </c>
      <c r="H3495" t="s">
        <v>82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81</v>
      </c>
      <c r="O3495">
        <f>ROUNDUP(E3495/D3495,2)*100</f>
        <v>100</v>
      </c>
      <c r="P3495">
        <f>IF(L3495&gt;0,ROUNDUP((E3495/L3495),0))</f>
        <v>52</v>
      </c>
      <c r="Q3495" t="s">
        <v>34</v>
      </c>
      <c r="R3495" t="s">
        <v>80</v>
      </c>
      <c r="S3495" s="10">
        <f>(J3495/86400)+25569+(-5/24)</f>
        <v>41848.657824074071</v>
      </c>
      <c r="T3495" s="9">
        <f>(I3495/86400)+25569+(-5/24)</f>
        <v>41868.007638888885</v>
      </c>
    </row>
    <row r="3496" spans="1:20" ht="43.5" x14ac:dyDescent="0.35">
      <c r="A3496">
        <v>3494</v>
      </c>
      <c r="B3496" s="8" t="s">
        <v>1328</v>
      </c>
      <c r="C3496" s="8" t="s">
        <v>1327</v>
      </c>
      <c r="D3496">
        <v>400</v>
      </c>
      <c r="E3496">
        <v>400</v>
      </c>
      <c r="F3496" t="s">
        <v>51</v>
      </c>
      <c r="G3496" t="s">
        <v>55</v>
      </c>
      <c r="H3496" t="s">
        <v>82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81</v>
      </c>
      <c r="O3496">
        <f>ROUNDUP(E3496/D3496,2)*100</f>
        <v>100</v>
      </c>
      <c r="P3496">
        <f>IF(L3496&gt;0,ROUNDUP((E3496/L3496),0))</f>
        <v>31</v>
      </c>
      <c r="Q3496" t="s">
        <v>34</v>
      </c>
      <c r="R3496" t="s">
        <v>80</v>
      </c>
      <c r="S3496" s="10">
        <f>(J3496/86400)+25569+(-5/24)</f>
        <v>42689.006655092591</v>
      </c>
      <c r="T3496" s="9">
        <f>(I3496/86400)+25569+(-5/24)</f>
        <v>42700.041666666664</v>
      </c>
    </row>
    <row r="3497" spans="1:20" ht="43.5" x14ac:dyDescent="0.35">
      <c r="A3497">
        <v>3495</v>
      </c>
      <c r="B3497" s="8" t="s">
        <v>1326</v>
      </c>
      <c r="C3497" s="8" t="s">
        <v>1325</v>
      </c>
      <c r="D3497">
        <v>5000</v>
      </c>
      <c r="E3497">
        <v>5343</v>
      </c>
      <c r="F3497" t="s">
        <v>51</v>
      </c>
      <c r="G3497" t="s">
        <v>57</v>
      </c>
      <c r="H3497" t="s">
        <v>193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81</v>
      </c>
      <c r="O3497">
        <f>ROUNDUP(E3497/D3497,2)*100</f>
        <v>107</v>
      </c>
      <c r="P3497">
        <f>IF(L3497&gt;0,ROUNDUP((E3497/L3497),0))</f>
        <v>75</v>
      </c>
      <c r="Q3497" t="s">
        <v>34</v>
      </c>
      <c r="R3497" t="s">
        <v>80</v>
      </c>
      <c r="S3497" s="10">
        <f>(J3497/86400)+25569+(-5/24)</f>
        <v>41915.554502314808</v>
      </c>
      <c r="T3497" s="9">
        <f>(I3497/86400)+25569+(-5/24)</f>
        <v>41944.512499999997</v>
      </c>
    </row>
    <row r="3498" spans="1:20" ht="58" x14ac:dyDescent="0.35">
      <c r="A3498">
        <v>3496</v>
      </c>
      <c r="B3498" s="8" t="s">
        <v>1324</v>
      </c>
      <c r="C3498" s="8" t="s">
        <v>1323</v>
      </c>
      <c r="D3498">
        <v>3000</v>
      </c>
      <c r="E3498">
        <v>3732</v>
      </c>
      <c r="F3498" t="s">
        <v>51</v>
      </c>
      <c r="G3498" t="s">
        <v>55</v>
      </c>
      <c r="H3498" t="s">
        <v>82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81</v>
      </c>
      <c r="O3498">
        <f>ROUNDUP(E3498/D3498,2)*100</f>
        <v>125</v>
      </c>
      <c r="P3498">
        <f>IF(L3498&gt;0,ROUNDUP((E3498/L3498),0))</f>
        <v>48</v>
      </c>
      <c r="Q3498" t="s">
        <v>34</v>
      </c>
      <c r="R3498" t="s">
        <v>80</v>
      </c>
      <c r="S3498" s="10">
        <f>(J3498/86400)+25569+(-5/24)</f>
        <v>42584.638495370367</v>
      </c>
      <c r="T3498" s="9">
        <f>(I3498/86400)+25569+(-5/24)</f>
        <v>42624.638495370367</v>
      </c>
    </row>
    <row r="3499" spans="1:20" ht="58" x14ac:dyDescent="0.35">
      <c r="A3499">
        <v>3497</v>
      </c>
      <c r="B3499" s="8" t="s">
        <v>1322</v>
      </c>
      <c r="C3499" s="8" t="s">
        <v>1321</v>
      </c>
      <c r="D3499">
        <v>1551</v>
      </c>
      <c r="E3499">
        <v>1686</v>
      </c>
      <c r="F3499" t="s">
        <v>51</v>
      </c>
      <c r="G3499" t="s">
        <v>55</v>
      </c>
      <c r="H3499" t="s">
        <v>82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81</v>
      </c>
      <c r="O3499">
        <f>ROUNDUP(E3499/D3499,2)*100</f>
        <v>109.00000000000001</v>
      </c>
      <c r="P3499">
        <f>IF(L3499&gt;0,ROUNDUP((E3499/L3499),0))</f>
        <v>35</v>
      </c>
      <c r="Q3499" t="s">
        <v>34</v>
      </c>
      <c r="R3499" t="s">
        <v>80</v>
      </c>
      <c r="S3499" s="10">
        <f>(J3499/86400)+25569+(-5/24)</f>
        <v>42511.53361111111</v>
      </c>
      <c r="T3499" s="9">
        <f>(I3499/86400)+25569+(-5/24)</f>
        <v>42523.708333333336</v>
      </c>
    </row>
    <row r="3500" spans="1:20" ht="58" x14ac:dyDescent="0.35">
      <c r="A3500">
        <v>3498</v>
      </c>
      <c r="B3500" s="8" t="s">
        <v>1320</v>
      </c>
      <c r="C3500" s="8" t="s">
        <v>1319</v>
      </c>
      <c r="D3500">
        <v>1650</v>
      </c>
      <c r="E3500">
        <v>1690</v>
      </c>
      <c r="F3500" t="s">
        <v>51</v>
      </c>
      <c r="G3500" t="s">
        <v>57</v>
      </c>
      <c r="H3500" t="s">
        <v>193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81</v>
      </c>
      <c r="O3500">
        <f>ROUNDUP(E3500/D3500,2)*100</f>
        <v>103</v>
      </c>
      <c r="P3500">
        <f>IF(L3500&gt;0,ROUNDUP((E3500/L3500),0))</f>
        <v>41</v>
      </c>
      <c r="Q3500" t="s">
        <v>34</v>
      </c>
      <c r="R3500" t="s">
        <v>80</v>
      </c>
      <c r="S3500" s="10">
        <f>(J3500/86400)+25569+(-5/24)</f>
        <v>42458.950277777774</v>
      </c>
      <c r="T3500" s="9">
        <f>(I3500/86400)+25569+(-5/24)</f>
        <v>42518.697222222218</v>
      </c>
    </row>
    <row r="3501" spans="1:20" ht="43.5" x14ac:dyDescent="0.35">
      <c r="A3501">
        <v>3499</v>
      </c>
      <c r="B3501" s="8" t="s">
        <v>1318</v>
      </c>
      <c r="C3501" s="8" t="s">
        <v>1317</v>
      </c>
      <c r="D3501">
        <v>2000</v>
      </c>
      <c r="E3501">
        <v>2110</v>
      </c>
      <c r="F3501" t="s">
        <v>51</v>
      </c>
      <c r="G3501" t="s">
        <v>55</v>
      </c>
      <c r="H3501" t="s">
        <v>82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81</v>
      </c>
      <c r="O3501">
        <f>ROUNDUP(E3501/D3501,2)*100</f>
        <v>106</v>
      </c>
      <c r="P3501">
        <f>IF(L3501&gt;0,ROUNDUP((E3501/L3501),0))</f>
        <v>61</v>
      </c>
      <c r="Q3501" t="s">
        <v>34</v>
      </c>
      <c r="R3501" t="s">
        <v>80</v>
      </c>
      <c r="S3501" s="10">
        <f>(J3501/86400)+25569+(-5/24)</f>
        <v>42131.827835648146</v>
      </c>
      <c r="T3501" s="9">
        <f>(I3501/86400)+25569+(-5/24)</f>
        <v>42186.082638888889</v>
      </c>
    </row>
    <row r="3502" spans="1:20" ht="58" x14ac:dyDescent="0.35">
      <c r="A3502">
        <v>3500</v>
      </c>
      <c r="B3502" s="8" t="s">
        <v>1316</v>
      </c>
      <c r="C3502" s="8" t="s">
        <v>1315</v>
      </c>
      <c r="D3502">
        <v>1000</v>
      </c>
      <c r="E3502">
        <v>1063</v>
      </c>
      <c r="F3502" t="s">
        <v>51</v>
      </c>
      <c r="G3502" t="s">
        <v>55</v>
      </c>
      <c r="H3502" t="s">
        <v>82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81</v>
      </c>
      <c r="O3502">
        <f>ROUNDUP(E3502/D3502,2)*100</f>
        <v>107</v>
      </c>
      <c r="P3502">
        <f>IF(L3502&gt;0,ROUNDUP((E3502/L3502),0))</f>
        <v>26</v>
      </c>
      <c r="Q3502" t="s">
        <v>34</v>
      </c>
      <c r="R3502" t="s">
        <v>80</v>
      </c>
      <c r="S3502" s="10">
        <f>(J3502/86400)+25569+(-5/24)</f>
        <v>42419.711087962962</v>
      </c>
      <c r="T3502" s="9">
        <f>(I3502/86400)+25569+(-5/24)</f>
        <v>42435.999305555553</v>
      </c>
    </row>
    <row r="3503" spans="1:20" ht="43.5" x14ac:dyDescent="0.35">
      <c r="A3503">
        <v>3501</v>
      </c>
      <c r="B3503" s="8" t="s">
        <v>1314</v>
      </c>
      <c r="C3503" s="8" t="s">
        <v>1313</v>
      </c>
      <c r="D3503">
        <v>1500</v>
      </c>
      <c r="E3503">
        <v>1510</v>
      </c>
      <c r="F3503" t="s">
        <v>51</v>
      </c>
      <c r="G3503" t="s">
        <v>56</v>
      </c>
      <c r="H3503" t="s">
        <v>90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81</v>
      </c>
      <c r="O3503">
        <f>ROUNDUP(E3503/D3503,2)*100</f>
        <v>101</v>
      </c>
      <c r="P3503">
        <f>IF(L3503&gt;0,ROUNDUP((E3503/L3503),0))</f>
        <v>36</v>
      </c>
      <c r="Q3503" t="s">
        <v>34</v>
      </c>
      <c r="R3503" t="s">
        <v>80</v>
      </c>
      <c r="S3503" s="10">
        <f>(J3503/86400)+25569+(-5/24)</f>
        <v>42233.555497685178</v>
      </c>
      <c r="T3503" s="9">
        <f>(I3503/86400)+25569+(-5/24)</f>
        <v>42258.555497685178</v>
      </c>
    </row>
    <row r="3504" spans="1:20" ht="43.5" x14ac:dyDescent="0.35">
      <c r="A3504">
        <v>3502</v>
      </c>
      <c r="B3504" s="8" t="s">
        <v>1312</v>
      </c>
      <c r="C3504" s="8" t="s">
        <v>1311</v>
      </c>
      <c r="D3504">
        <v>4000</v>
      </c>
      <c r="E3504">
        <v>4216</v>
      </c>
      <c r="F3504" t="s">
        <v>51</v>
      </c>
      <c r="G3504" t="s">
        <v>55</v>
      </c>
      <c r="H3504" t="s">
        <v>82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81</v>
      </c>
      <c r="O3504">
        <f>ROUNDUP(E3504/D3504,2)*100</f>
        <v>106</v>
      </c>
      <c r="P3504">
        <f>IF(L3504&gt;0,ROUNDUP((E3504/L3504),0))</f>
        <v>136</v>
      </c>
      <c r="Q3504" t="s">
        <v>34</v>
      </c>
      <c r="R3504" t="s">
        <v>80</v>
      </c>
      <c r="S3504" s="10">
        <f>(J3504/86400)+25569+(-5/24)</f>
        <v>42430.631064814814</v>
      </c>
      <c r="T3504" s="9">
        <f>(I3504/86400)+25569+(-5/24)</f>
        <v>42444.957638888889</v>
      </c>
    </row>
    <row r="3505" spans="1:20" ht="43.5" x14ac:dyDescent="0.35">
      <c r="A3505">
        <v>3503</v>
      </c>
      <c r="B3505" s="8" t="s">
        <v>1310</v>
      </c>
      <c r="C3505" s="8" t="s">
        <v>1309</v>
      </c>
      <c r="D3505">
        <v>2500</v>
      </c>
      <c r="E3505">
        <v>2689</v>
      </c>
      <c r="F3505" t="s">
        <v>51</v>
      </c>
      <c r="G3505" t="s">
        <v>56</v>
      </c>
      <c r="H3505" t="s">
        <v>90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81</v>
      </c>
      <c r="O3505">
        <f>ROUNDUP(E3505/D3505,2)*100</f>
        <v>108</v>
      </c>
      <c r="P3505">
        <f>IF(L3505&gt;0,ROUNDUP((E3505/L3505),0))</f>
        <v>71</v>
      </c>
      <c r="Q3505" t="s">
        <v>34</v>
      </c>
      <c r="R3505" t="s">
        <v>80</v>
      </c>
      <c r="S3505" s="10">
        <f>(J3505/86400)+25569+(-5/24)</f>
        <v>42545.27</v>
      </c>
      <c r="T3505" s="9">
        <f>(I3505/86400)+25569+(-5/24)</f>
        <v>42575.27</v>
      </c>
    </row>
    <row r="3506" spans="1:20" ht="58" x14ac:dyDescent="0.35">
      <c r="A3506">
        <v>3504</v>
      </c>
      <c r="B3506" s="8" t="s">
        <v>1308</v>
      </c>
      <c r="C3506" s="8" t="s">
        <v>1307</v>
      </c>
      <c r="D3506">
        <v>1000</v>
      </c>
      <c r="E3506">
        <v>1000</v>
      </c>
      <c r="F3506" t="s">
        <v>51</v>
      </c>
      <c r="G3506" t="s">
        <v>55</v>
      </c>
      <c r="H3506" t="s">
        <v>82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81</v>
      </c>
      <c r="O3506">
        <f>ROUNDUP(E3506/D3506,2)*100</f>
        <v>100</v>
      </c>
      <c r="P3506">
        <f>IF(L3506&gt;0,ROUNDUP((E3506/L3506),0))</f>
        <v>125</v>
      </c>
      <c r="Q3506" t="s">
        <v>34</v>
      </c>
      <c r="R3506" t="s">
        <v>80</v>
      </c>
      <c r="S3506" s="10">
        <f>(J3506/86400)+25569+(-5/24)</f>
        <v>42297.540405092594</v>
      </c>
      <c r="T3506" s="9">
        <f>(I3506/86400)+25569+(-5/24)</f>
        <v>42327.582071759258</v>
      </c>
    </row>
    <row r="3507" spans="1:20" ht="87" x14ac:dyDescent="0.35">
      <c r="A3507">
        <v>3505</v>
      </c>
      <c r="B3507" s="8" t="s">
        <v>1306</v>
      </c>
      <c r="C3507" s="8" t="s">
        <v>1305</v>
      </c>
      <c r="D3507">
        <v>2500</v>
      </c>
      <c r="E3507">
        <v>2594</v>
      </c>
      <c r="F3507" t="s">
        <v>51</v>
      </c>
      <c r="G3507" t="s">
        <v>55</v>
      </c>
      <c r="H3507" t="s">
        <v>82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81</v>
      </c>
      <c r="O3507">
        <f>ROUNDUP(E3507/D3507,2)*100</f>
        <v>104</v>
      </c>
      <c r="P3507">
        <f>IF(L3507&gt;0,ROUNDUP((E3507/L3507),0))</f>
        <v>67</v>
      </c>
      <c r="Q3507" t="s">
        <v>34</v>
      </c>
      <c r="R3507" t="s">
        <v>80</v>
      </c>
      <c r="S3507" s="10">
        <f>(J3507/86400)+25569+(-5/24)</f>
        <v>41760.727372685185</v>
      </c>
      <c r="T3507" s="9">
        <f>(I3507/86400)+25569+(-5/24)</f>
        <v>41771.958333333328</v>
      </c>
    </row>
    <row r="3508" spans="1:20" ht="43.5" x14ac:dyDescent="0.35">
      <c r="A3508">
        <v>3506</v>
      </c>
      <c r="B3508" s="8" t="s">
        <v>1304</v>
      </c>
      <c r="C3508" s="8" t="s">
        <v>1303</v>
      </c>
      <c r="D3508">
        <v>3000</v>
      </c>
      <c r="E3508">
        <v>3045</v>
      </c>
      <c r="F3508" t="s">
        <v>51</v>
      </c>
      <c r="G3508" t="s">
        <v>55</v>
      </c>
      <c r="H3508" t="s">
        <v>82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81</v>
      </c>
      <c r="O3508">
        <f>ROUNDUP(E3508/D3508,2)*100</f>
        <v>102</v>
      </c>
      <c r="P3508">
        <f>IF(L3508&gt;0,ROUNDUP((E3508/L3508),0))</f>
        <v>105</v>
      </c>
      <c r="Q3508" t="s">
        <v>34</v>
      </c>
      <c r="R3508" t="s">
        <v>80</v>
      </c>
      <c r="S3508" s="10">
        <f>(J3508/86400)+25569+(-5/24)</f>
        <v>41829.525925925926</v>
      </c>
      <c r="T3508" s="9">
        <f>(I3508/86400)+25569+(-5/24)</f>
        <v>41874.525925925926</v>
      </c>
    </row>
    <row r="3509" spans="1:20" ht="43.5" x14ac:dyDescent="0.35">
      <c r="A3509">
        <v>3507</v>
      </c>
      <c r="B3509" s="8" t="s">
        <v>1302</v>
      </c>
      <c r="C3509" s="8" t="s">
        <v>1301</v>
      </c>
      <c r="D3509">
        <v>10000</v>
      </c>
      <c r="E3509">
        <v>10440</v>
      </c>
      <c r="F3509" t="s">
        <v>51</v>
      </c>
      <c r="G3509" t="s">
        <v>55</v>
      </c>
      <c r="H3509" t="s">
        <v>82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81</v>
      </c>
      <c r="O3509">
        <f>ROUNDUP(E3509/D3509,2)*100</f>
        <v>105</v>
      </c>
      <c r="P3509">
        <f>IF(L3509&gt;0,ROUNDUP((E3509/L3509),0))</f>
        <v>145</v>
      </c>
      <c r="Q3509" t="s">
        <v>34</v>
      </c>
      <c r="R3509" t="s">
        <v>80</v>
      </c>
      <c r="S3509" s="10">
        <f>(J3509/86400)+25569+(-5/24)</f>
        <v>42491.714548611104</v>
      </c>
      <c r="T3509" s="9">
        <f>(I3509/86400)+25569+(-5/24)</f>
        <v>42521.714548611104</v>
      </c>
    </row>
    <row r="3510" spans="1:20" ht="43.5" x14ac:dyDescent="0.35">
      <c r="A3510">
        <v>3508</v>
      </c>
      <c r="B3510" s="8" t="s">
        <v>1300</v>
      </c>
      <c r="C3510" s="8" t="s">
        <v>1299</v>
      </c>
      <c r="D3510">
        <v>100</v>
      </c>
      <c r="E3510">
        <v>180</v>
      </c>
      <c r="F3510" t="s">
        <v>51</v>
      </c>
      <c r="G3510" t="s">
        <v>56</v>
      </c>
      <c r="H3510" t="s">
        <v>90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81</v>
      </c>
      <c r="O3510">
        <f>ROUNDUP(E3510/D3510,2)*100</f>
        <v>180</v>
      </c>
      <c r="P3510">
        <f>IF(L3510&gt;0,ROUNDUP((E3510/L3510),0))</f>
        <v>12</v>
      </c>
      <c r="Q3510" t="s">
        <v>34</v>
      </c>
      <c r="R3510" t="s">
        <v>80</v>
      </c>
      <c r="S3510" s="10">
        <f>(J3510/86400)+25569+(-5/24)</f>
        <v>42477.521446759252</v>
      </c>
      <c r="T3510" s="9">
        <f>(I3510/86400)+25569+(-5/24)</f>
        <v>42500.666666666664</v>
      </c>
    </row>
    <row r="3511" spans="1:20" ht="43.5" x14ac:dyDescent="0.35">
      <c r="A3511">
        <v>3509</v>
      </c>
      <c r="B3511" s="8" t="s">
        <v>1298</v>
      </c>
      <c r="C3511" s="8" t="s">
        <v>1297</v>
      </c>
      <c r="D3511">
        <v>3000</v>
      </c>
      <c r="E3511">
        <v>3190</v>
      </c>
      <c r="F3511" t="s">
        <v>51</v>
      </c>
      <c r="G3511" t="s">
        <v>55</v>
      </c>
      <c r="H3511" t="s">
        <v>82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81</v>
      </c>
      <c r="O3511">
        <f>ROUNDUP(E3511/D3511,2)*100</f>
        <v>107</v>
      </c>
      <c r="P3511">
        <f>IF(L3511&gt;0,ROUNDUP((E3511/L3511),0))</f>
        <v>97</v>
      </c>
      <c r="Q3511" t="s">
        <v>34</v>
      </c>
      <c r="R3511" t="s">
        <v>80</v>
      </c>
      <c r="S3511" s="10">
        <f>(J3511/86400)+25569+(-5/24)</f>
        <v>41950.651226851849</v>
      </c>
      <c r="T3511" s="9">
        <f>(I3511/86400)+25569+(-5/24)</f>
        <v>41963.996527777774</v>
      </c>
    </row>
    <row r="3512" spans="1:20" ht="58" x14ac:dyDescent="0.35">
      <c r="A3512">
        <v>3510</v>
      </c>
      <c r="B3512" s="8" t="s">
        <v>1296</v>
      </c>
      <c r="C3512" s="8" t="s">
        <v>1295</v>
      </c>
      <c r="D3512">
        <v>900</v>
      </c>
      <c r="E3512">
        <v>905</v>
      </c>
      <c r="F3512" t="s">
        <v>51</v>
      </c>
      <c r="G3512" t="s">
        <v>55</v>
      </c>
      <c r="H3512" t="s">
        <v>82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81</v>
      </c>
      <c r="O3512">
        <f>ROUNDUP(E3512/D3512,2)*100</f>
        <v>101</v>
      </c>
      <c r="P3512">
        <f>IF(L3512&gt;0,ROUNDUP((E3512/L3512),0))</f>
        <v>61</v>
      </c>
      <c r="Q3512" t="s">
        <v>34</v>
      </c>
      <c r="R3512" t="s">
        <v>80</v>
      </c>
      <c r="S3512" s="10">
        <f>(J3512/86400)+25569+(-5/24)</f>
        <v>41802.412569444445</v>
      </c>
      <c r="T3512" s="9">
        <f>(I3512/86400)+25569+(-5/24)</f>
        <v>41822.412569444445</v>
      </c>
    </row>
    <row r="3513" spans="1:20" ht="43.5" x14ac:dyDescent="0.35">
      <c r="A3513">
        <v>3511</v>
      </c>
      <c r="B3513" s="8" t="s">
        <v>1294</v>
      </c>
      <c r="C3513" s="8" t="s">
        <v>1293</v>
      </c>
      <c r="D3513">
        <v>1500</v>
      </c>
      <c r="E3513">
        <v>1518</v>
      </c>
      <c r="F3513" t="s">
        <v>51</v>
      </c>
      <c r="G3513" t="s">
        <v>56</v>
      </c>
      <c r="H3513" t="s">
        <v>90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81</v>
      </c>
      <c r="O3513">
        <f>ROUNDUP(E3513/D3513,2)*100</f>
        <v>102</v>
      </c>
      <c r="P3513">
        <f>IF(L3513&gt;0,ROUNDUP((E3513/L3513),0))</f>
        <v>80</v>
      </c>
      <c r="Q3513" t="s">
        <v>34</v>
      </c>
      <c r="R3513" t="s">
        <v>80</v>
      </c>
      <c r="S3513" s="10">
        <f>(J3513/86400)+25569+(-5/24)</f>
        <v>41927.665451388886</v>
      </c>
      <c r="T3513" s="9">
        <f>(I3513/86400)+25569+(-5/24)</f>
        <v>41950.5625</v>
      </c>
    </row>
    <row r="3514" spans="1:20" ht="43.5" x14ac:dyDescent="0.35">
      <c r="A3514">
        <v>3512</v>
      </c>
      <c r="B3514" s="8" t="s">
        <v>1292</v>
      </c>
      <c r="C3514" s="8" t="s">
        <v>1291</v>
      </c>
      <c r="D3514">
        <v>1000</v>
      </c>
      <c r="E3514">
        <v>1000</v>
      </c>
      <c r="F3514" t="s">
        <v>51</v>
      </c>
      <c r="G3514" t="s">
        <v>56</v>
      </c>
      <c r="H3514" t="s">
        <v>90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81</v>
      </c>
      <c r="O3514">
        <f>ROUNDUP(E3514/D3514,2)*100</f>
        <v>100</v>
      </c>
      <c r="P3514">
        <f>IF(L3514&gt;0,ROUNDUP((E3514/L3514),0))</f>
        <v>59</v>
      </c>
      <c r="Q3514" t="s">
        <v>34</v>
      </c>
      <c r="R3514" t="s">
        <v>80</v>
      </c>
      <c r="S3514" s="10">
        <f>(J3514/86400)+25569+(-5/24)</f>
        <v>42057.328611111108</v>
      </c>
      <c r="T3514" s="9">
        <f>(I3514/86400)+25569+(-5/24)</f>
        <v>42117.286944444444</v>
      </c>
    </row>
    <row r="3515" spans="1:20" ht="43.5" x14ac:dyDescent="0.35">
      <c r="A3515">
        <v>3513</v>
      </c>
      <c r="B3515" s="8" t="s">
        <v>1290</v>
      </c>
      <c r="C3515" s="8" t="s">
        <v>1289</v>
      </c>
      <c r="D3515">
        <v>2800</v>
      </c>
      <c r="E3515">
        <v>3315</v>
      </c>
      <c r="F3515" t="s">
        <v>51</v>
      </c>
      <c r="G3515" t="s">
        <v>55</v>
      </c>
      <c r="H3515" t="s">
        <v>82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81</v>
      </c>
      <c r="O3515">
        <f>ROUNDUP(E3515/D3515,2)*100</f>
        <v>119</v>
      </c>
      <c r="P3515">
        <f>IF(L3515&gt;0,ROUNDUP((E3515/L3515),0))</f>
        <v>76</v>
      </c>
      <c r="Q3515" t="s">
        <v>34</v>
      </c>
      <c r="R3515" t="s">
        <v>80</v>
      </c>
      <c r="S3515" s="10">
        <f>(J3515/86400)+25569+(-5/24)</f>
        <v>41780.887870370367</v>
      </c>
      <c r="T3515" s="9">
        <f>(I3515/86400)+25569+(-5/24)</f>
        <v>41793.999305555553</v>
      </c>
    </row>
    <row r="3516" spans="1:20" ht="43.5" x14ac:dyDescent="0.35">
      <c r="A3516">
        <v>3514</v>
      </c>
      <c r="B3516" s="8" t="s">
        <v>1288</v>
      </c>
      <c r="C3516" s="8" t="s">
        <v>1287</v>
      </c>
      <c r="D3516">
        <v>500</v>
      </c>
      <c r="E3516">
        <v>550</v>
      </c>
      <c r="F3516" t="s">
        <v>51</v>
      </c>
      <c r="G3516" t="s">
        <v>55</v>
      </c>
      <c r="H3516" t="s">
        <v>82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81</v>
      </c>
      <c r="O3516">
        <f>ROUNDUP(E3516/D3516,2)*100</f>
        <v>110.00000000000001</v>
      </c>
      <c r="P3516">
        <f>IF(L3516&gt;0,ROUNDUP((E3516/L3516),0))</f>
        <v>55</v>
      </c>
      <c r="Q3516" t="s">
        <v>34</v>
      </c>
      <c r="R3516" t="s">
        <v>80</v>
      </c>
      <c r="S3516" s="10">
        <f>(J3516/86400)+25569+(-5/24)</f>
        <v>42020.638333333329</v>
      </c>
      <c r="T3516" s="9">
        <f>(I3516/86400)+25569+(-5/24)</f>
        <v>42036.999305555553</v>
      </c>
    </row>
    <row r="3517" spans="1:20" ht="43.5" x14ac:dyDescent="0.35">
      <c r="A3517">
        <v>3515</v>
      </c>
      <c r="B3517" s="8" t="s">
        <v>1286</v>
      </c>
      <c r="C3517" s="8" t="s">
        <v>1285</v>
      </c>
      <c r="D3517">
        <v>3000</v>
      </c>
      <c r="E3517">
        <v>3080</v>
      </c>
      <c r="F3517" t="s">
        <v>51</v>
      </c>
      <c r="G3517" t="s">
        <v>55</v>
      </c>
      <c r="H3517" t="s">
        <v>82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81</v>
      </c>
      <c r="O3517">
        <f>ROUNDUP(E3517/D3517,2)*100</f>
        <v>103</v>
      </c>
      <c r="P3517">
        <f>IF(L3517&gt;0,ROUNDUP((E3517/L3517),0))</f>
        <v>67</v>
      </c>
      <c r="Q3517" t="s">
        <v>34</v>
      </c>
      <c r="R3517" t="s">
        <v>80</v>
      </c>
      <c r="S3517" s="10">
        <f>(J3517/86400)+25569+(-5/24)</f>
        <v>42125.564479166664</v>
      </c>
      <c r="T3517" s="9">
        <f>(I3517/86400)+25569+(-5/24)</f>
        <v>42155.564479166664</v>
      </c>
    </row>
    <row r="3518" spans="1:20" ht="43.5" x14ac:dyDescent="0.35">
      <c r="A3518">
        <v>3516</v>
      </c>
      <c r="B3518" s="8" t="s">
        <v>1284</v>
      </c>
      <c r="C3518" s="8" t="s">
        <v>1283</v>
      </c>
      <c r="D3518">
        <v>2500</v>
      </c>
      <c r="E3518">
        <v>2500</v>
      </c>
      <c r="F3518" t="s">
        <v>51</v>
      </c>
      <c r="G3518" t="s">
        <v>55</v>
      </c>
      <c r="H3518" t="s">
        <v>82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81</v>
      </c>
      <c r="O3518">
        <f>ROUNDUP(E3518/D3518,2)*100</f>
        <v>100</v>
      </c>
      <c r="P3518">
        <f>IF(L3518&gt;0,ROUNDUP((E3518/L3518),0))</f>
        <v>228</v>
      </c>
      <c r="Q3518" t="s">
        <v>34</v>
      </c>
      <c r="R3518" t="s">
        <v>80</v>
      </c>
      <c r="S3518" s="10">
        <f>(J3518/86400)+25569+(-5/24)</f>
        <v>41855.801736111105</v>
      </c>
      <c r="T3518" s="9">
        <f>(I3518/86400)+25569+(-5/24)</f>
        <v>41889.916666666664</v>
      </c>
    </row>
    <row r="3519" spans="1:20" ht="43.5" x14ac:dyDescent="0.35">
      <c r="A3519">
        <v>3517</v>
      </c>
      <c r="B3519" s="8" t="s">
        <v>1282</v>
      </c>
      <c r="C3519" s="8" t="s">
        <v>1281</v>
      </c>
      <c r="D3519">
        <v>4000</v>
      </c>
      <c r="E3519">
        <v>4000</v>
      </c>
      <c r="F3519" t="s">
        <v>51</v>
      </c>
      <c r="G3519" t="s">
        <v>56</v>
      </c>
      <c r="H3519" t="s">
        <v>90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81</v>
      </c>
      <c r="O3519">
        <f>ROUNDUP(E3519/D3519,2)*100</f>
        <v>100</v>
      </c>
      <c r="P3519">
        <f>IF(L3519&gt;0,ROUNDUP((E3519/L3519),0))</f>
        <v>308</v>
      </c>
      <c r="Q3519" t="s">
        <v>34</v>
      </c>
      <c r="R3519" t="s">
        <v>80</v>
      </c>
      <c r="S3519" s="10">
        <f>(J3519/86400)+25569+(-5/24)</f>
        <v>41794.609189814808</v>
      </c>
      <c r="T3519" s="9">
        <f>(I3519/86400)+25569+(-5/24)</f>
        <v>41824.25</v>
      </c>
    </row>
    <row r="3520" spans="1:20" ht="43.5" x14ac:dyDescent="0.35">
      <c r="A3520">
        <v>3518</v>
      </c>
      <c r="B3520" s="8" t="s">
        <v>1280</v>
      </c>
      <c r="C3520" s="8" t="s">
        <v>1279</v>
      </c>
      <c r="D3520">
        <v>1500</v>
      </c>
      <c r="E3520">
        <v>1650.69</v>
      </c>
      <c r="F3520" t="s">
        <v>51</v>
      </c>
      <c r="G3520" t="s">
        <v>55</v>
      </c>
      <c r="H3520" t="s">
        <v>82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81</v>
      </c>
      <c r="O3520">
        <f>ROUNDUP(E3520/D3520,2)*100</f>
        <v>111.00000000000001</v>
      </c>
      <c r="P3520">
        <f>IF(L3520&gt;0,ROUNDUP((E3520/L3520),0))</f>
        <v>51</v>
      </c>
      <c r="Q3520" t="s">
        <v>34</v>
      </c>
      <c r="R3520" t="s">
        <v>80</v>
      </c>
      <c r="S3520" s="10">
        <f>(J3520/86400)+25569+(-5/24)</f>
        <v>41893.575219907405</v>
      </c>
      <c r="T3520" s="9">
        <f>(I3520/86400)+25569+(-5/24)</f>
        <v>41914.38958333333</v>
      </c>
    </row>
    <row r="3521" spans="1:20" ht="43.5" x14ac:dyDescent="0.35">
      <c r="A3521">
        <v>3519</v>
      </c>
      <c r="B3521" s="8" t="s">
        <v>1278</v>
      </c>
      <c r="C3521" s="8" t="s">
        <v>1277</v>
      </c>
      <c r="D3521">
        <v>2000</v>
      </c>
      <c r="E3521">
        <v>2027</v>
      </c>
      <c r="F3521" t="s">
        <v>51</v>
      </c>
      <c r="G3521" t="s">
        <v>56</v>
      </c>
      <c r="H3521" t="s">
        <v>90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81</v>
      </c>
      <c r="O3521">
        <f>ROUNDUP(E3521/D3521,2)*100</f>
        <v>102</v>
      </c>
      <c r="P3521">
        <f>IF(L3521&gt;0,ROUNDUP((E3521/L3521),0))</f>
        <v>73</v>
      </c>
      <c r="Q3521" t="s">
        <v>34</v>
      </c>
      <c r="R3521" t="s">
        <v>80</v>
      </c>
      <c r="S3521" s="10">
        <f>(J3521/86400)+25569+(-5/24)</f>
        <v>42037.390624999993</v>
      </c>
      <c r="T3521" s="9">
        <f>(I3521/86400)+25569+(-5/24)</f>
        <v>42067.390624999993</v>
      </c>
    </row>
    <row r="3522" spans="1:20" ht="43.5" x14ac:dyDescent="0.35">
      <c r="A3522">
        <v>3520</v>
      </c>
      <c r="B3522" s="8" t="s">
        <v>1276</v>
      </c>
      <c r="C3522" s="8" t="s">
        <v>1275</v>
      </c>
      <c r="D3522">
        <v>2000</v>
      </c>
      <c r="E3522">
        <v>2015</v>
      </c>
      <c r="F3522" t="s">
        <v>51</v>
      </c>
      <c r="G3522" t="s">
        <v>56</v>
      </c>
      <c r="H3522" t="s">
        <v>90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81</v>
      </c>
      <c r="O3522">
        <f>ROUNDUP(E3522/D3522,2)*100</f>
        <v>101</v>
      </c>
      <c r="P3522">
        <f>IF(L3522&gt;0,ROUNDUP((E3522/L3522),0))</f>
        <v>96</v>
      </c>
      <c r="Q3522" t="s">
        <v>34</v>
      </c>
      <c r="R3522" t="s">
        <v>80</v>
      </c>
      <c r="S3522" s="10">
        <f>(J3522/86400)+25569+(-5/24)</f>
        <v>42227.615879629629</v>
      </c>
      <c r="T3522" s="9">
        <f>(I3522/86400)+25569+(-5/24)</f>
        <v>42253.365972222215</v>
      </c>
    </row>
    <row r="3523" spans="1:20" ht="58" x14ac:dyDescent="0.35">
      <c r="A3523">
        <v>3521</v>
      </c>
      <c r="B3523" s="8" t="s">
        <v>1274</v>
      </c>
      <c r="C3523" s="8" t="s">
        <v>1273</v>
      </c>
      <c r="D3523">
        <v>350</v>
      </c>
      <c r="E3523">
        <v>593</v>
      </c>
      <c r="F3523" t="s">
        <v>51</v>
      </c>
      <c r="G3523" t="s">
        <v>55</v>
      </c>
      <c r="H3523" t="s">
        <v>82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81</v>
      </c>
      <c r="O3523">
        <f>ROUNDUP(E3523/D3523,2)*100</f>
        <v>170</v>
      </c>
      <c r="P3523">
        <f>IF(L3523&gt;0,ROUNDUP((E3523/L3523),0))</f>
        <v>46</v>
      </c>
      <c r="Q3523" t="s">
        <v>34</v>
      </c>
      <c r="R3523" t="s">
        <v>80</v>
      </c>
      <c r="S3523" s="10">
        <f>(J3523/86400)+25569+(-5/24)</f>
        <v>41881.153009259258</v>
      </c>
      <c r="T3523" s="9">
        <f>(I3523/86400)+25569+(-5/24)</f>
        <v>41911.153009259258</v>
      </c>
    </row>
    <row r="3524" spans="1:20" ht="43.5" x14ac:dyDescent="0.35">
      <c r="A3524">
        <v>3522</v>
      </c>
      <c r="B3524" s="8" t="s">
        <v>1272</v>
      </c>
      <c r="C3524" s="8" t="s">
        <v>1271</v>
      </c>
      <c r="D3524">
        <v>1395</v>
      </c>
      <c r="E3524">
        <v>1395</v>
      </c>
      <c r="F3524" t="s">
        <v>51</v>
      </c>
      <c r="G3524" t="s">
        <v>56</v>
      </c>
      <c r="H3524" t="s">
        <v>90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81</v>
      </c>
      <c r="O3524">
        <f>ROUNDUP(E3524/D3524,2)*100</f>
        <v>100</v>
      </c>
      <c r="P3524">
        <f>IF(L3524&gt;0,ROUNDUP((E3524/L3524),0))</f>
        <v>42</v>
      </c>
      <c r="Q3524" t="s">
        <v>34</v>
      </c>
      <c r="R3524" t="s">
        <v>80</v>
      </c>
      <c r="S3524" s="10">
        <f>(J3524/86400)+25569+(-5/24)</f>
        <v>42234.581550925919</v>
      </c>
      <c r="T3524" s="9">
        <f>(I3524/86400)+25569+(-5/24)</f>
        <v>42262.212500000001</v>
      </c>
    </row>
    <row r="3525" spans="1:20" ht="43.5" x14ac:dyDescent="0.35">
      <c r="A3525">
        <v>3523</v>
      </c>
      <c r="B3525" s="8" t="s">
        <v>1270</v>
      </c>
      <c r="C3525" s="8" t="s">
        <v>1269</v>
      </c>
      <c r="D3525">
        <v>4000</v>
      </c>
      <c r="E3525">
        <v>4546</v>
      </c>
      <c r="F3525" t="s">
        <v>51</v>
      </c>
      <c r="G3525" t="s">
        <v>56</v>
      </c>
      <c r="H3525" t="s">
        <v>90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81</v>
      </c>
      <c r="O3525">
        <f>ROUNDUP(E3525/D3525,2)*100</f>
        <v>113.99999999999999</v>
      </c>
      <c r="P3525">
        <f>IF(L3525&gt;0,ROUNDUP((E3525/L3525),0))</f>
        <v>57</v>
      </c>
      <c r="Q3525" t="s">
        <v>34</v>
      </c>
      <c r="R3525" t="s">
        <v>80</v>
      </c>
      <c r="S3525" s="10">
        <f>(J3525/86400)+25569+(-5/24)</f>
        <v>42581.189212962963</v>
      </c>
      <c r="T3525" s="9">
        <f>(I3525/86400)+25569+(-5/24)</f>
        <v>42638.749999999993</v>
      </c>
    </row>
    <row r="3526" spans="1:20" ht="58" x14ac:dyDescent="0.35">
      <c r="A3526">
        <v>3524</v>
      </c>
      <c r="B3526" s="8" t="s">
        <v>1268</v>
      </c>
      <c r="C3526" s="8" t="s">
        <v>1267</v>
      </c>
      <c r="D3526">
        <v>10000</v>
      </c>
      <c r="E3526">
        <v>10156</v>
      </c>
      <c r="F3526" t="s">
        <v>51</v>
      </c>
      <c r="G3526" t="s">
        <v>55</v>
      </c>
      <c r="H3526" t="s">
        <v>82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81</v>
      </c>
      <c r="O3526">
        <f>ROUNDUP(E3526/D3526,2)*100</f>
        <v>102</v>
      </c>
      <c r="P3526">
        <f>IF(L3526&gt;0,ROUNDUP((E3526/L3526),0))</f>
        <v>138</v>
      </c>
      <c r="Q3526" t="s">
        <v>34</v>
      </c>
      <c r="R3526" t="s">
        <v>80</v>
      </c>
      <c r="S3526" s="10">
        <f>(J3526/86400)+25569+(-5/24)</f>
        <v>41880.555243055554</v>
      </c>
      <c r="T3526" s="9">
        <f>(I3526/86400)+25569+(-5/24)</f>
        <v>41894.958333333328</v>
      </c>
    </row>
    <row r="3527" spans="1:20" ht="43.5" x14ac:dyDescent="0.35">
      <c r="A3527">
        <v>3525</v>
      </c>
      <c r="B3527" s="8" t="s">
        <v>1266</v>
      </c>
      <c r="C3527" s="8" t="s">
        <v>1265</v>
      </c>
      <c r="D3527">
        <v>500</v>
      </c>
      <c r="E3527">
        <v>530</v>
      </c>
      <c r="F3527" t="s">
        <v>51</v>
      </c>
      <c r="G3527" t="s">
        <v>55</v>
      </c>
      <c r="H3527" t="s">
        <v>82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81</v>
      </c>
      <c r="O3527">
        <f>ROUNDUP(E3527/D3527,2)*100</f>
        <v>106</v>
      </c>
      <c r="P3527">
        <f>IF(L3527&gt;0,ROUNDUP((E3527/L3527),0))</f>
        <v>76</v>
      </c>
      <c r="Q3527" t="s">
        <v>34</v>
      </c>
      <c r="R3527" t="s">
        <v>80</v>
      </c>
      <c r="S3527" s="10">
        <f>(J3527/86400)+25569+(-5/24)</f>
        <v>42214.487337962964</v>
      </c>
      <c r="T3527" s="9">
        <f>(I3527/86400)+25569+(-5/24)</f>
        <v>42225.458333333336</v>
      </c>
    </row>
    <row r="3528" spans="1:20" ht="43.5" x14ac:dyDescent="0.35">
      <c r="A3528">
        <v>3526</v>
      </c>
      <c r="B3528" s="8" t="s">
        <v>1264</v>
      </c>
      <c r="C3528" s="8" t="s">
        <v>1263</v>
      </c>
      <c r="D3528">
        <v>3300</v>
      </c>
      <c r="E3528">
        <v>3366</v>
      </c>
      <c r="F3528" t="s">
        <v>51</v>
      </c>
      <c r="G3528" t="s">
        <v>55</v>
      </c>
      <c r="H3528" t="s">
        <v>82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81</v>
      </c>
      <c r="O3528">
        <f>ROUNDUP(E3528/D3528,2)*100</f>
        <v>102</v>
      </c>
      <c r="P3528">
        <f>IF(L3528&gt;0,ROUNDUP((E3528/L3528),0))</f>
        <v>99</v>
      </c>
      <c r="Q3528" t="s">
        <v>34</v>
      </c>
      <c r="R3528" t="s">
        <v>80</v>
      </c>
      <c r="S3528" s="10">
        <f>(J3528/86400)+25569+(-5/24)</f>
        <v>42460.126979166664</v>
      </c>
      <c r="T3528" s="9">
        <f>(I3528/86400)+25569+(-5/24)</f>
        <v>42488.040972222218</v>
      </c>
    </row>
    <row r="3529" spans="1:20" ht="43.5" x14ac:dyDescent="0.35">
      <c r="A3529">
        <v>3527</v>
      </c>
      <c r="B3529" s="8" t="s">
        <v>1262</v>
      </c>
      <c r="C3529" s="8" t="s">
        <v>1261</v>
      </c>
      <c r="D3529">
        <v>6000</v>
      </c>
      <c r="E3529">
        <v>7015</v>
      </c>
      <c r="F3529" t="s">
        <v>51</v>
      </c>
      <c r="G3529" t="s">
        <v>55</v>
      </c>
      <c r="H3529" t="s">
        <v>82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81</v>
      </c>
      <c r="O3529">
        <f>ROUNDUP(E3529/D3529,2)*100</f>
        <v>117</v>
      </c>
      <c r="P3529">
        <f>IF(L3529&gt;0,ROUNDUP((E3529/L3529),0))</f>
        <v>82</v>
      </c>
      <c r="Q3529" t="s">
        <v>34</v>
      </c>
      <c r="R3529" t="s">
        <v>80</v>
      </c>
      <c r="S3529" s="10">
        <f>(J3529/86400)+25569+(-5/24)</f>
        <v>42166.814872685187</v>
      </c>
      <c r="T3529" s="9">
        <f>(I3529/86400)+25569+(-5/24)</f>
        <v>42195.957638888889</v>
      </c>
    </row>
    <row r="3530" spans="1:20" ht="43.5" x14ac:dyDescent="0.35">
      <c r="A3530">
        <v>3528</v>
      </c>
      <c r="B3530" s="8" t="s">
        <v>1260</v>
      </c>
      <c r="C3530" s="8" t="s">
        <v>1259</v>
      </c>
      <c r="D3530">
        <v>1650</v>
      </c>
      <c r="E3530">
        <v>1669</v>
      </c>
      <c r="F3530" t="s">
        <v>51</v>
      </c>
      <c r="G3530" t="s">
        <v>56</v>
      </c>
      <c r="H3530" t="s">
        <v>90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81</v>
      </c>
      <c r="O3530">
        <f>ROUNDUP(E3530/D3530,2)*100</f>
        <v>102</v>
      </c>
      <c r="P3530">
        <f>IF(L3530&gt;0,ROUNDUP((E3530/L3530),0))</f>
        <v>46</v>
      </c>
      <c r="Q3530" t="s">
        <v>34</v>
      </c>
      <c r="R3530" t="s">
        <v>80</v>
      </c>
      <c r="S3530" s="10">
        <f>(J3530/86400)+25569+(-5/24)</f>
        <v>42733.293032407404</v>
      </c>
      <c r="T3530" s="9">
        <f>(I3530/86400)+25569+(-5/24)</f>
        <v>42753.293032407404</v>
      </c>
    </row>
    <row r="3531" spans="1:20" ht="58" x14ac:dyDescent="0.35">
      <c r="A3531">
        <v>3529</v>
      </c>
      <c r="B3531" s="8" t="s">
        <v>1258</v>
      </c>
      <c r="C3531" s="8" t="s">
        <v>1257</v>
      </c>
      <c r="D3531">
        <v>500</v>
      </c>
      <c r="E3531">
        <v>660</v>
      </c>
      <c r="F3531" t="s">
        <v>51</v>
      </c>
      <c r="G3531" t="s">
        <v>55</v>
      </c>
      <c r="H3531" t="s">
        <v>82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81</v>
      </c>
      <c r="O3531">
        <f>ROUNDUP(E3531/D3531,2)*100</f>
        <v>132</v>
      </c>
      <c r="P3531">
        <f>IF(L3531&gt;0,ROUNDUP((E3531/L3531),0))</f>
        <v>37</v>
      </c>
      <c r="Q3531" t="s">
        <v>34</v>
      </c>
      <c r="R3531" t="s">
        <v>80</v>
      </c>
      <c r="S3531" s="10">
        <f>(J3531/86400)+25569+(-5/24)</f>
        <v>42177.553449074076</v>
      </c>
      <c r="T3531" s="9">
        <f>(I3531/86400)+25569+(-5/24)</f>
        <v>42197.833333333336</v>
      </c>
    </row>
    <row r="3532" spans="1:20" ht="43.5" x14ac:dyDescent="0.35">
      <c r="A3532">
        <v>3530</v>
      </c>
      <c r="B3532" s="8" t="s">
        <v>1256</v>
      </c>
      <c r="C3532" s="8" t="s">
        <v>1255</v>
      </c>
      <c r="D3532">
        <v>2750</v>
      </c>
      <c r="E3532">
        <v>2750</v>
      </c>
      <c r="F3532" t="s">
        <v>51</v>
      </c>
      <c r="G3532" t="s">
        <v>56</v>
      </c>
      <c r="H3532" t="s">
        <v>90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81</v>
      </c>
      <c r="O3532">
        <f>ROUNDUP(E3532/D3532,2)*100</f>
        <v>100</v>
      </c>
      <c r="P3532">
        <f>IF(L3532&gt;0,ROUNDUP((E3532/L3532),0))</f>
        <v>125</v>
      </c>
      <c r="Q3532" t="s">
        <v>34</v>
      </c>
      <c r="R3532" t="s">
        <v>80</v>
      </c>
      <c r="S3532" s="10">
        <f>(J3532/86400)+25569+(-5/24)</f>
        <v>42442.41501157407</v>
      </c>
      <c r="T3532" s="9">
        <f>(I3532/86400)+25569+(-5/24)</f>
        <v>42470.624999999993</v>
      </c>
    </row>
    <row r="3533" spans="1:20" x14ac:dyDescent="0.35">
      <c r="A3533">
        <v>3531</v>
      </c>
      <c r="B3533" s="8" t="s">
        <v>1254</v>
      </c>
      <c r="C3533" s="8" t="s">
        <v>1253</v>
      </c>
      <c r="D3533">
        <v>1000</v>
      </c>
      <c r="E3533">
        <v>1280</v>
      </c>
      <c r="F3533" t="s">
        <v>51</v>
      </c>
      <c r="G3533" t="s">
        <v>55</v>
      </c>
      <c r="H3533" t="s">
        <v>82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81</v>
      </c>
      <c r="O3533">
        <f>ROUNDUP(E3533/D3533,2)*100</f>
        <v>128</v>
      </c>
      <c r="P3533">
        <f>IF(L3533&gt;0,ROUNDUP((E3533/L3533),0))</f>
        <v>50</v>
      </c>
      <c r="Q3533" t="s">
        <v>34</v>
      </c>
      <c r="R3533" t="s">
        <v>80</v>
      </c>
      <c r="S3533" s="10">
        <f>(J3533/86400)+25569+(-5/24)</f>
        <v>42521.44599537037</v>
      </c>
      <c r="T3533" s="9">
        <f>(I3533/86400)+25569+(-5/24)</f>
        <v>42551.44599537037</v>
      </c>
    </row>
    <row r="3534" spans="1:20" ht="58" x14ac:dyDescent="0.35">
      <c r="A3534">
        <v>3532</v>
      </c>
      <c r="B3534" s="8" t="s">
        <v>1252</v>
      </c>
      <c r="C3534" s="8" t="s">
        <v>1251</v>
      </c>
      <c r="D3534">
        <v>960</v>
      </c>
      <c r="E3534">
        <v>1142</v>
      </c>
      <c r="F3534" t="s">
        <v>51</v>
      </c>
      <c r="G3534" t="s">
        <v>55</v>
      </c>
      <c r="H3534" t="s">
        <v>82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81</v>
      </c>
      <c r="O3534">
        <f>ROUNDUP(E3534/D3534,2)*100</f>
        <v>119</v>
      </c>
      <c r="P3534">
        <f>IF(L3534&gt;0,ROUNDUP((E3534/L3534),0))</f>
        <v>43</v>
      </c>
      <c r="Q3534" t="s">
        <v>34</v>
      </c>
      <c r="R3534" t="s">
        <v>80</v>
      </c>
      <c r="S3534" s="10">
        <f>(J3534/86400)+25569+(-5/24)</f>
        <v>41884.391516203701</v>
      </c>
      <c r="T3534" s="9">
        <f>(I3534/86400)+25569+(-5/24)</f>
        <v>41899.957638888889</v>
      </c>
    </row>
    <row r="3535" spans="1:20" ht="58" x14ac:dyDescent="0.35">
      <c r="A3535">
        <v>3533</v>
      </c>
      <c r="B3535" s="8" t="s">
        <v>1250</v>
      </c>
      <c r="C3535" s="8" t="s">
        <v>1249</v>
      </c>
      <c r="D3535">
        <v>500</v>
      </c>
      <c r="E3535">
        <v>631</v>
      </c>
      <c r="F3535" t="s">
        <v>51</v>
      </c>
      <c r="G3535" t="s">
        <v>55</v>
      </c>
      <c r="H3535" t="s">
        <v>82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81</v>
      </c>
      <c r="O3535">
        <f>ROUNDUP(E3535/D3535,2)*100</f>
        <v>127</v>
      </c>
      <c r="P3535">
        <f>IF(L3535&gt;0,ROUNDUP((E3535/L3535),0))</f>
        <v>79</v>
      </c>
      <c r="Q3535" t="s">
        <v>34</v>
      </c>
      <c r="R3535" t="s">
        <v>80</v>
      </c>
      <c r="S3535" s="10">
        <f>(J3535/86400)+25569+(-5/24)</f>
        <v>42289.552858796298</v>
      </c>
      <c r="T3535" s="9">
        <f>(I3535/86400)+25569+(-5/24)</f>
        <v>42319.594525462962</v>
      </c>
    </row>
    <row r="3536" spans="1:20" ht="43.5" x14ac:dyDescent="0.35">
      <c r="A3536">
        <v>3534</v>
      </c>
      <c r="B3536" s="8" t="s">
        <v>1248</v>
      </c>
      <c r="C3536" s="8" t="s">
        <v>1247</v>
      </c>
      <c r="D3536">
        <v>5000</v>
      </c>
      <c r="E3536">
        <v>7810</v>
      </c>
      <c r="F3536" t="s">
        <v>51</v>
      </c>
      <c r="G3536" t="s">
        <v>55</v>
      </c>
      <c r="H3536" t="s">
        <v>82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81</v>
      </c>
      <c r="O3536">
        <f>ROUNDUP(E3536/D3536,2)*100</f>
        <v>157</v>
      </c>
      <c r="P3536">
        <f>IF(L3536&gt;0,ROUNDUP((E3536/L3536),0))</f>
        <v>39</v>
      </c>
      <c r="Q3536" t="s">
        <v>34</v>
      </c>
      <c r="R3536" t="s">
        <v>80</v>
      </c>
      <c r="S3536" s="10">
        <f>(J3536/86400)+25569+(-5/24)</f>
        <v>42243.416932870365</v>
      </c>
      <c r="T3536" s="9">
        <f>(I3536/86400)+25569+(-5/24)</f>
        <v>42278.416932870365</v>
      </c>
    </row>
    <row r="3537" spans="1:20" ht="43.5" x14ac:dyDescent="0.35">
      <c r="A3537">
        <v>3535</v>
      </c>
      <c r="B3537" s="8" t="s">
        <v>1246</v>
      </c>
      <c r="C3537" s="8" t="s">
        <v>1245</v>
      </c>
      <c r="D3537">
        <v>2000</v>
      </c>
      <c r="E3537">
        <v>2063</v>
      </c>
      <c r="F3537" t="s">
        <v>51</v>
      </c>
      <c r="G3537" t="s">
        <v>56</v>
      </c>
      <c r="H3537" t="s">
        <v>90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81</v>
      </c>
      <c r="O3537">
        <f>ROUNDUP(E3537/D3537,2)*100</f>
        <v>104</v>
      </c>
      <c r="P3537">
        <f>IF(L3537&gt;0,ROUNDUP((E3537/L3537),0))</f>
        <v>45</v>
      </c>
      <c r="Q3537" t="s">
        <v>34</v>
      </c>
      <c r="R3537" t="s">
        <v>80</v>
      </c>
      <c r="S3537" s="10">
        <f>(J3537/86400)+25569+(-5/24)</f>
        <v>42248.431828703702</v>
      </c>
      <c r="T3537" s="9">
        <f>(I3537/86400)+25569+(-5/24)</f>
        <v>42279.541666666664</v>
      </c>
    </row>
    <row r="3538" spans="1:20" ht="43.5" x14ac:dyDescent="0.35">
      <c r="A3538">
        <v>3536</v>
      </c>
      <c r="B3538" s="8" t="s">
        <v>1244</v>
      </c>
      <c r="C3538" s="8" t="s">
        <v>1243</v>
      </c>
      <c r="D3538">
        <v>150</v>
      </c>
      <c r="E3538">
        <v>230</v>
      </c>
      <c r="F3538" t="s">
        <v>51</v>
      </c>
      <c r="G3538" t="s">
        <v>56</v>
      </c>
      <c r="H3538" t="s">
        <v>90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81</v>
      </c>
      <c r="O3538">
        <f>ROUNDUP(E3538/D3538,2)*100</f>
        <v>154</v>
      </c>
      <c r="P3538">
        <f>IF(L3538&gt;0,ROUNDUP((E3538/L3538),0))</f>
        <v>14</v>
      </c>
      <c r="Q3538" t="s">
        <v>34</v>
      </c>
      <c r="R3538" t="s">
        <v>80</v>
      </c>
      <c r="S3538" s="10">
        <f>(J3538/86400)+25569+(-5/24)</f>
        <v>42328.518807870372</v>
      </c>
      <c r="T3538" s="9">
        <f>(I3538/86400)+25569+(-5/24)</f>
        <v>42358.290972222218</v>
      </c>
    </row>
    <row r="3539" spans="1:20" ht="58" x14ac:dyDescent="0.35">
      <c r="A3539">
        <v>3537</v>
      </c>
      <c r="B3539" s="8" t="s">
        <v>1242</v>
      </c>
      <c r="C3539" s="8" t="s">
        <v>1241</v>
      </c>
      <c r="D3539">
        <v>675</v>
      </c>
      <c r="E3539">
        <v>1218</v>
      </c>
      <c r="F3539" t="s">
        <v>51</v>
      </c>
      <c r="G3539" t="s">
        <v>57</v>
      </c>
      <c r="H3539" t="s">
        <v>193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81</v>
      </c>
      <c r="O3539">
        <f>ROUNDUP(E3539/D3539,2)*100</f>
        <v>181</v>
      </c>
      <c r="P3539">
        <f>IF(L3539&gt;0,ROUNDUP((E3539/L3539),0))</f>
        <v>44</v>
      </c>
      <c r="Q3539" t="s">
        <v>34</v>
      </c>
      <c r="R3539" t="s">
        <v>80</v>
      </c>
      <c r="S3539" s="10">
        <f>(J3539/86400)+25569+(-5/24)</f>
        <v>41923.146018518521</v>
      </c>
      <c r="T3539" s="9">
        <f>(I3539/86400)+25569+(-5/24)</f>
        <v>41960.124305555553</v>
      </c>
    </row>
    <row r="3540" spans="1:20" ht="43.5" x14ac:dyDescent="0.35">
      <c r="A3540">
        <v>3538</v>
      </c>
      <c r="B3540" s="8" t="s">
        <v>1240</v>
      </c>
      <c r="C3540" s="8" t="s">
        <v>1239</v>
      </c>
      <c r="D3540">
        <v>2000</v>
      </c>
      <c r="E3540">
        <v>2569</v>
      </c>
      <c r="F3540" t="s">
        <v>51</v>
      </c>
      <c r="G3540" t="s">
        <v>56</v>
      </c>
      <c r="H3540" t="s">
        <v>90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81</v>
      </c>
      <c r="O3540">
        <f>ROUNDUP(E3540/D3540,2)*100</f>
        <v>129</v>
      </c>
      <c r="P3540">
        <f>IF(L3540&gt;0,ROUNDUP((E3540/L3540),0))</f>
        <v>31</v>
      </c>
      <c r="Q3540" t="s">
        <v>34</v>
      </c>
      <c r="R3540" t="s">
        <v>80</v>
      </c>
      <c r="S3540" s="10">
        <f>(J3540/86400)+25569+(-5/24)</f>
        <v>42571.212268518517</v>
      </c>
      <c r="T3540" s="9">
        <f>(I3540/86400)+25569+(-5/24)</f>
        <v>42599.212268518517</v>
      </c>
    </row>
    <row r="3541" spans="1:20" ht="43.5" x14ac:dyDescent="0.35">
      <c r="A3541">
        <v>3539</v>
      </c>
      <c r="B3541" s="8" t="s">
        <v>1238</v>
      </c>
      <c r="C3541" s="8" t="s">
        <v>1237</v>
      </c>
      <c r="D3541">
        <v>600</v>
      </c>
      <c r="E3541">
        <v>718</v>
      </c>
      <c r="F3541" t="s">
        <v>51</v>
      </c>
      <c r="G3541" t="s">
        <v>55</v>
      </c>
      <c r="H3541" t="s">
        <v>82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81</v>
      </c>
      <c r="O3541">
        <f>ROUNDUP(E3541/D3541,2)*100</f>
        <v>120</v>
      </c>
      <c r="P3541">
        <f>IF(L3541&gt;0,ROUNDUP((E3541/L3541),0))</f>
        <v>56</v>
      </c>
      <c r="Q3541" t="s">
        <v>34</v>
      </c>
      <c r="R3541" t="s">
        <v>80</v>
      </c>
      <c r="S3541" s="10">
        <f>(J3541/86400)+25569+(-5/24)</f>
        <v>42600.547708333332</v>
      </c>
      <c r="T3541" s="9">
        <f>(I3541/86400)+25569+(-5/24)</f>
        <v>42621.547708333332</v>
      </c>
    </row>
    <row r="3542" spans="1:20" ht="58" x14ac:dyDescent="0.35">
      <c r="A3542">
        <v>3540</v>
      </c>
      <c r="B3542" s="8" t="s">
        <v>1236</v>
      </c>
      <c r="C3542" s="8" t="s">
        <v>1235</v>
      </c>
      <c r="D3542">
        <v>300</v>
      </c>
      <c r="E3542">
        <v>369</v>
      </c>
      <c r="F3542" t="s">
        <v>51</v>
      </c>
      <c r="G3542" t="s">
        <v>56</v>
      </c>
      <c r="H3542" t="s">
        <v>90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81</v>
      </c>
      <c r="O3542">
        <f>ROUNDUP(E3542/D3542,2)*100</f>
        <v>123</v>
      </c>
      <c r="P3542">
        <f>IF(L3542&gt;0,ROUNDUP((E3542/L3542),0))</f>
        <v>47</v>
      </c>
      <c r="Q3542" t="s">
        <v>34</v>
      </c>
      <c r="R3542" t="s">
        <v>80</v>
      </c>
      <c r="S3542" s="10">
        <f>(J3542/86400)+25569+(-5/24)</f>
        <v>42516.795034722221</v>
      </c>
      <c r="T3542" s="9">
        <f>(I3542/86400)+25569+(-5/24)</f>
        <v>42546.795034722221</v>
      </c>
    </row>
    <row r="3543" spans="1:20" ht="43.5" x14ac:dyDescent="0.35">
      <c r="A3543">
        <v>3541</v>
      </c>
      <c r="B3543" s="8" t="s">
        <v>1234</v>
      </c>
      <c r="C3543" s="8" t="s">
        <v>1233</v>
      </c>
      <c r="D3543">
        <v>1200</v>
      </c>
      <c r="E3543">
        <v>1260</v>
      </c>
      <c r="F3543" t="s">
        <v>51</v>
      </c>
      <c r="G3543" t="s">
        <v>56</v>
      </c>
      <c r="H3543" t="s">
        <v>90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81</v>
      </c>
      <c r="O3543">
        <f>ROUNDUP(E3543/D3543,2)*100</f>
        <v>105</v>
      </c>
      <c r="P3543">
        <f>IF(L3543&gt;0,ROUNDUP((E3543/L3543),0))</f>
        <v>40</v>
      </c>
      <c r="Q3543" t="s">
        <v>34</v>
      </c>
      <c r="R3543" t="s">
        <v>80</v>
      </c>
      <c r="S3543" s="10">
        <f>(J3543/86400)+25569+(-5/24)</f>
        <v>42222.521701388883</v>
      </c>
      <c r="T3543" s="9">
        <f>(I3543/86400)+25569+(-5/24)</f>
        <v>42247.521701388883</v>
      </c>
    </row>
    <row r="3544" spans="1:20" ht="43.5" x14ac:dyDescent="0.35">
      <c r="A3544">
        <v>3542</v>
      </c>
      <c r="B3544" s="8" t="s">
        <v>1232</v>
      </c>
      <c r="C3544" s="8" t="s">
        <v>1231</v>
      </c>
      <c r="D3544">
        <v>5500</v>
      </c>
      <c r="E3544">
        <v>5623</v>
      </c>
      <c r="F3544" t="s">
        <v>51</v>
      </c>
      <c r="G3544" t="s">
        <v>55</v>
      </c>
      <c r="H3544" t="s">
        <v>82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81</v>
      </c>
      <c r="O3544">
        <f>ROUNDUP(E3544/D3544,2)*100</f>
        <v>103</v>
      </c>
      <c r="P3544">
        <f>IF(L3544&gt;0,ROUNDUP((E3544/L3544),0))</f>
        <v>67</v>
      </c>
      <c r="Q3544" t="s">
        <v>34</v>
      </c>
      <c r="R3544" t="s">
        <v>80</v>
      </c>
      <c r="S3544" s="10">
        <f>(J3544/86400)+25569+(-5/24)</f>
        <v>41829.391458333332</v>
      </c>
      <c r="T3544" s="9">
        <f>(I3544/86400)+25569+(-5/24)</f>
        <v>41889.391458333332</v>
      </c>
    </row>
    <row r="3545" spans="1:20" ht="43.5" x14ac:dyDescent="0.35">
      <c r="A3545">
        <v>3543</v>
      </c>
      <c r="B3545" s="8" t="s">
        <v>1230</v>
      </c>
      <c r="C3545" s="8" t="s">
        <v>1229</v>
      </c>
      <c r="D3545">
        <v>1500</v>
      </c>
      <c r="E3545">
        <v>1570</v>
      </c>
      <c r="F3545" t="s">
        <v>51</v>
      </c>
      <c r="G3545" t="s">
        <v>59</v>
      </c>
      <c r="H3545" t="s">
        <v>85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81</v>
      </c>
      <c r="O3545">
        <f>ROUNDUP(E3545/D3545,2)*100</f>
        <v>105</v>
      </c>
      <c r="P3545">
        <f>IF(L3545&gt;0,ROUNDUP((E3545/L3545),0))</f>
        <v>55</v>
      </c>
      <c r="Q3545" t="s">
        <v>34</v>
      </c>
      <c r="R3545" t="s">
        <v>80</v>
      </c>
      <c r="S3545" s="10">
        <f>(J3545/86400)+25569+(-5/24)</f>
        <v>42150.546979166662</v>
      </c>
      <c r="T3545" s="9">
        <f>(I3545/86400)+25569+(-5/24)</f>
        <v>42180.546979166662</v>
      </c>
    </row>
    <row r="3546" spans="1:20" ht="29" x14ac:dyDescent="0.35">
      <c r="A3546">
        <v>3544</v>
      </c>
      <c r="B3546" s="8" t="s">
        <v>1228</v>
      </c>
      <c r="C3546" s="8" t="s">
        <v>1227</v>
      </c>
      <c r="D3546">
        <v>2500</v>
      </c>
      <c r="E3546">
        <v>2500</v>
      </c>
      <c r="F3546" t="s">
        <v>51</v>
      </c>
      <c r="G3546" t="s">
        <v>55</v>
      </c>
      <c r="H3546" t="s">
        <v>82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81</v>
      </c>
      <c r="O3546">
        <f>ROUNDUP(E3546/D3546,2)*100</f>
        <v>100</v>
      </c>
      <c r="P3546">
        <f>IF(L3546&gt;0,ROUNDUP((E3546/L3546),0))</f>
        <v>105</v>
      </c>
      <c r="Q3546" t="s">
        <v>34</v>
      </c>
      <c r="R3546" t="s">
        <v>80</v>
      </c>
      <c r="S3546" s="10">
        <f>(J3546/86400)+25569+(-5/24)</f>
        <v>42040.623344907406</v>
      </c>
      <c r="T3546" s="9">
        <f>(I3546/86400)+25569+(-5/24)</f>
        <v>42070.623344907406</v>
      </c>
    </row>
    <row r="3547" spans="1:20" ht="43.5" x14ac:dyDescent="0.35">
      <c r="A3547">
        <v>3545</v>
      </c>
      <c r="B3547" s="8" t="s">
        <v>1226</v>
      </c>
      <c r="C3547" s="8" t="s">
        <v>1225</v>
      </c>
      <c r="D3547">
        <v>250</v>
      </c>
      <c r="E3547">
        <v>251</v>
      </c>
      <c r="F3547" t="s">
        <v>51</v>
      </c>
      <c r="G3547" t="s">
        <v>55</v>
      </c>
      <c r="H3547" t="s">
        <v>82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81</v>
      </c>
      <c r="O3547">
        <f>ROUNDUP(E3547/D3547,2)*100</f>
        <v>101</v>
      </c>
      <c r="P3547">
        <f>IF(L3547&gt;0,ROUNDUP((E3547/L3547),0))</f>
        <v>32</v>
      </c>
      <c r="Q3547" t="s">
        <v>34</v>
      </c>
      <c r="R3547" t="s">
        <v>80</v>
      </c>
      <c r="S3547" s="10">
        <f>(J3547/86400)+25569+(-5/24)</f>
        <v>42075.599062499998</v>
      </c>
      <c r="T3547" s="9">
        <f>(I3547/86400)+25569+(-5/24)</f>
        <v>42105.599062499998</v>
      </c>
    </row>
    <row r="3548" spans="1:20" ht="43.5" x14ac:dyDescent="0.35">
      <c r="A3548">
        <v>3546</v>
      </c>
      <c r="B3548" s="8" t="s">
        <v>1224</v>
      </c>
      <c r="C3548" s="8" t="s">
        <v>1223</v>
      </c>
      <c r="D3548">
        <v>1100</v>
      </c>
      <c r="E3548">
        <v>1125</v>
      </c>
      <c r="F3548" t="s">
        <v>51</v>
      </c>
      <c r="G3548" t="s">
        <v>55</v>
      </c>
      <c r="H3548" t="s">
        <v>82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81</v>
      </c>
      <c r="O3548">
        <f>ROUNDUP(E3548/D3548,2)*100</f>
        <v>103</v>
      </c>
      <c r="P3548">
        <f>IF(L3548&gt;0,ROUNDUP((E3548/L3548),0))</f>
        <v>60</v>
      </c>
      <c r="Q3548" t="s">
        <v>34</v>
      </c>
      <c r="R3548" t="s">
        <v>80</v>
      </c>
      <c r="S3548" s="10">
        <f>(J3548/86400)+25569+(-5/24)</f>
        <v>42073.452361111107</v>
      </c>
      <c r="T3548" s="9">
        <f>(I3548/86400)+25569+(-5/24)</f>
        <v>42094.957638888889</v>
      </c>
    </row>
    <row r="3549" spans="1:20" ht="43.5" x14ac:dyDescent="0.35">
      <c r="A3549">
        <v>3547</v>
      </c>
      <c r="B3549" s="8" t="s">
        <v>1222</v>
      </c>
      <c r="C3549" s="8" t="s">
        <v>1221</v>
      </c>
      <c r="D3549">
        <v>35000</v>
      </c>
      <c r="E3549">
        <v>40043.25</v>
      </c>
      <c r="F3549" t="s">
        <v>51</v>
      </c>
      <c r="G3549" t="s">
        <v>55</v>
      </c>
      <c r="H3549" t="s">
        <v>82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81</v>
      </c>
      <c r="O3549">
        <f>ROUNDUP(E3549/D3549,2)*100</f>
        <v>114.99999999999999</v>
      </c>
      <c r="P3549">
        <f>IF(L3549&gt;0,ROUNDUP((E3549/L3549),0))</f>
        <v>120</v>
      </c>
      <c r="Q3549" t="s">
        <v>34</v>
      </c>
      <c r="R3549" t="s">
        <v>80</v>
      </c>
      <c r="S3549" s="10">
        <f>(J3549/86400)+25569+(-5/24)</f>
        <v>42479.870381944442</v>
      </c>
      <c r="T3549" s="9">
        <f>(I3549/86400)+25569+(-5/24)</f>
        <v>42503.957638888889</v>
      </c>
    </row>
    <row r="3550" spans="1:20" ht="43.5" x14ac:dyDescent="0.35">
      <c r="A3550">
        <v>3548</v>
      </c>
      <c r="B3550" s="8" t="s">
        <v>1220</v>
      </c>
      <c r="C3550" s="8" t="s">
        <v>1219</v>
      </c>
      <c r="D3550">
        <v>2100</v>
      </c>
      <c r="E3550">
        <v>2140</v>
      </c>
      <c r="F3550" t="s">
        <v>51</v>
      </c>
      <c r="G3550" t="s">
        <v>55</v>
      </c>
      <c r="H3550" t="s">
        <v>82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81</v>
      </c>
      <c r="O3550">
        <f>ROUNDUP(E3550/D3550,2)*100</f>
        <v>102</v>
      </c>
      <c r="P3550">
        <f>IF(L3550&gt;0,ROUNDUP((E3550/L3550),0))</f>
        <v>165</v>
      </c>
      <c r="Q3550" t="s">
        <v>34</v>
      </c>
      <c r="R3550" t="s">
        <v>80</v>
      </c>
      <c r="S3550" s="10">
        <f>(J3550/86400)+25569+(-5/24)</f>
        <v>42411.733958333331</v>
      </c>
      <c r="T3550" s="9">
        <f>(I3550/86400)+25569+(-5/24)</f>
        <v>42433.833333333336</v>
      </c>
    </row>
    <row r="3551" spans="1:20" ht="43.5" x14ac:dyDescent="0.35">
      <c r="A3551">
        <v>3549</v>
      </c>
      <c r="B3551" s="8" t="s">
        <v>1218</v>
      </c>
      <c r="C3551" s="8" t="s">
        <v>1217</v>
      </c>
      <c r="D3551">
        <v>1000</v>
      </c>
      <c r="E3551">
        <v>1020</v>
      </c>
      <c r="F3551" t="s">
        <v>51</v>
      </c>
      <c r="G3551" t="s">
        <v>56</v>
      </c>
      <c r="H3551" t="s">
        <v>90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81</v>
      </c>
      <c r="O3551">
        <f>ROUNDUP(E3551/D3551,2)*100</f>
        <v>102</v>
      </c>
      <c r="P3551">
        <f>IF(L3551&gt;0,ROUNDUP((E3551/L3551),0))</f>
        <v>25</v>
      </c>
      <c r="Q3551" t="s">
        <v>34</v>
      </c>
      <c r="R3551" t="s">
        <v>80</v>
      </c>
      <c r="S3551" s="10">
        <f>(J3551/86400)+25569+(-5/24)</f>
        <v>42223.186030092591</v>
      </c>
      <c r="T3551" s="9">
        <f>(I3551/86400)+25569+(-5/24)</f>
        <v>42251.186030092591</v>
      </c>
    </row>
    <row r="3552" spans="1:20" ht="58" x14ac:dyDescent="0.35">
      <c r="A3552">
        <v>3550</v>
      </c>
      <c r="B3552" s="8" t="s">
        <v>1216</v>
      </c>
      <c r="C3552" s="8" t="s">
        <v>1215</v>
      </c>
      <c r="D3552">
        <v>2500</v>
      </c>
      <c r="E3552">
        <v>2620</v>
      </c>
      <c r="F3552" t="s">
        <v>51</v>
      </c>
      <c r="G3552" t="s">
        <v>56</v>
      </c>
      <c r="H3552" t="s">
        <v>90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81</v>
      </c>
      <c r="O3552">
        <f>ROUNDUP(E3552/D3552,2)*100</f>
        <v>105</v>
      </c>
      <c r="P3552">
        <f>IF(L3552&gt;0,ROUNDUP((E3552/L3552),0))</f>
        <v>41</v>
      </c>
      <c r="Q3552" t="s">
        <v>34</v>
      </c>
      <c r="R3552" t="s">
        <v>80</v>
      </c>
      <c r="S3552" s="10">
        <f>(J3552/86400)+25569+(-5/24)</f>
        <v>42462.685162037036</v>
      </c>
      <c r="T3552" s="9">
        <f>(I3552/86400)+25569+(-5/24)</f>
        <v>42492.685162037036</v>
      </c>
    </row>
    <row r="3553" spans="1:20" ht="43.5" x14ac:dyDescent="0.35">
      <c r="A3553">
        <v>3551</v>
      </c>
      <c r="B3553" s="8" t="s">
        <v>1214</v>
      </c>
      <c r="C3553" s="8" t="s">
        <v>1213</v>
      </c>
      <c r="D3553">
        <v>1500</v>
      </c>
      <c r="E3553">
        <v>1527.5</v>
      </c>
      <c r="F3553" t="s">
        <v>51</v>
      </c>
      <c r="G3553" t="s">
        <v>55</v>
      </c>
      <c r="H3553" t="s">
        <v>82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81</v>
      </c>
      <c r="O3553">
        <f>ROUNDUP(E3553/D3553,2)*100</f>
        <v>102</v>
      </c>
      <c r="P3553">
        <f>IF(L3553&gt;0,ROUNDUP((E3553/L3553),0))</f>
        <v>62</v>
      </c>
      <c r="Q3553" t="s">
        <v>34</v>
      </c>
      <c r="R3553" t="s">
        <v>80</v>
      </c>
      <c r="S3553" s="10">
        <f>(J3553/86400)+25569+(-5/24)</f>
        <v>41753.307523148142</v>
      </c>
      <c r="T3553" s="9">
        <f>(I3553/86400)+25569+(-5/24)</f>
        <v>41781.713194444441</v>
      </c>
    </row>
    <row r="3554" spans="1:20" ht="43.5" x14ac:dyDescent="0.35">
      <c r="A3554">
        <v>3552</v>
      </c>
      <c r="B3554" s="8" t="s">
        <v>1212</v>
      </c>
      <c r="C3554" s="8" t="s">
        <v>1211</v>
      </c>
      <c r="D3554">
        <v>773</v>
      </c>
      <c r="E3554">
        <v>773</v>
      </c>
      <c r="F3554" t="s">
        <v>51</v>
      </c>
      <c r="G3554" t="s">
        <v>56</v>
      </c>
      <c r="H3554" t="s">
        <v>90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81</v>
      </c>
      <c r="O3554">
        <f>ROUNDUP(E3554/D3554,2)*100</f>
        <v>100</v>
      </c>
      <c r="P3554">
        <f>IF(L3554&gt;0,ROUNDUP((E3554/L3554),0))</f>
        <v>39</v>
      </c>
      <c r="Q3554" t="s">
        <v>34</v>
      </c>
      <c r="R3554" t="s">
        <v>80</v>
      </c>
      <c r="S3554" s="10">
        <f>(J3554/86400)+25569+(-5/24)</f>
        <v>41788.378749999996</v>
      </c>
      <c r="T3554" s="9">
        <f>(I3554/86400)+25569+(-5/24)</f>
        <v>41818.378749999996</v>
      </c>
    </row>
    <row r="3555" spans="1:20" ht="43.5" x14ac:dyDescent="0.35">
      <c r="A3555">
        <v>3553</v>
      </c>
      <c r="B3555" s="8" t="s">
        <v>1210</v>
      </c>
      <c r="C3555" s="8" t="s">
        <v>1209</v>
      </c>
      <c r="D3555">
        <v>5500</v>
      </c>
      <c r="E3555">
        <v>5845</v>
      </c>
      <c r="F3555" t="s">
        <v>51</v>
      </c>
      <c r="G3555" t="s">
        <v>55</v>
      </c>
      <c r="H3555" t="s">
        <v>82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81</v>
      </c>
      <c r="O3555">
        <f>ROUNDUP(E3555/D3555,2)*100</f>
        <v>107</v>
      </c>
      <c r="P3555">
        <f>IF(L3555&gt;0,ROUNDUP((E3555/L3555),0))</f>
        <v>57</v>
      </c>
      <c r="Q3555" t="s">
        <v>34</v>
      </c>
      <c r="R3555" t="s">
        <v>80</v>
      </c>
      <c r="S3555" s="10">
        <f>(J3555/86400)+25569+(-5/24)</f>
        <v>42195.820370370369</v>
      </c>
      <c r="T3555" s="9">
        <f>(I3555/86400)+25569+(-5/24)</f>
        <v>42227.791666666664</v>
      </c>
    </row>
    <row r="3556" spans="1:20" ht="43.5" x14ac:dyDescent="0.35">
      <c r="A3556">
        <v>3554</v>
      </c>
      <c r="B3556" s="8" t="s">
        <v>1208</v>
      </c>
      <c r="C3556" s="8" t="s">
        <v>1207</v>
      </c>
      <c r="D3556">
        <v>5000</v>
      </c>
      <c r="E3556">
        <v>5671.11</v>
      </c>
      <c r="F3556" t="s">
        <v>51</v>
      </c>
      <c r="G3556" t="s">
        <v>55</v>
      </c>
      <c r="H3556" t="s">
        <v>82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81</v>
      </c>
      <c r="O3556">
        <f>ROUNDUP(E3556/D3556,2)*100</f>
        <v>113.99999999999999</v>
      </c>
      <c r="P3556">
        <f>IF(L3556&gt;0,ROUNDUP((E3556/L3556),0))</f>
        <v>108</v>
      </c>
      <c r="Q3556" t="s">
        <v>34</v>
      </c>
      <c r="R3556" t="s">
        <v>80</v>
      </c>
      <c r="S3556" s="10">
        <f>(J3556/86400)+25569+(-5/24)</f>
        <v>42015.842118055552</v>
      </c>
      <c r="T3556" s="9">
        <f>(I3556/86400)+25569+(-5/24)</f>
        <v>42046.499999999993</v>
      </c>
    </row>
    <row r="3557" spans="1:20" ht="43.5" x14ac:dyDescent="0.35">
      <c r="A3557">
        <v>3555</v>
      </c>
      <c r="B3557" s="8" t="s">
        <v>1206</v>
      </c>
      <c r="C3557" s="8" t="s">
        <v>1205</v>
      </c>
      <c r="D3557">
        <v>2400</v>
      </c>
      <c r="E3557">
        <v>2400</v>
      </c>
      <c r="F3557" t="s">
        <v>51</v>
      </c>
      <c r="G3557" t="s">
        <v>60</v>
      </c>
      <c r="H3557" t="s">
        <v>85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81</v>
      </c>
      <c r="O3557">
        <f>ROUNDUP(E3557/D3557,2)*100</f>
        <v>100</v>
      </c>
      <c r="P3557">
        <f>IF(L3557&gt;0,ROUNDUP((E3557/L3557),0))</f>
        <v>172</v>
      </c>
      <c r="Q3557" t="s">
        <v>34</v>
      </c>
      <c r="R3557" t="s">
        <v>80</v>
      </c>
      <c r="S3557" s="10">
        <f>(J3557/86400)+25569+(-5/24)</f>
        <v>42661.233726851853</v>
      </c>
      <c r="T3557" s="9">
        <f>(I3557/86400)+25569+(-5/24)</f>
        <v>42691.275393518517</v>
      </c>
    </row>
    <row r="3558" spans="1:20" ht="58" x14ac:dyDescent="0.35">
      <c r="A3558">
        <v>3556</v>
      </c>
      <c r="B3558" s="8" t="s">
        <v>1204</v>
      </c>
      <c r="C3558" s="8" t="s">
        <v>1203</v>
      </c>
      <c r="D3558">
        <v>2200</v>
      </c>
      <c r="E3558">
        <v>2210</v>
      </c>
      <c r="F3558" t="s">
        <v>51</v>
      </c>
      <c r="G3558" t="s">
        <v>56</v>
      </c>
      <c r="H3558" t="s">
        <v>90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81</v>
      </c>
      <c r="O3558">
        <f>ROUNDUP(E3558/D3558,2)*100</f>
        <v>101</v>
      </c>
      <c r="P3558">
        <f>IF(L3558&gt;0,ROUNDUP((E3558/L3558),0))</f>
        <v>111</v>
      </c>
      <c r="Q3558" t="s">
        <v>34</v>
      </c>
      <c r="R3558" t="s">
        <v>80</v>
      </c>
      <c r="S3558" s="10">
        <f>(J3558/86400)+25569+(-5/24)</f>
        <v>41808.441249999996</v>
      </c>
      <c r="T3558" s="9">
        <f>(I3558/86400)+25569+(-5/24)</f>
        <v>41868.441249999996</v>
      </c>
    </row>
    <row r="3559" spans="1:20" ht="58" x14ac:dyDescent="0.35">
      <c r="A3559">
        <v>3557</v>
      </c>
      <c r="B3559" s="8" t="s">
        <v>1202</v>
      </c>
      <c r="C3559" s="8" t="s">
        <v>1201</v>
      </c>
      <c r="D3559">
        <v>100000</v>
      </c>
      <c r="E3559">
        <v>100036</v>
      </c>
      <c r="F3559" t="s">
        <v>51</v>
      </c>
      <c r="G3559" t="s">
        <v>55</v>
      </c>
      <c r="H3559" t="s">
        <v>82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81</v>
      </c>
      <c r="O3559">
        <f>ROUNDUP(E3559/D3559,2)*100</f>
        <v>101</v>
      </c>
      <c r="P3559">
        <f>IF(L3559&gt;0,ROUNDUP((E3559/L3559),0))</f>
        <v>180</v>
      </c>
      <c r="Q3559" t="s">
        <v>34</v>
      </c>
      <c r="R3559" t="s">
        <v>80</v>
      </c>
      <c r="S3559" s="10">
        <f>(J3559/86400)+25569+(-5/24)</f>
        <v>41730.068414351852</v>
      </c>
      <c r="T3559" s="9">
        <f>(I3559/86400)+25569+(-5/24)</f>
        <v>41764.068414351852</v>
      </c>
    </row>
    <row r="3560" spans="1:20" ht="43.5" x14ac:dyDescent="0.35">
      <c r="A3560">
        <v>3558</v>
      </c>
      <c r="B3560" s="8" t="s">
        <v>1200</v>
      </c>
      <c r="C3560" s="8" t="s">
        <v>1199</v>
      </c>
      <c r="D3560">
        <v>350</v>
      </c>
      <c r="E3560">
        <v>504</v>
      </c>
      <c r="F3560" t="s">
        <v>51</v>
      </c>
      <c r="G3560" t="s">
        <v>56</v>
      </c>
      <c r="H3560" t="s">
        <v>90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81</v>
      </c>
      <c r="O3560">
        <f>ROUNDUP(E3560/D3560,2)*100</f>
        <v>144</v>
      </c>
      <c r="P3560">
        <f>IF(L3560&gt;0,ROUNDUP((E3560/L3560),0))</f>
        <v>23</v>
      </c>
      <c r="Q3560" t="s">
        <v>34</v>
      </c>
      <c r="R3560" t="s">
        <v>80</v>
      </c>
      <c r="S3560" s="10">
        <f>(J3560/86400)+25569+(-5/24)</f>
        <v>42139.608506944445</v>
      </c>
      <c r="T3560" s="9">
        <f>(I3560/86400)+25569+(-5/24)</f>
        <v>42181.666666666664</v>
      </c>
    </row>
    <row r="3561" spans="1:20" ht="58" x14ac:dyDescent="0.35">
      <c r="A3561">
        <v>3559</v>
      </c>
      <c r="B3561" s="8" t="s">
        <v>1198</v>
      </c>
      <c r="C3561" s="8" t="s">
        <v>1197</v>
      </c>
      <c r="D3561">
        <v>1000</v>
      </c>
      <c r="E3561">
        <v>1035</v>
      </c>
      <c r="F3561" t="s">
        <v>51</v>
      </c>
      <c r="G3561" t="s">
        <v>58</v>
      </c>
      <c r="H3561" t="s">
        <v>104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81</v>
      </c>
      <c r="O3561">
        <f>ROUNDUP(E3561/D3561,2)*100</f>
        <v>104</v>
      </c>
      <c r="P3561">
        <f>IF(L3561&gt;0,ROUNDUP((E3561/L3561),0))</f>
        <v>44</v>
      </c>
      <c r="Q3561" t="s">
        <v>34</v>
      </c>
      <c r="R3561" t="s">
        <v>80</v>
      </c>
      <c r="S3561" s="10">
        <f>(J3561/86400)+25569+(-5/24)</f>
        <v>42193.887824074067</v>
      </c>
      <c r="T3561" s="9">
        <f>(I3561/86400)+25569+(-5/24)</f>
        <v>42216.165277777771</v>
      </c>
    </row>
    <row r="3562" spans="1:20" ht="58" x14ac:dyDescent="0.35">
      <c r="A3562">
        <v>3560</v>
      </c>
      <c r="B3562" s="8" t="s">
        <v>1196</v>
      </c>
      <c r="C3562" s="8" t="s">
        <v>1195</v>
      </c>
      <c r="D3562">
        <v>3200</v>
      </c>
      <c r="E3562">
        <v>3470</v>
      </c>
      <c r="F3562" t="s">
        <v>51</v>
      </c>
      <c r="G3562" t="s">
        <v>57</v>
      </c>
      <c r="H3562" t="s">
        <v>193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81</v>
      </c>
      <c r="O3562">
        <f>ROUNDUP(E3562/D3562,2)*100</f>
        <v>109.00000000000001</v>
      </c>
      <c r="P3562">
        <f>IF(L3562&gt;0,ROUNDUP((E3562/L3562),0))</f>
        <v>47</v>
      </c>
      <c r="Q3562" t="s">
        <v>34</v>
      </c>
      <c r="R3562" t="s">
        <v>80</v>
      </c>
      <c r="S3562" s="10">
        <f>(J3562/86400)+25569+(-5/24)</f>
        <v>42115.68131944444</v>
      </c>
      <c r="T3562" s="9">
        <f>(I3562/86400)+25569+(-5/24)</f>
        <v>42150.906249999993</v>
      </c>
    </row>
    <row r="3563" spans="1:20" ht="116" x14ac:dyDescent="0.35">
      <c r="A3563">
        <v>3561</v>
      </c>
      <c r="B3563" s="8" t="s">
        <v>1194</v>
      </c>
      <c r="C3563" s="8" t="s">
        <v>1193</v>
      </c>
      <c r="D3563">
        <v>2500</v>
      </c>
      <c r="E3563">
        <v>2560</v>
      </c>
      <c r="F3563" t="s">
        <v>51</v>
      </c>
      <c r="G3563" t="s">
        <v>55</v>
      </c>
      <c r="H3563" t="s">
        <v>82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81</v>
      </c>
      <c r="O3563">
        <f>ROUNDUP(E3563/D3563,2)*100</f>
        <v>103</v>
      </c>
      <c r="P3563">
        <f>IF(L3563&gt;0,ROUNDUP((E3563/L3563),0))</f>
        <v>48</v>
      </c>
      <c r="Q3563" t="s">
        <v>34</v>
      </c>
      <c r="R3563" t="s">
        <v>80</v>
      </c>
      <c r="S3563" s="10">
        <f>(J3563/86400)+25569+(-5/24)</f>
        <v>42203.471967592595</v>
      </c>
      <c r="T3563" s="9">
        <f>(I3563/86400)+25569+(-5/24)</f>
        <v>42221.566666666666</v>
      </c>
    </row>
    <row r="3564" spans="1:20" ht="58" x14ac:dyDescent="0.35">
      <c r="A3564">
        <v>3562</v>
      </c>
      <c r="B3564" s="8" t="s">
        <v>1192</v>
      </c>
      <c r="C3564" s="8" t="s">
        <v>1191</v>
      </c>
      <c r="D3564">
        <v>315</v>
      </c>
      <c r="E3564">
        <v>469</v>
      </c>
      <c r="F3564" t="s">
        <v>51</v>
      </c>
      <c r="G3564" t="s">
        <v>56</v>
      </c>
      <c r="H3564" t="s">
        <v>90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81</v>
      </c>
      <c r="O3564">
        <f>ROUNDUP(E3564/D3564,2)*100</f>
        <v>149</v>
      </c>
      <c r="P3564">
        <f>IF(L3564&gt;0,ROUNDUP((E3564/L3564),0))</f>
        <v>16</v>
      </c>
      <c r="Q3564" t="s">
        <v>34</v>
      </c>
      <c r="R3564" t="s">
        <v>80</v>
      </c>
      <c r="S3564" s="10">
        <f>(J3564/86400)+25569+(-5/24)</f>
        <v>42433.553553240738</v>
      </c>
      <c r="T3564" s="9">
        <f>(I3564/86400)+25569+(-5/24)</f>
        <v>42442.708333333336</v>
      </c>
    </row>
    <row r="3565" spans="1:20" ht="43.5" x14ac:dyDescent="0.35">
      <c r="A3565">
        <v>3563</v>
      </c>
      <c r="B3565" s="8" t="s">
        <v>1190</v>
      </c>
      <c r="C3565" s="8" t="s">
        <v>1189</v>
      </c>
      <c r="D3565">
        <v>500</v>
      </c>
      <c r="E3565">
        <v>527.45000000000005</v>
      </c>
      <c r="F3565" t="s">
        <v>51</v>
      </c>
      <c r="G3565" t="s">
        <v>56</v>
      </c>
      <c r="H3565" t="s">
        <v>90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81</v>
      </c>
      <c r="O3565">
        <f>ROUNDUP(E3565/D3565,2)*100</f>
        <v>106</v>
      </c>
      <c r="P3565">
        <f>IF(L3565&gt;0,ROUNDUP((E3565/L3565),0))</f>
        <v>22</v>
      </c>
      <c r="Q3565" t="s">
        <v>34</v>
      </c>
      <c r="R3565" t="s">
        <v>80</v>
      </c>
      <c r="S3565" s="10">
        <f>(J3565/86400)+25569+(-5/24)</f>
        <v>42555.46361111111</v>
      </c>
      <c r="T3565" s="9">
        <f>(I3565/86400)+25569+(-5/24)</f>
        <v>42583.583333333336</v>
      </c>
    </row>
    <row r="3566" spans="1:20" ht="29" x14ac:dyDescent="0.35">
      <c r="A3566">
        <v>3564</v>
      </c>
      <c r="B3566" s="8" t="s">
        <v>1188</v>
      </c>
      <c r="C3566" s="8" t="s">
        <v>1187</v>
      </c>
      <c r="D3566">
        <v>1000</v>
      </c>
      <c r="E3566">
        <v>1005</v>
      </c>
      <c r="F3566" t="s">
        <v>51</v>
      </c>
      <c r="G3566" t="s">
        <v>56</v>
      </c>
      <c r="H3566" t="s">
        <v>90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81</v>
      </c>
      <c r="O3566">
        <f>ROUNDUP(E3566/D3566,2)*100</f>
        <v>101</v>
      </c>
      <c r="P3566">
        <f>IF(L3566&gt;0,ROUNDUP((E3566/L3566),0))</f>
        <v>60</v>
      </c>
      <c r="Q3566" t="s">
        <v>34</v>
      </c>
      <c r="R3566" t="s">
        <v>80</v>
      </c>
      <c r="S3566" s="10">
        <f>(J3566/86400)+25569+(-5/24)</f>
        <v>42236.414918981478</v>
      </c>
      <c r="T3566" s="9">
        <f>(I3566/86400)+25569+(-5/24)</f>
        <v>42282.458333333336</v>
      </c>
    </row>
    <row r="3567" spans="1:20" ht="43.5" x14ac:dyDescent="0.35">
      <c r="A3567">
        <v>3565</v>
      </c>
      <c r="B3567" s="8" t="s">
        <v>1186</v>
      </c>
      <c r="C3567" s="8" t="s">
        <v>1185</v>
      </c>
      <c r="D3567">
        <v>900</v>
      </c>
      <c r="E3567">
        <v>1175</v>
      </c>
      <c r="F3567" t="s">
        <v>51</v>
      </c>
      <c r="G3567" t="s">
        <v>55</v>
      </c>
      <c r="H3567" t="s">
        <v>82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81</v>
      </c>
      <c r="O3567">
        <f>ROUNDUP(E3567/D3567,2)*100</f>
        <v>131</v>
      </c>
      <c r="P3567">
        <f>IF(L3567&gt;0,ROUNDUP((E3567/L3567),0))</f>
        <v>98</v>
      </c>
      <c r="Q3567" t="s">
        <v>34</v>
      </c>
      <c r="R3567" t="s">
        <v>80</v>
      </c>
      <c r="S3567" s="10">
        <f>(J3567/86400)+25569+(-5/24)</f>
        <v>41974.534814814811</v>
      </c>
      <c r="T3567" s="9">
        <f>(I3567/86400)+25569+(-5/24)</f>
        <v>42004.534814814811</v>
      </c>
    </row>
    <row r="3568" spans="1:20" ht="43.5" x14ac:dyDescent="0.35">
      <c r="A3568">
        <v>3566</v>
      </c>
      <c r="B3568" s="8" t="s">
        <v>1184</v>
      </c>
      <c r="C3568" s="8" t="s">
        <v>1183</v>
      </c>
      <c r="D3568">
        <v>2000</v>
      </c>
      <c r="E3568">
        <v>2095</v>
      </c>
      <c r="F3568" t="s">
        <v>51</v>
      </c>
      <c r="G3568" t="s">
        <v>56</v>
      </c>
      <c r="H3568" t="s">
        <v>90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81</v>
      </c>
      <c r="O3568">
        <f>ROUNDUP(E3568/D3568,2)*100</f>
        <v>105</v>
      </c>
      <c r="P3568">
        <f>IF(L3568&gt;0,ROUNDUP((E3568/L3568),0))</f>
        <v>56</v>
      </c>
      <c r="Q3568" t="s">
        <v>34</v>
      </c>
      <c r="R3568" t="s">
        <v>80</v>
      </c>
      <c r="S3568" s="10">
        <f>(J3568/86400)+25569+(-5/24)</f>
        <v>41997.299571759257</v>
      </c>
      <c r="T3568" s="9">
        <f>(I3568/86400)+25569+(-5/24)</f>
        <v>42027.299571759257</v>
      </c>
    </row>
    <row r="3569" spans="1:20" ht="43.5" x14ac:dyDescent="0.35">
      <c r="A3569">
        <v>3567</v>
      </c>
      <c r="B3569" s="8" t="s">
        <v>1182</v>
      </c>
      <c r="C3569" s="8" t="s">
        <v>1181</v>
      </c>
      <c r="D3569">
        <v>1000</v>
      </c>
      <c r="E3569">
        <v>1088</v>
      </c>
      <c r="F3569" t="s">
        <v>51</v>
      </c>
      <c r="G3569" t="s">
        <v>56</v>
      </c>
      <c r="H3569" t="s">
        <v>90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81</v>
      </c>
      <c r="O3569">
        <f>ROUNDUP(E3569/D3569,2)*100</f>
        <v>109.00000000000001</v>
      </c>
      <c r="P3569">
        <f>IF(L3569&gt;0,ROUNDUP((E3569/L3569),0))</f>
        <v>27</v>
      </c>
      <c r="Q3569" t="s">
        <v>34</v>
      </c>
      <c r="R3569" t="s">
        <v>80</v>
      </c>
      <c r="S3569" s="10">
        <f>(J3569/86400)+25569+(-5/24)</f>
        <v>42135.602361111109</v>
      </c>
      <c r="T3569" s="9">
        <f>(I3569/86400)+25569+(-5/24)</f>
        <v>42165.602361111109</v>
      </c>
    </row>
    <row r="3570" spans="1:20" ht="43.5" x14ac:dyDescent="0.35">
      <c r="A3570">
        <v>3568</v>
      </c>
      <c r="B3570" s="8" t="s">
        <v>1180</v>
      </c>
      <c r="C3570" s="8" t="s">
        <v>1179</v>
      </c>
      <c r="D3570">
        <v>1000</v>
      </c>
      <c r="E3570">
        <v>1110</v>
      </c>
      <c r="F3570" t="s">
        <v>51</v>
      </c>
      <c r="G3570" t="s">
        <v>55</v>
      </c>
      <c r="H3570" t="s">
        <v>82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81</v>
      </c>
      <c r="O3570">
        <f>ROUNDUP(E3570/D3570,2)*100</f>
        <v>111.00000000000001</v>
      </c>
      <c r="P3570">
        <f>IF(L3570&gt;0,ROUNDUP((E3570/L3570),0))</f>
        <v>59</v>
      </c>
      <c r="Q3570" t="s">
        <v>34</v>
      </c>
      <c r="R3570" t="s">
        <v>80</v>
      </c>
      <c r="S3570" s="10">
        <f>(J3570/86400)+25569+(-5/24)</f>
        <v>41869.532337962963</v>
      </c>
      <c r="T3570" s="9">
        <f>(I3570/86400)+25569+(-5/24)</f>
        <v>41899.532337962963</v>
      </c>
    </row>
    <row r="3571" spans="1:20" ht="43.5" x14ac:dyDescent="0.35">
      <c r="A3571">
        <v>3569</v>
      </c>
      <c r="B3571" s="8" t="s">
        <v>1178</v>
      </c>
      <c r="C3571" s="8" t="s">
        <v>1177</v>
      </c>
      <c r="D3571">
        <v>5000</v>
      </c>
      <c r="E3571">
        <v>5024</v>
      </c>
      <c r="F3571" t="s">
        <v>51</v>
      </c>
      <c r="G3571" t="s">
        <v>55</v>
      </c>
      <c r="H3571" t="s">
        <v>82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81</v>
      </c>
      <c r="O3571">
        <f>ROUNDUP(E3571/D3571,2)*100</f>
        <v>101</v>
      </c>
      <c r="P3571">
        <f>IF(L3571&gt;0,ROUNDUP((E3571/L3571),0))</f>
        <v>123</v>
      </c>
      <c r="Q3571" t="s">
        <v>34</v>
      </c>
      <c r="R3571" t="s">
        <v>80</v>
      </c>
      <c r="S3571" s="10">
        <f>(J3571/86400)+25569+(-5/24)</f>
        <v>41982.480277777773</v>
      </c>
      <c r="T3571" s="9">
        <f>(I3571/86400)+25569+(-5/24)</f>
        <v>42012.480277777773</v>
      </c>
    </row>
    <row r="3572" spans="1:20" ht="43.5" x14ac:dyDescent="0.35">
      <c r="A3572">
        <v>3570</v>
      </c>
      <c r="B3572" s="8" t="s">
        <v>1176</v>
      </c>
      <c r="C3572" s="8" t="s">
        <v>1175</v>
      </c>
      <c r="D3572">
        <v>2000</v>
      </c>
      <c r="E3572">
        <v>2287</v>
      </c>
      <c r="F3572" t="s">
        <v>51</v>
      </c>
      <c r="G3572" t="s">
        <v>55</v>
      </c>
      <c r="H3572" t="s">
        <v>82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81</v>
      </c>
      <c r="O3572">
        <f>ROUNDUP(E3572/D3572,2)*100</f>
        <v>114.99999999999999</v>
      </c>
      <c r="P3572">
        <f>IF(L3572&gt;0,ROUNDUP((E3572/L3572),0))</f>
        <v>88</v>
      </c>
      <c r="Q3572" t="s">
        <v>34</v>
      </c>
      <c r="R3572" t="s">
        <v>80</v>
      </c>
      <c r="S3572" s="10">
        <f>(J3572/86400)+25569+(-5/24)</f>
        <v>41976.12364583333</v>
      </c>
      <c r="T3572" s="9">
        <f>(I3572/86400)+25569+(-5/24)</f>
        <v>42004.083333333336</v>
      </c>
    </row>
    <row r="3573" spans="1:20" ht="43.5" x14ac:dyDescent="0.35">
      <c r="A3573">
        <v>3571</v>
      </c>
      <c r="B3573" s="8" t="s">
        <v>1174</v>
      </c>
      <c r="C3573" s="8" t="s">
        <v>1173</v>
      </c>
      <c r="D3573">
        <v>1500</v>
      </c>
      <c r="E3573">
        <v>1831</v>
      </c>
      <c r="F3573" t="s">
        <v>51</v>
      </c>
      <c r="G3573" t="s">
        <v>56</v>
      </c>
      <c r="H3573" t="s">
        <v>90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81</v>
      </c>
      <c r="O3573">
        <f>ROUNDUP(E3573/D3573,2)*100</f>
        <v>123</v>
      </c>
      <c r="P3573">
        <f>IF(L3573&gt;0,ROUNDUP((E3573/L3573),0))</f>
        <v>74</v>
      </c>
      <c r="Q3573" t="s">
        <v>34</v>
      </c>
      <c r="R3573" t="s">
        <v>80</v>
      </c>
      <c r="S3573" s="10">
        <f>(J3573/86400)+25569+(-5/24)</f>
        <v>41912.650613425925</v>
      </c>
      <c r="T3573" s="9">
        <f>(I3573/86400)+25569+(-5/24)</f>
        <v>41942.650613425925</v>
      </c>
    </row>
    <row r="3574" spans="1:20" ht="29" x14ac:dyDescent="0.35">
      <c r="A3574">
        <v>3572</v>
      </c>
      <c r="B3574" s="8" t="s">
        <v>1172</v>
      </c>
      <c r="C3574" s="8" t="s">
        <v>1171</v>
      </c>
      <c r="D3574">
        <v>500</v>
      </c>
      <c r="E3574">
        <v>500</v>
      </c>
      <c r="F3574" t="s">
        <v>51</v>
      </c>
      <c r="G3574" t="s">
        <v>56</v>
      </c>
      <c r="H3574" t="s">
        <v>90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81</v>
      </c>
      <c r="O3574">
        <f>ROUNDUP(E3574/D3574,2)*100</f>
        <v>100</v>
      </c>
      <c r="P3574">
        <f>IF(L3574&gt;0,ROUNDUP((E3574/L3574),0))</f>
        <v>56</v>
      </c>
      <c r="Q3574" t="s">
        <v>34</v>
      </c>
      <c r="R3574" t="s">
        <v>80</v>
      </c>
      <c r="S3574" s="10">
        <f>(J3574/86400)+25569+(-5/24)</f>
        <v>42146.36206018518</v>
      </c>
      <c r="T3574" s="9">
        <f>(I3574/86400)+25569+(-5/24)</f>
        <v>42176.36206018518</v>
      </c>
    </row>
    <row r="3575" spans="1:20" ht="43.5" x14ac:dyDescent="0.35">
      <c r="A3575">
        <v>3573</v>
      </c>
      <c r="B3575" s="8" t="s">
        <v>1170</v>
      </c>
      <c r="C3575" s="8" t="s">
        <v>1169</v>
      </c>
      <c r="D3575">
        <v>3000</v>
      </c>
      <c r="E3575">
        <v>3084</v>
      </c>
      <c r="F3575" t="s">
        <v>51</v>
      </c>
      <c r="G3575" t="s">
        <v>56</v>
      </c>
      <c r="H3575" t="s">
        <v>90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81</v>
      </c>
      <c r="O3575">
        <f>ROUNDUP(E3575/D3575,2)*100</f>
        <v>103</v>
      </c>
      <c r="P3575">
        <f>IF(L3575&gt;0,ROUNDUP((E3575/L3575),0))</f>
        <v>40</v>
      </c>
      <c r="Q3575" t="s">
        <v>34</v>
      </c>
      <c r="R3575" t="s">
        <v>80</v>
      </c>
      <c r="S3575" s="10">
        <f>(J3575/86400)+25569+(-5/24)</f>
        <v>41921.167199074072</v>
      </c>
      <c r="T3575" s="9">
        <f>(I3575/86400)+25569+(-5/24)</f>
        <v>41951.208865740737</v>
      </c>
    </row>
    <row r="3576" spans="1:20" ht="43.5" x14ac:dyDescent="0.35">
      <c r="A3576">
        <v>3574</v>
      </c>
      <c r="B3576" s="8" t="s">
        <v>1168</v>
      </c>
      <c r="C3576" s="8" t="s">
        <v>1167</v>
      </c>
      <c r="D3576">
        <v>5800</v>
      </c>
      <c r="E3576">
        <v>6155</v>
      </c>
      <c r="F3576" t="s">
        <v>51</v>
      </c>
      <c r="G3576" t="s">
        <v>55</v>
      </c>
      <c r="H3576" t="s">
        <v>82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81</v>
      </c>
      <c r="O3576">
        <f>ROUNDUP(E3576/D3576,2)*100</f>
        <v>107</v>
      </c>
      <c r="P3576">
        <f>IF(L3576&gt;0,ROUNDUP((E3576/L3576),0))</f>
        <v>137</v>
      </c>
      <c r="Q3576" t="s">
        <v>34</v>
      </c>
      <c r="R3576" t="s">
        <v>80</v>
      </c>
      <c r="S3576" s="10">
        <f>(J3576/86400)+25569+(-5/24)</f>
        <v>41926.734351851854</v>
      </c>
      <c r="T3576" s="9">
        <f>(I3576/86400)+25569+(-5/24)</f>
        <v>41956.776018518511</v>
      </c>
    </row>
    <row r="3577" spans="1:20" ht="43.5" x14ac:dyDescent="0.35">
      <c r="A3577">
        <v>3575</v>
      </c>
      <c r="B3577" s="8" t="s">
        <v>1166</v>
      </c>
      <c r="C3577" s="8" t="s">
        <v>1165</v>
      </c>
      <c r="D3577">
        <v>10000</v>
      </c>
      <c r="E3577">
        <v>10133</v>
      </c>
      <c r="F3577" t="s">
        <v>51</v>
      </c>
      <c r="G3577" t="s">
        <v>55</v>
      </c>
      <c r="H3577" t="s">
        <v>82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81</v>
      </c>
      <c r="O3577">
        <f>ROUNDUP(E3577/D3577,2)*100</f>
        <v>102</v>
      </c>
      <c r="P3577">
        <f>IF(L3577&gt;0,ROUNDUP((E3577/L3577),0))</f>
        <v>100</v>
      </c>
      <c r="Q3577" t="s">
        <v>34</v>
      </c>
      <c r="R3577" t="s">
        <v>80</v>
      </c>
      <c r="S3577" s="10">
        <f>(J3577/86400)+25569+(-5/24)</f>
        <v>42561.575543981475</v>
      </c>
      <c r="T3577" s="9">
        <f>(I3577/86400)+25569+(-5/24)</f>
        <v>42592.957638888889</v>
      </c>
    </row>
    <row r="3578" spans="1:20" ht="43.5" x14ac:dyDescent="0.35">
      <c r="A3578">
        <v>3576</v>
      </c>
      <c r="B3578" s="8" t="s">
        <v>1164</v>
      </c>
      <c r="C3578" s="8" t="s">
        <v>1163</v>
      </c>
      <c r="D3578">
        <v>100</v>
      </c>
      <c r="E3578">
        <v>100</v>
      </c>
      <c r="F3578" t="s">
        <v>51</v>
      </c>
      <c r="G3578" t="s">
        <v>55</v>
      </c>
      <c r="H3578" t="s">
        <v>82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81</v>
      </c>
      <c r="O3578">
        <f>ROUNDUP(E3578/D3578,2)*100</f>
        <v>100</v>
      </c>
      <c r="P3578">
        <f>IF(L3578&gt;0,ROUNDUP((E3578/L3578),0))</f>
        <v>20</v>
      </c>
      <c r="Q3578" t="s">
        <v>34</v>
      </c>
      <c r="R3578" t="s">
        <v>80</v>
      </c>
      <c r="S3578" s="10">
        <f>(J3578/86400)+25569+(-5/24)</f>
        <v>42649.340902777774</v>
      </c>
      <c r="T3578" s="9">
        <f>(I3578/86400)+25569+(-5/24)</f>
        <v>42709.382569444446</v>
      </c>
    </row>
    <row r="3579" spans="1:20" ht="43.5" x14ac:dyDescent="0.35">
      <c r="A3579">
        <v>3577</v>
      </c>
      <c r="B3579" s="8" t="s">
        <v>1162</v>
      </c>
      <c r="C3579" s="8" t="s">
        <v>1161</v>
      </c>
      <c r="D3579">
        <v>600</v>
      </c>
      <c r="E3579">
        <v>780</v>
      </c>
      <c r="F3579" t="s">
        <v>51</v>
      </c>
      <c r="G3579" t="s">
        <v>55</v>
      </c>
      <c r="H3579" t="s">
        <v>82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81</v>
      </c>
      <c r="O3579">
        <f>ROUNDUP(E3579/D3579,2)*100</f>
        <v>130</v>
      </c>
      <c r="P3579">
        <f>IF(L3579&gt;0,ROUNDUP((E3579/L3579),0))</f>
        <v>29</v>
      </c>
      <c r="Q3579" t="s">
        <v>34</v>
      </c>
      <c r="R3579" t="s">
        <v>80</v>
      </c>
      <c r="S3579" s="10">
        <f>(J3579/86400)+25569+(-5/24)</f>
        <v>42093.578506944446</v>
      </c>
      <c r="T3579" s="9">
        <f>(I3579/86400)+25569+(-5/24)</f>
        <v>42120.061111111114</v>
      </c>
    </row>
    <row r="3580" spans="1:20" ht="43.5" x14ac:dyDescent="0.35">
      <c r="A3580">
        <v>3578</v>
      </c>
      <c r="B3580" s="8" t="s">
        <v>1160</v>
      </c>
      <c r="C3580" s="8" t="s">
        <v>1159</v>
      </c>
      <c r="D3580">
        <v>1500</v>
      </c>
      <c r="E3580">
        <v>1500.2</v>
      </c>
      <c r="F3580" t="s">
        <v>51</v>
      </c>
      <c r="G3580" t="s">
        <v>56</v>
      </c>
      <c r="H3580" t="s">
        <v>90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81</v>
      </c>
      <c r="O3580">
        <f>ROUNDUP(E3580/D3580,2)*100</f>
        <v>101</v>
      </c>
      <c r="P3580">
        <f>IF(L3580&gt;0,ROUNDUP((E3580/L3580),0))</f>
        <v>41</v>
      </c>
      <c r="Q3580" t="s">
        <v>34</v>
      </c>
      <c r="R3580" t="s">
        <v>80</v>
      </c>
      <c r="S3580" s="10">
        <f>(J3580/86400)+25569+(-5/24)</f>
        <v>42460.525196759256</v>
      </c>
      <c r="T3580" s="9">
        <f>(I3580/86400)+25569+(-5/24)</f>
        <v>42490.525196759256</v>
      </c>
    </row>
    <row r="3581" spans="1:20" ht="43.5" x14ac:dyDescent="0.35">
      <c r="A3581">
        <v>3579</v>
      </c>
      <c r="B3581" s="8" t="s">
        <v>1158</v>
      </c>
      <c r="C3581" s="8" t="s">
        <v>1157</v>
      </c>
      <c r="D3581">
        <v>500</v>
      </c>
      <c r="E3581">
        <v>500</v>
      </c>
      <c r="F3581" t="s">
        <v>51</v>
      </c>
      <c r="G3581" t="s">
        <v>56</v>
      </c>
      <c r="H3581" t="s">
        <v>90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81</v>
      </c>
      <c r="O3581">
        <f>ROUNDUP(E3581/D3581,2)*100</f>
        <v>100</v>
      </c>
      <c r="P3581">
        <f>IF(L3581&gt;0,ROUNDUP((E3581/L3581),0))</f>
        <v>36</v>
      </c>
      <c r="Q3581" t="s">
        <v>34</v>
      </c>
      <c r="R3581" t="s">
        <v>80</v>
      </c>
      <c r="S3581" s="10">
        <f>(J3581/86400)+25569+(-5/24)</f>
        <v>42430.553888888891</v>
      </c>
      <c r="T3581" s="9">
        <f>(I3581/86400)+25569+(-5/24)</f>
        <v>42460.51222222222</v>
      </c>
    </row>
    <row r="3582" spans="1:20" ht="43.5" x14ac:dyDescent="0.35">
      <c r="A3582">
        <v>3580</v>
      </c>
      <c r="B3582" s="8" t="s">
        <v>1156</v>
      </c>
      <c r="C3582" s="8" t="s">
        <v>1155</v>
      </c>
      <c r="D3582">
        <v>900</v>
      </c>
      <c r="E3582">
        <v>1025</v>
      </c>
      <c r="F3582" t="s">
        <v>51</v>
      </c>
      <c r="G3582" t="s">
        <v>55</v>
      </c>
      <c r="H3582" t="s">
        <v>82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81</v>
      </c>
      <c r="O3582">
        <f>ROUNDUP(E3582/D3582,2)*100</f>
        <v>113.99999999999999</v>
      </c>
      <c r="P3582">
        <f>IF(L3582&gt;0,ROUNDUP((E3582/L3582),0))</f>
        <v>38</v>
      </c>
      <c r="Q3582" t="s">
        <v>34</v>
      </c>
      <c r="R3582" t="s">
        <v>80</v>
      </c>
      <c r="S3582" s="10">
        <f>(J3582/86400)+25569+(-5/24)</f>
        <v>42025.967847222222</v>
      </c>
      <c r="T3582" s="9">
        <f>(I3582/86400)+25569+(-5/24)</f>
        <v>42063.999305555553</v>
      </c>
    </row>
    <row r="3583" spans="1:20" ht="58" x14ac:dyDescent="0.35">
      <c r="A3583">
        <v>3581</v>
      </c>
      <c r="B3583" s="8" t="s">
        <v>1154</v>
      </c>
      <c r="C3583" s="8" t="s">
        <v>1153</v>
      </c>
      <c r="D3583">
        <v>1500</v>
      </c>
      <c r="E3583">
        <v>1500</v>
      </c>
      <c r="F3583" t="s">
        <v>51</v>
      </c>
      <c r="G3583" t="s">
        <v>56</v>
      </c>
      <c r="H3583" t="s">
        <v>90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81</v>
      </c>
      <c r="O3583">
        <f>ROUNDUP(E3583/D3583,2)*100</f>
        <v>100</v>
      </c>
      <c r="P3583">
        <f>IF(L3583&gt;0,ROUNDUP((E3583/L3583),0))</f>
        <v>34</v>
      </c>
      <c r="Q3583" t="s">
        <v>34</v>
      </c>
      <c r="R3583" t="s">
        <v>80</v>
      </c>
      <c r="S3583" s="10">
        <f>(J3583/86400)+25569+(-5/24)</f>
        <v>41836.26284722222</v>
      </c>
      <c r="T3583" s="9">
        <f>(I3583/86400)+25569+(-5/24)</f>
        <v>41850.26284722222</v>
      </c>
    </row>
    <row r="3584" spans="1:20" ht="43.5" x14ac:dyDescent="0.35">
      <c r="A3584">
        <v>3582</v>
      </c>
      <c r="B3584" s="8" t="s">
        <v>1152</v>
      </c>
      <c r="C3584" s="8" t="s">
        <v>1151</v>
      </c>
      <c r="D3584">
        <v>1000</v>
      </c>
      <c r="E3584">
        <v>2870</v>
      </c>
      <c r="F3584" t="s">
        <v>51</v>
      </c>
      <c r="G3584" t="s">
        <v>55</v>
      </c>
      <c r="H3584" t="s">
        <v>82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81</v>
      </c>
      <c r="O3584">
        <f>ROUNDUP(E3584/D3584,2)*100</f>
        <v>287</v>
      </c>
      <c r="P3584">
        <f>IF(L3584&gt;0,ROUNDUP((E3584/L3584),0))</f>
        <v>59</v>
      </c>
      <c r="Q3584" t="s">
        <v>34</v>
      </c>
      <c r="R3584" t="s">
        <v>80</v>
      </c>
      <c r="S3584" s="10">
        <f>(J3584/86400)+25569+(-5/24)</f>
        <v>42450.887523148143</v>
      </c>
      <c r="T3584" s="9">
        <f>(I3584/86400)+25569+(-5/24)</f>
        <v>42464.887523148143</v>
      </c>
    </row>
    <row r="3585" spans="1:20" ht="43.5" x14ac:dyDescent="0.35">
      <c r="A3585">
        <v>3583</v>
      </c>
      <c r="B3585" s="8" t="s">
        <v>1150</v>
      </c>
      <c r="C3585" s="8" t="s">
        <v>1149</v>
      </c>
      <c r="D3585">
        <v>3000</v>
      </c>
      <c r="E3585">
        <v>3255</v>
      </c>
      <c r="F3585" t="s">
        <v>51</v>
      </c>
      <c r="G3585" t="s">
        <v>55</v>
      </c>
      <c r="H3585" t="s">
        <v>82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81</v>
      </c>
      <c r="O3585">
        <f>ROUNDUP(E3585/D3585,2)*100</f>
        <v>109.00000000000001</v>
      </c>
      <c r="P3585">
        <f>IF(L3585&gt;0,ROUNDUP((E3585/L3585),0))</f>
        <v>136</v>
      </c>
      <c r="Q3585" t="s">
        <v>34</v>
      </c>
      <c r="R3585" t="s">
        <v>80</v>
      </c>
      <c r="S3585" s="10">
        <f>(J3585/86400)+25569+(-5/24)</f>
        <v>42418.217650462961</v>
      </c>
      <c r="T3585" s="9">
        <f>(I3585/86400)+25569+(-5/24)</f>
        <v>42478.175983796296</v>
      </c>
    </row>
    <row r="3586" spans="1:20" ht="87" x14ac:dyDescent="0.35">
      <c r="A3586">
        <v>3584</v>
      </c>
      <c r="B3586" s="8" t="s">
        <v>1148</v>
      </c>
      <c r="C3586" s="8" t="s">
        <v>1147</v>
      </c>
      <c r="D3586">
        <v>3000</v>
      </c>
      <c r="E3586">
        <v>3465</v>
      </c>
      <c r="F3586" t="s">
        <v>51</v>
      </c>
      <c r="G3586" t="s">
        <v>56</v>
      </c>
      <c r="H3586" t="s">
        <v>90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81</v>
      </c>
      <c r="O3586">
        <f>ROUNDUP(E3586/D3586,2)*100</f>
        <v>115.99999999999999</v>
      </c>
      <c r="P3586">
        <f>IF(L3586&gt;0,ROUNDUP((E3586/L3586),0))</f>
        <v>31</v>
      </c>
      <c r="Q3586" t="s">
        <v>34</v>
      </c>
      <c r="R3586" t="s">
        <v>80</v>
      </c>
      <c r="S3586" s="10">
        <f>(J3586/86400)+25569+(-5/24)</f>
        <v>42168.108148148145</v>
      </c>
      <c r="T3586" s="9">
        <f>(I3586/86400)+25569+(-5/24)</f>
        <v>42198.108148148145</v>
      </c>
    </row>
    <row r="3587" spans="1:20" ht="43.5" x14ac:dyDescent="0.35">
      <c r="A3587">
        <v>3585</v>
      </c>
      <c r="B3587" s="8" t="s">
        <v>1146</v>
      </c>
      <c r="C3587" s="8" t="s">
        <v>1145</v>
      </c>
      <c r="D3587">
        <v>3400</v>
      </c>
      <c r="E3587">
        <v>4050</v>
      </c>
      <c r="F3587" t="s">
        <v>51</v>
      </c>
      <c r="G3587" t="s">
        <v>55</v>
      </c>
      <c r="H3587" t="s">
        <v>82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81</v>
      </c>
      <c r="O3587">
        <f>ROUNDUP(E3587/D3587,2)*100</f>
        <v>120</v>
      </c>
      <c r="P3587">
        <f>IF(L3587&gt;0,ROUNDUP((E3587/L3587),0))</f>
        <v>177</v>
      </c>
      <c r="Q3587" t="s">
        <v>34</v>
      </c>
      <c r="R3587" t="s">
        <v>80</v>
      </c>
      <c r="S3587" s="10">
        <f>(J3587/86400)+25569+(-5/24)</f>
        <v>41964.507986111108</v>
      </c>
      <c r="T3587" s="9">
        <f>(I3587/86400)+25569+(-5/24)</f>
        <v>41994.507986111108</v>
      </c>
    </row>
    <row r="3588" spans="1:20" x14ac:dyDescent="0.35">
      <c r="A3588">
        <v>3586</v>
      </c>
      <c r="B3588" s="8" t="s">
        <v>1144</v>
      </c>
      <c r="C3588" s="8" t="s">
        <v>1143</v>
      </c>
      <c r="D3588">
        <v>7500</v>
      </c>
      <c r="E3588">
        <v>8207</v>
      </c>
      <c r="F3588" t="s">
        <v>51</v>
      </c>
      <c r="G3588" t="s">
        <v>55</v>
      </c>
      <c r="H3588" t="s">
        <v>82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81</v>
      </c>
      <c r="O3588">
        <f>ROUNDUP(E3588/D3588,2)*100</f>
        <v>110.00000000000001</v>
      </c>
      <c r="P3588">
        <f>IF(L3588&gt;0,ROUNDUP((E3588/L3588),0))</f>
        <v>152</v>
      </c>
      <c r="Q3588" t="s">
        <v>34</v>
      </c>
      <c r="R3588" t="s">
        <v>80</v>
      </c>
      <c r="S3588" s="10">
        <f>(J3588/86400)+25569+(-5/24)</f>
        <v>42576.489236111105</v>
      </c>
      <c r="T3588" s="9">
        <f>(I3588/86400)+25569+(-5/24)</f>
        <v>42636.489236111105</v>
      </c>
    </row>
    <row r="3589" spans="1:20" ht="43.5" x14ac:dyDescent="0.35">
      <c r="A3589">
        <v>3587</v>
      </c>
      <c r="B3589" s="8" t="s">
        <v>1142</v>
      </c>
      <c r="C3589" s="8" t="s">
        <v>1141</v>
      </c>
      <c r="D3589">
        <v>500</v>
      </c>
      <c r="E3589">
        <v>633</v>
      </c>
      <c r="F3589" t="s">
        <v>51</v>
      </c>
      <c r="G3589" t="s">
        <v>56</v>
      </c>
      <c r="H3589" t="s">
        <v>90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81</v>
      </c>
      <c r="O3589">
        <f>ROUNDUP(E3589/D3589,2)*100</f>
        <v>127</v>
      </c>
      <c r="P3589">
        <f>IF(L3589&gt;0,ROUNDUP((E3589/L3589),0))</f>
        <v>23</v>
      </c>
      <c r="Q3589" t="s">
        <v>34</v>
      </c>
      <c r="R3589" t="s">
        <v>80</v>
      </c>
      <c r="S3589" s="10">
        <f>(J3589/86400)+25569+(-5/24)</f>
        <v>42503.331643518519</v>
      </c>
      <c r="T3589" s="9">
        <f>(I3589/86400)+25569+(-5/24)</f>
        <v>42548.583333333336</v>
      </c>
    </row>
    <row r="3590" spans="1:20" ht="43.5" x14ac:dyDescent="0.35">
      <c r="A3590">
        <v>3588</v>
      </c>
      <c r="B3590" s="8" t="s">
        <v>1140</v>
      </c>
      <c r="C3590" s="8" t="s">
        <v>1139</v>
      </c>
      <c r="D3590">
        <v>200</v>
      </c>
      <c r="E3590">
        <v>201</v>
      </c>
      <c r="F3590" t="s">
        <v>51</v>
      </c>
      <c r="G3590" t="s">
        <v>56</v>
      </c>
      <c r="H3590" t="s">
        <v>90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81</v>
      </c>
      <c r="O3590">
        <f>ROUNDUP(E3590/D3590,2)*100</f>
        <v>101</v>
      </c>
      <c r="P3590">
        <f>IF(L3590&gt;0,ROUNDUP((E3590/L3590),0))</f>
        <v>19</v>
      </c>
      <c r="Q3590" t="s">
        <v>34</v>
      </c>
      <c r="R3590" t="s">
        <v>80</v>
      </c>
      <c r="S3590" s="10">
        <f>(J3590/86400)+25569+(-5/24)</f>
        <v>42101.620486111111</v>
      </c>
      <c r="T3590" s="9">
        <f>(I3590/86400)+25569+(-5/24)</f>
        <v>42123.749999999993</v>
      </c>
    </row>
    <row r="3591" spans="1:20" ht="43.5" x14ac:dyDescent="0.35">
      <c r="A3591">
        <v>3589</v>
      </c>
      <c r="B3591" s="8" t="s">
        <v>1138</v>
      </c>
      <c r="C3591" s="8" t="s">
        <v>1137</v>
      </c>
      <c r="D3591">
        <v>4000</v>
      </c>
      <c r="E3591">
        <v>5100</v>
      </c>
      <c r="F3591" t="s">
        <v>51</v>
      </c>
      <c r="G3591" t="s">
        <v>55</v>
      </c>
      <c r="H3591" t="s">
        <v>82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81</v>
      </c>
      <c r="O3591">
        <f>ROUNDUP(E3591/D3591,2)*100</f>
        <v>128</v>
      </c>
      <c r="P3591">
        <f>IF(L3591&gt;0,ROUNDUP((E3591/L3591),0))</f>
        <v>83</v>
      </c>
      <c r="Q3591" t="s">
        <v>34</v>
      </c>
      <c r="R3591" t="s">
        <v>80</v>
      </c>
      <c r="S3591" s="10">
        <f>(J3591/86400)+25569+(-5/24)</f>
        <v>42125.439201388886</v>
      </c>
      <c r="T3591" s="9">
        <f>(I3591/86400)+25569+(-5/24)</f>
        <v>42150.439201388886</v>
      </c>
    </row>
    <row r="3592" spans="1:20" ht="58" x14ac:dyDescent="0.35">
      <c r="A3592">
        <v>3590</v>
      </c>
      <c r="B3592" s="8" t="s">
        <v>1136</v>
      </c>
      <c r="C3592" s="8" t="s">
        <v>1135</v>
      </c>
      <c r="D3592">
        <v>5000</v>
      </c>
      <c r="E3592">
        <v>5003</v>
      </c>
      <c r="F3592" t="s">
        <v>51</v>
      </c>
      <c r="G3592" t="s">
        <v>56</v>
      </c>
      <c r="H3592" t="s">
        <v>90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81</v>
      </c>
      <c r="O3592">
        <f>ROUNDUP(E3592/D3592,2)*100</f>
        <v>101</v>
      </c>
      <c r="P3592">
        <f>IF(L3592&gt;0,ROUNDUP((E3592/L3592),0))</f>
        <v>69</v>
      </c>
      <c r="Q3592" t="s">
        <v>34</v>
      </c>
      <c r="R3592" t="s">
        <v>80</v>
      </c>
      <c r="S3592" s="10">
        <f>(J3592/86400)+25569+(-5/24)</f>
        <v>41902.125393518516</v>
      </c>
      <c r="T3592" s="9">
        <f>(I3592/86400)+25569+(-5/24)</f>
        <v>41932.125393518516</v>
      </c>
    </row>
    <row r="3593" spans="1:20" ht="43.5" x14ac:dyDescent="0.35">
      <c r="A3593">
        <v>3591</v>
      </c>
      <c r="B3593" s="8" t="s">
        <v>1134</v>
      </c>
      <c r="C3593" s="8" t="s">
        <v>1133</v>
      </c>
      <c r="D3593">
        <v>700</v>
      </c>
      <c r="E3593">
        <v>1225</v>
      </c>
      <c r="F3593" t="s">
        <v>51</v>
      </c>
      <c r="G3593" t="s">
        <v>55</v>
      </c>
      <c r="H3593" t="s">
        <v>82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81</v>
      </c>
      <c r="O3593">
        <f>ROUNDUP(E3593/D3593,2)*100</f>
        <v>175</v>
      </c>
      <c r="P3593">
        <f>IF(L3593&gt;0,ROUNDUP((E3593/L3593),0))</f>
        <v>69</v>
      </c>
      <c r="Q3593" t="s">
        <v>34</v>
      </c>
      <c r="R3593" t="s">
        <v>80</v>
      </c>
      <c r="S3593" s="10">
        <f>(J3593/86400)+25569+(-5/24)</f>
        <v>42003.74009259259</v>
      </c>
      <c r="T3593" s="9">
        <f>(I3593/86400)+25569+(-5/24)</f>
        <v>42027.999305555553</v>
      </c>
    </row>
    <row r="3594" spans="1:20" ht="43.5" x14ac:dyDescent="0.35">
      <c r="A3594">
        <v>3592</v>
      </c>
      <c r="B3594" s="8" t="s">
        <v>1132</v>
      </c>
      <c r="C3594" s="8" t="s">
        <v>1131</v>
      </c>
      <c r="D3594">
        <v>2000</v>
      </c>
      <c r="E3594">
        <v>2545</v>
      </c>
      <c r="F3594" t="s">
        <v>51</v>
      </c>
      <c r="G3594" t="s">
        <v>55</v>
      </c>
      <c r="H3594" t="s">
        <v>82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81</v>
      </c>
      <c r="O3594">
        <f>ROUNDUP(E3594/D3594,2)*100</f>
        <v>128</v>
      </c>
      <c r="P3594">
        <f>IF(L3594&gt;0,ROUNDUP((E3594/L3594),0))</f>
        <v>73</v>
      </c>
      <c r="Q3594" t="s">
        <v>34</v>
      </c>
      <c r="R3594" t="s">
        <v>80</v>
      </c>
      <c r="S3594" s="10">
        <f>(J3594/86400)+25569+(-5/24)</f>
        <v>41988.621608796289</v>
      </c>
      <c r="T3594" s="9">
        <f>(I3594/86400)+25569+(-5/24)</f>
        <v>42045.999305555553</v>
      </c>
    </row>
    <row r="3595" spans="1:20" ht="43.5" x14ac:dyDescent="0.35">
      <c r="A3595">
        <v>3593</v>
      </c>
      <c r="B3595" s="8" t="s">
        <v>1130</v>
      </c>
      <c r="C3595" s="8" t="s">
        <v>1129</v>
      </c>
      <c r="D3595">
        <v>3000</v>
      </c>
      <c r="E3595">
        <v>3319</v>
      </c>
      <c r="F3595" t="s">
        <v>51</v>
      </c>
      <c r="G3595" t="s">
        <v>55</v>
      </c>
      <c r="H3595" t="s">
        <v>82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81</v>
      </c>
      <c r="O3595">
        <f>ROUNDUP(E3595/D3595,2)*100</f>
        <v>111.00000000000001</v>
      </c>
      <c r="P3595">
        <f>IF(L3595&gt;0,ROUNDUP((E3595/L3595),0))</f>
        <v>78</v>
      </c>
      <c r="Q3595" t="s">
        <v>34</v>
      </c>
      <c r="R3595" t="s">
        <v>80</v>
      </c>
      <c r="S3595" s="10">
        <f>(J3595/86400)+25569+(-5/24)</f>
        <v>41974.690266203703</v>
      </c>
      <c r="T3595" s="9">
        <f>(I3595/86400)+25569+(-5/24)</f>
        <v>42009.643055555549</v>
      </c>
    </row>
    <row r="3596" spans="1:20" ht="58" x14ac:dyDescent="0.35">
      <c r="A3596">
        <v>3594</v>
      </c>
      <c r="B3596" s="8" t="s">
        <v>1128</v>
      </c>
      <c r="C3596" s="8" t="s">
        <v>1127</v>
      </c>
      <c r="D3596">
        <v>1600</v>
      </c>
      <c r="E3596">
        <v>2015</v>
      </c>
      <c r="F3596" t="s">
        <v>51</v>
      </c>
      <c r="G3596" t="s">
        <v>55</v>
      </c>
      <c r="H3596" t="s">
        <v>82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81</v>
      </c>
      <c r="O3596">
        <f>ROUNDUP(E3596/D3596,2)*100</f>
        <v>126</v>
      </c>
      <c r="P3596">
        <f>IF(L3596&gt;0,ROUNDUP((E3596/L3596),0))</f>
        <v>56</v>
      </c>
      <c r="Q3596" t="s">
        <v>34</v>
      </c>
      <c r="R3596" t="s">
        <v>80</v>
      </c>
      <c r="S3596" s="10">
        <f>(J3596/86400)+25569+(-5/24)</f>
        <v>42591.858587962961</v>
      </c>
      <c r="T3596" s="9">
        <f>(I3596/86400)+25569+(-5/24)</f>
        <v>42616.858587962961</v>
      </c>
    </row>
    <row r="3597" spans="1:20" ht="29" x14ac:dyDescent="0.35">
      <c r="A3597">
        <v>3595</v>
      </c>
      <c r="B3597" s="8" t="s">
        <v>1126</v>
      </c>
      <c r="C3597" s="8" t="s">
        <v>1125</v>
      </c>
      <c r="D3597">
        <v>2600</v>
      </c>
      <c r="E3597">
        <v>3081</v>
      </c>
      <c r="F3597" t="s">
        <v>51</v>
      </c>
      <c r="G3597" t="s">
        <v>55</v>
      </c>
      <c r="H3597" t="s">
        <v>82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81</v>
      </c>
      <c r="O3597">
        <f>ROUNDUP(E3597/D3597,2)*100</f>
        <v>119</v>
      </c>
      <c r="P3597">
        <f>IF(L3597&gt;0,ROUNDUP((E3597/L3597),0))</f>
        <v>50</v>
      </c>
      <c r="Q3597" t="s">
        <v>34</v>
      </c>
      <c r="R3597" t="s">
        <v>80</v>
      </c>
      <c r="S3597" s="10">
        <f>(J3597/86400)+25569+(-5/24)</f>
        <v>42049.800034722219</v>
      </c>
      <c r="T3597" s="9">
        <f>(I3597/86400)+25569+(-5/24)</f>
        <v>42076.082638888889</v>
      </c>
    </row>
    <row r="3598" spans="1:20" ht="43.5" x14ac:dyDescent="0.35">
      <c r="A3598">
        <v>3596</v>
      </c>
      <c r="B3598" s="8" t="s">
        <v>1124</v>
      </c>
      <c r="C3598" s="8" t="s">
        <v>1123</v>
      </c>
      <c r="D3598">
        <v>1100</v>
      </c>
      <c r="E3598">
        <v>1185</v>
      </c>
      <c r="F3598" t="s">
        <v>51</v>
      </c>
      <c r="G3598" t="s">
        <v>57</v>
      </c>
      <c r="H3598" t="s">
        <v>193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81</v>
      </c>
      <c r="O3598">
        <f>ROUNDUP(E3598/D3598,2)*100</f>
        <v>108</v>
      </c>
      <c r="P3598">
        <f>IF(L3598&gt;0,ROUNDUP((E3598/L3598),0))</f>
        <v>79</v>
      </c>
      <c r="Q3598" t="s">
        <v>34</v>
      </c>
      <c r="R3598" t="s">
        <v>80</v>
      </c>
      <c r="S3598" s="10">
        <f>(J3598/86400)+25569+(-5/24)</f>
        <v>41856.506736111107</v>
      </c>
      <c r="T3598" s="9">
        <f>(I3598/86400)+25569+(-5/24)</f>
        <v>41877.506736111107</v>
      </c>
    </row>
    <row r="3599" spans="1:20" ht="29" x14ac:dyDescent="0.35">
      <c r="A3599">
        <v>3597</v>
      </c>
      <c r="B3599" s="8" t="s">
        <v>1122</v>
      </c>
      <c r="C3599" s="8" t="s">
        <v>1121</v>
      </c>
      <c r="D3599">
        <v>2500</v>
      </c>
      <c r="E3599">
        <v>2565</v>
      </c>
      <c r="F3599" t="s">
        <v>51</v>
      </c>
      <c r="G3599" t="s">
        <v>55</v>
      </c>
      <c r="H3599" t="s">
        <v>82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81</v>
      </c>
      <c r="O3599">
        <f>ROUNDUP(E3599/D3599,2)*100</f>
        <v>103</v>
      </c>
      <c r="P3599">
        <f>IF(L3599&gt;0,ROUNDUP((E3599/L3599),0))</f>
        <v>78</v>
      </c>
      <c r="Q3599" t="s">
        <v>34</v>
      </c>
      <c r="R3599" t="s">
        <v>80</v>
      </c>
      <c r="S3599" s="10">
        <f>(J3599/86400)+25569+(-5/24)</f>
        <v>42417.377199074072</v>
      </c>
      <c r="T3599" s="9">
        <f>(I3599/86400)+25569+(-5/24)</f>
        <v>42432.040972222218</v>
      </c>
    </row>
    <row r="3600" spans="1:20" ht="43.5" x14ac:dyDescent="0.35">
      <c r="A3600">
        <v>3598</v>
      </c>
      <c r="B3600" s="8" t="s">
        <v>1120</v>
      </c>
      <c r="C3600" s="8" t="s">
        <v>1119</v>
      </c>
      <c r="D3600">
        <v>1000</v>
      </c>
      <c r="E3600">
        <v>1101</v>
      </c>
      <c r="F3600" t="s">
        <v>51</v>
      </c>
      <c r="G3600" t="s">
        <v>55</v>
      </c>
      <c r="H3600" t="s">
        <v>82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81</v>
      </c>
      <c r="O3600">
        <f>ROUNDUP(E3600/D3600,2)*100</f>
        <v>111.00000000000001</v>
      </c>
      <c r="P3600">
        <f>IF(L3600&gt;0,ROUNDUP((E3600/L3600),0))</f>
        <v>41</v>
      </c>
      <c r="Q3600" t="s">
        <v>34</v>
      </c>
      <c r="R3600" t="s">
        <v>80</v>
      </c>
      <c r="S3600" s="10">
        <f>(J3600/86400)+25569+(-5/24)</f>
        <v>41866.590532407405</v>
      </c>
      <c r="T3600" s="9">
        <f>(I3600/86400)+25569+(-5/24)</f>
        <v>41884.999305555553</v>
      </c>
    </row>
    <row r="3601" spans="1:20" ht="43.5" x14ac:dyDescent="0.35">
      <c r="A3601">
        <v>3599</v>
      </c>
      <c r="B3601" s="8" t="s">
        <v>1118</v>
      </c>
      <c r="C3601" s="8" t="s">
        <v>1117</v>
      </c>
      <c r="D3601">
        <v>500</v>
      </c>
      <c r="E3601">
        <v>1010</v>
      </c>
      <c r="F3601" t="s">
        <v>51</v>
      </c>
      <c r="G3601" t="s">
        <v>55</v>
      </c>
      <c r="H3601" t="s">
        <v>82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81</v>
      </c>
      <c r="O3601">
        <f>ROUNDUP(E3601/D3601,2)*100</f>
        <v>202</v>
      </c>
      <c r="P3601">
        <f>IF(L3601&gt;0,ROUNDUP((E3601/L3601),0))</f>
        <v>60</v>
      </c>
      <c r="Q3601" t="s">
        <v>34</v>
      </c>
      <c r="R3601" t="s">
        <v>80</v>
      </c>
      <c r="S3601" s="10">
        <f>(J3601/86400)+25569+(-5/24)</f>
        <v>42220.586539351854</v>
      </c>
      <c r="T3601" s="9">
        <f>(I3601/86400)+25569+(-5/24)</f>
        <v>42245.791666666664</v>
      </c>
    </row>
    <row r="3602" spans="1:20" ht="29" x14ac:dyDescent="0.35">
      <c r="A3602">
        <v>3600</v>
      </c>
      <c r="B3602" s="8" t="s">
        <v>1116</v>
      </c>
      <c r="C3602" s="8" t="s">
        <v>1115</v>
      </c>
      <c r="D3602">
        <v>10</v>
      </c>
      <c r="E3602">
        <v>13</v>
      </c>
      <c r="F3602" t="s">
        <v>51</v>
      </c>
      <c r="G3602" t="s">
        <v>55</v>
      </c>
      <c r="H3602" t="s">
        <v>82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81</v>
      </c>
      <c r="O3602">
        <f>ROUNDUP(E3602/D3602,2)*100</f>
        <v>130</v>
      </c>
      <c r="P3602">
        <f>IF(L3602&gt;0,ROUNDUP((E3602/L3602),0))</f>
        <v>4</v>
      </c>
      <c r="Q3602" t="s">
        <v>34</v>
      </c>
      <c r="R3602" t="s">
        <v>80</v>
      </c>
      <c r="S3602" s="10">
        <f>(J3602/86400)+25569+(-5/24)</f>
        <v>42628.640787037039</v>
      </c>
      <c r="T3602" s="9">
        <f>(I3602/86400)+25569+(-5/24)</f>
        <v>42656.640787037039</v>
      </c>
    </row>
    <row r="3603" spans="1:20" ht="43.5" x14ac:dyDescent="0.35">
      <c r="A3603">
        <v>3601</v>
      </c>
      <c r="B3603" s="8" t="s">
        <v>1114</v>
      </c>
      <c r="C3603" s="8" t="s">
        <v>1113</v>
      </c>
      <c r="D3603">
        <v>2000</v>
      </c>
      <c r="E3603">
        <v>2087</v>
      </c>
      <c r="F3603" t="s">
        <v>51</v>
      </c>
      <c r="G3603" t="s">
        <v>56</v>
      </c>
      <c r="H3603" t="s">
        <v>90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81</v>
      </c>
      <c r="O3603">
        <f>ROUNDUP(E3603/D3603,2)*100</f>
        <v>105</v>
      </c>
      <c r="P3603">
        <f>IF(L3603&gt;0,ROUNDUP((E3603/L3603),0))</f>
        <v>40</v>
      </c>
      <c r="Q3603" t="s">
        <v>34</v>
      </c>
      <c r="R3603" t="s">
        <v>80</v>
      </c>
      <c r="S3603" s="10">
        <f>(J3603/86400)+25569+(-5/24)</f>
        <v>41990.790300925924</v>
      </c>
      <c r="T3603" s="9">
        <f>(I3603/86400)+25569+(-5/24)</f>
        <v>42020.790300925924</v>
      </c>
    </row>
    <row r="3604" spans="1:20" ht="58" x14ac:dyDescent="0.35">
      <c r="A3604">
        <v>3602</v>
      </c>
      <c r="B3604" s="8" t="s">
        <v>1112</v>
      </c>
      <c r="C3604" s="8" t="s">
        <v>1111</v>
      </c>
      <c r="D3604">
        <v>4000</v>
      </c>
      <c r="E3604">
        <v>4002</v>
      </c>
      <c r="F3604" t="s">
        <v>51</v>
      </c>
      <c r="G3604" t="s">
        <v>55</v>
      </c>
      <c r="H3604" t="s">
        <v>82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81</v>
      </c>
      <c r="O3604">
        <f>ROUNDUP(E3604/D3604,2)*100</f>
        <v>101</v>
      </c>
      <c r="P3604">
        <f>IF(L3604&gt;0,ROUNDUP((E3604/L3604),0))</f>
        <v>82</v>
      </c>
      <c r="Q3604" t="s">
        <v>34</v>
      </c>
      <c r="R3604" t="s">
        <v>80</v>
      </c>
      <c r="S3604" s="10">
        <f>(J3604/86400)+25569+(-5/24)</f>
        <v>42447.68609953703</v>
      </c>
      <c r="T3604" s="9">
        <f>(I3604/86400)+25569+(-5/24)</f>
        <v>42507.68609953703</v>
      </c>
    </row>
    <row r="3605" spans="1:20" ht="43.5" x14ac:dyDescent="0.35">
      <c r="A3605">
        <v>3603</v>
      </c>
      <c r="B3605" s="8" t="s">
        <v>1110</v>
      </c>
      <c r="C3605" s="8" t="s">
        <v>1109</v>
      </c>
      <c r="D3605">
        <v>1500</v>
      </c>
      <c r="E3605">
        <v>2560</v>
      </c>
      <c r="F3605" t="s">
        <v>51</v>
      </c>
      <c r="G3605" t="s">
        <v>55</v>
      </c>
      <c r="H3605" t="s">
        <v>82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81</v>
      </c>
      <c r="O3605">
        <f>ROUNDUP(E3605/D3605,2)*100</f>
        <v>171</v>
      </c>
      <c r="P3605">
        <f>IF(L3605&gt;0,ROUNDUP((E3605/L3605),0))</f>
        <v>45</v>
      </c>
      <c r="Q3605" t="s">
        <v>34</v>
      </c>
      <c r="R3605" t="s">
        <v>80</v>
      </c>
      <c r="S3605" s="10">
        <f>(J3605/86400)+25569+(-5/24)</f>
        <v>42283.656018518515</v>
      </c>
      <c r="T3605" s="9">
        <f>(I3605/86400)+25569+(-5/24)</f>
        <v>42313.697685185187</v>
      </c>
    </row>
    <row r="3606" spans="1:20" ht="43.5" x14ac:dyDescent="0.35">
      <c r="A3606">
        <v>3604</v>
      </c>
      <c r="B3606" s="8" t="s">
        <v>1108</v>
      </c>
      <c r="C3606" s="8" t="s">
        <v>1107</v>
      </c>
      <c r="D3606">
        <v>3000</v>
      </c>
      <c r="E3606">
        <v>3385</v>
      </c>
      <c r="F3606" t="s">
        <v>51</v>
      </c>
      <c r="G3606" t="s">
        <v>55</v>
      </c>
      <c r="H3606" t="s">
        <v>82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81</v>
      </c>
      <c r="O3606">
        <f>ROUNDUP(E3606/D3606,2)*100</f>
        <v>113.00000000000001</v>
      </c>
      <c r="P3606">
        <f>IF(L3606&gt;0,ROUNDUP((E3606/L3606),0))</f>
        <v>50</v>
      </c>
      <c r="Q3606" t="s">
        <v>34</v>
      </c>
      <c r="R3606" t="s">
        <v>80</v>
      </c>
      <c r="S3606" s="10">
        <f>(J3606/86400)+25569+(-5/24)</f>
        <v>42482.80736111111</v>
      </c>
      <c r="T3606" s="9">
        <f>(I3606/86400)+25569+(-5/24)</f>
        <v>42489.082638888889</v>
      </c>
    </row>
    <row r="3607" spans="1:20" ht="58" x14ac:dyDescent="0.35">
      <c r="A3607">
        <v>3605</v>
      </c>
      <c r="B3607" s="8" t="s">
        <v>1106</v>
      </c>
      <c r="C3607" s="8" t="s">
        <v>1105</v>
      </c>
      <c r="D3607">
        <v>250</v>
      </c>
      <c r="E3607">
        <v>460</v>
      </c>
      <c r="F3607" t="s">
        <v>51</v>
      </c>
      <c r="G3607" t="s">
        <v>56</v>
      </c>
      <c r="H3607" t="s">
        <v>90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81</v>
      </c>
      <c r="O3607">
        <f>ROUNDUP(E3607/D3607,2)*100</f>
        <v>184</v>
      </c>
      <c r="P3607">
        <f>IF(L3607&gt;0,ROUNDUP((E3607/L3607),0))</f>
        <v>31</v>
      </c>
      <c r="Q3607" t="s">
        <v>34</v>
      </c>
      <c r="R3607" t="s">
        <v>80</v>
      </c>
      <c r="S3607" s="10">
        <f>(J3607/86400)+25569+(-5/24)</f>
        <v>42383.584791666661</v>
      </c>
      <c r="T3607" s="9">
        <f>(I3607/86400)+25569+(-5/24)</f>
        <v>42413.584791666661</v>
      </c>
    </row>
    <row r="3608" spans="1:20" ht="43.5" x14ac:dyDescent="0.35">
      <c r="A3608">
        <v>3606</v>
      </c>
      <c r="B3608" s="8" t="s">
        <v>1104</v>
      </c>
      <c r="C3608" s="8" t="s">
        <v>1103</v>
      </c>
      <c r="D3608">
        <v>3000</v>
      </c>
      <c r="E3608">
        <v>3908</v>
      </c>
      <c r="F3608" t="s">
        <v>51</v>
      </c>
      <c r="G3608" t="s">
        <v>56</v>
      </c>
      <c r="H3608" t="s">
        <v>90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81</v>
      </c>
      <c r="O3608">
        <f>ROUNDUP(E3608/D3608,2)*100</f>
        <v>131</v>
      </c>
      <c r="P3608">
        <f>IF(L3608&gt;0,ROUNDUP((E3608/L3608),0))</f>
        <v>62</v>
      </c>
      <c r="Q3608" t="s">
        <v>34</v>
      </c>
      <c r="R3608" t="s">
        <v>80</v>
      </c>
      <c r="S3608" s="10">
        <f>(J3608/86400)+25569+(-5/24)</f>
        <v>42566.396493055552</v>
      </c>
      <c r="T3608" s="9">
        <f>(I3608/86400)+25569+(-5/24)</f>
        <v>42596.396493055552</v>
      </c>
    </row>
    <row r="3609" spans="1:20" ht="29" x14ac:dyDescent="0.35">
      <c r="A3609">
        <v>3607</v>
      </c>
      <c r="B3609" s="8" t="s">
        <v>1102</v>
      </c>
      <c r="C3609" s="8" t="s">
        <v>1101</v>
      </c>
      <c r="D3609">
        <v>550</v>
      </c>
      <c r="E3609">
        <v>580</v>
      </c>
      <c r="F3609" t="s">
        <v>51</v>
      </c>
      <c r="G3609" t="s">
        <v>56</v>
      </c>
      <c r="H3609" t="s">
        <v>90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81</v>
      </c>
      <c r="O3609">
        <f>ROUNDUP(E3609/D3609,2)*100</f>
        <v>106</v>
      </c>
      <c r="P3609">
        <f>IF(L3609&gt;0,ROUNDUP((E3609/L3609),0))</f>
        <v>29</v>
      </c>
      <c r="Q3609" t="s">
        <v>34</v>
      </c>
      <c r="R3609" t="s">
        <v>80</v>
      </c>
      <c r="S3609" s="10">
        <f>(J3609/86400)+25569+(-5/24)</f>
        <v>42338.755578703705</v>
      </c>
      <c r="T3609" s="9">
        <f>(I3609/86400)+25569+(-5/24)</f>
        <v>42352.791666666664</v>
      </c>
    </row>
    <row r="3610" spans="1:20" ht="43.5" x14ac:dyDescent="0.35">
      <c r="A3610">
        <v>3608</v>
      </c>
      <c r="B3610" s="8" t="s">
        <v>1100</v>
      </c>
      <c r="C3610" s="8" t="s">
        <v>1099</v>
      </c>
      <c r="D3610">
        <v>800</v>
      </c>
      <c r="E3610">
        <v>800</v>
      </c>
      <c r="F3610" t="s">
        <v>51</v>
      </c>
      <c r="G3610" t="s">
        <v>56</v>
      </c>
      <c r="H3610" t="s">
        <v>90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81</v>
      </c>
      <c r="O3610">
        <f>ROUNDUP(E3610/D3610,2)*100</f>
        <v>100</v>
      </c>
      <c r="P3610">
        <f>IF(L3610&gt;0,ROUNDUP((E3610/L3610),0))</f>
        <v>30</v>
      </c>
      <c r="Q3610" t="s">
        <v>34</v>
      </c>
      <c r="R3610" t="s">
        <v>80</v>
      </c>
      <c r="S3610" s="10">
        <f>(J3610/86400)+25569+(-5/24)</f>
        <v>42506.501041666663</v>
      </c>
      <c r="T3610" s="9">
        <f>(I3610/86400)+25569+(-5/24)</f>
        <v>42538.374999999993</v>
      </c>
    </row>
    <row r="3611" spans="1:20" ht="43.5" x14ac:dyDescent="0.35">
      <c r="A3611">
        <v>3609</v>
      </c>
      <c r="B3611" s="8" t="s">
        <v>1098</v>
      </c>
      <c r="C3611" s="8" t="s">
        <v>1097</v>
      </c>
      <c r="D3611">
        <v>1960</v>
      </c>
      <c r="E3611">
        <v>3005</v>
      </c>
      <c r="F3611" t="s">
        <v>51</v>
      </c>
      <c r="G3611" t="s">
        <v>56</v>
      </c>
      <c r="H3611" t="s">
        <v>90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81</v>
      </c>
      <c r="O3611">
        <f>ROUNDUP(E3611/D3611,2)*100</f>
        <v>154</v>
      </c>
      <c r="P3611">
        <f>IF(L3611&gt;0,ROUNDUP((E3611/L3611),0))</f>
        <v>144</v>
      </c>
      <c r="Q3611" t="s">
        <v>34</v>
      </c>
      <c r="R3611" t="s">
        <v>80</v>
      </c>
      <c r="S3611" s="10">
        <f>(J3611/86400)+25569+(-5/24)</f>
        <v>42429.783391203702</v>
      </c>
      <c r="T3611" s="9">
        <f>(I3611/86400)+25569+(-5/24)</f>
        <v>42459.741724537038</v>
      </c>
    </row>
    <row r="3612" spans="1:20" ht="43.5" x14ac:dyDescent="0.35">
      <c r="A3612">
        <v>3610</v>
      </c>
      <c r="B3612" s="8" t="s">
        <v>1096</v>
      </c>
      <c r="C3612" s="8" t="s">
        <v>1095</v>
      </c>
      <c r="D3612">
        <v>1000</v>
      </c>
      <c r="E3612">
        <v>1623</v>
      </c>
      <c r="F3612" t="s">
        <v>51</v>
      </c>
      <c r="G3612" t="s">
        <v>56</v>
      </c>
      <c r="H3612" t="s">
        <v>90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81</v>
      </c>
      <c r="O3612">
        <f>ROUNDUP(E3612/D3612,2)*100</f>
        <v>163</v>
      </c>
      <c r="P3612">
        <f>IF(L3612&gt;0,ROUNDUP((E3612/L3612),0))</f>
        <v>53</v>
      </c>
      <c r="Q3612" t="s">
        <v>34</v>
      </c>
      <c r="R3612" t="s">
        <v>80</v>
      </c>
      <c r="S3612" s="10">
        <f>(J3612/86400)+25569+(-5/24)</f>
        <v>42203.22379629629</v>
      </c>
      <c r="T3612" s="9">
        <f>(I3612/86400)+25569+(-5/24)</f>
        <v>42233.22379629629</v>
      </c>
    </row>
    <row r="3613" spans="1:20" ht="43.5" x14ac:dyDescent="0.35">
      <c r="A3613">
        <v>3611</v>
      </c>
      <c r="B3613" s="8" t="s">
        <v>1094</v>
      </c>
      <c r="C3613" s="8" t="s">
        <v>1093</v>
      </c>
      <c r="D3613">
        <v>2500</v>
      </c>
      <c r="E3613">
        <v>3400</v>
      </c>
      <c r="F3613" t="s">
        <v>51</v>
      </c>
      <c r="G3613" t="s">
        <v>56</v>
      </c>
      <c r="H3613" t="s">
        <v>90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81</v>
      </c>
      <c r="O3613">
        <f>ROUNDUP(E3613/D3613,2)*100</f>
        <v>136</v>
      </c>
      <c r="P3613">
        <f>IF(L3613&gt;0,ROUNDUP((E3613/L3613),0))</f>
        <v>67</v>
      </c>
      <c r="Q3613" t="s">
        <v>34</v>
      </c>
      <c r="R3613" t="s">
        <v>80</v>
      </c>
      <c r="S3613" s="10">
        <f>(J3613/86400)+25569+(-5/24)</f>
        <v>42072.162048611113</v>
      </c>
      <c r="T3613" s="9">
        <f>(I3613/86400)+25569+(-5/24)</f>
        <v>42102.162048611113</v>
      </c>
    </row>
    <row r="3614" spans="1:20" ht="43.5" x14ac:dyDescent="0.35">
      <c r="A3614">
        <v>3612</v>
      </c>
      <c r="B3614" s="8" t="s">
        <v>1092</v>
      </c>
      <c r="C3614" s="8" t="s">
        <v>1091</v>
      </c>
      <c r="D3614">
        <v>5000</v>
      </c>
      <c r="E3614">
        <v>7220</v>
      </c>
      <c r="F3614" t="s">
        <v>51</v>
      </c>
      <c r="G3614" t="s">
        <v>57</v>
      </c>
      <c r="H3614" t="s">
        <v>193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81</v>
      </c>
      <c r="O3614">
        <f>ROUNDUP(E3614/D3614,2)*100</f>
        <v>145</v>
      </c>
      <c r="P3614">
        <f>IF(L3614&gt;0,ROUNDUP((E3614/L3614),0))</f>
        <v>127</v>
      </c>
      <c r="Q3614" t="s">
        <v>34</v>
      </c>
      <c r="R3614" t="s">
        <v>80</v>
      </c>
      <c r="S3614" s="10">
        <f>(J3614/86400)+25569+(-5/24)</f>
        <v>41789.518645833326</v>
      </c>
      <c r="T3614" s="9">
        <f>(I3614/86400)+25569+(-5/24)</f>
        <v>41799.518645833326</v>
      </c>
    </row>
    <row r="3615" spans="1:20" ht="43.5" x14ac:dyDescent="0.35">
      <c r="A3615">
        <v>3613</v>
      </c>
      <c r="B3615" s="8" t="s">
        <v>1090</v>
      </c>
      <c r="C3615" s="8" t="s">
        <v>1089</v>
      </c>
      <c r="D3615">
        <v>1250</v>
      </c>
      <c r="E3615">
        <v>1250</v>
      </c>
      <c r="F3615" t="s">
        <v>51</v>
      </c>
      <c r="G3615" t="s">
        <v>55</v>
      </c>
      <c r="H3615" t="s">
        <v>82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81</v>
      </c>
      <c r="O3615">
        <f>ROUNDUP(E3615/D3615,2)*100</f>
        <v>100</v>
      </c>
      <c r="P3615">
        <f>IF(L3615&gt;0,ROUNDUP((E3615/L3615),0))</f>
        <v>63</v>
      </c>
      <c r="Q3615" t="s">
        <v>34</v>
      </c>
      <c r="R3615" t="s">
        <v>80</v>
      </c>
      <c r="S3615" s="10">
        <f>(J3615/86400)+25569+(-5/24)</f>
        <v>41788.381643518514</v>
      </c>
      <c r="T3615" s="9">
        <f>(I3615/86400)+25569+(-5/24)</f>
        <v>41818.381643518514</v>
      </c>
    </row>
    <row r="3616" spans="1:20" ht="43.5" x14ac:dyDescent="0.35">
      <c r="A3616">
        <v>3614</v>
      </c>
      <c r="B3616" s="8" t="s">
        <v>1088</v>
      </c>
      <c r="C3616" s="8" t="s">
        <v>1087</v>
      </c>
      <c r="D3616">
        <v>2500</v>
      </c>
      <c r="E3616">
        <v>2520</v>
      </c>
      <c r="F3616" t="s">
        <v>51</v>
      </c>
      <c r="G3616" t="s">
        <v>55</v>
      </c>
      <c r="H3616" t="s">
        <v>82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81</v>
      </c>
      <c r="O3616">
        <f>ROUNDUP(E3616/D3616,2)*100</f>
        <v>101</v>
      </c>
      <c r="P3616">
        <f>IF(L3616&gt;0,ROUNDUP((E3616/L3616),0))</f>
        <v>36</v>
      </c>
      <c r="Q3616" t="s">
        <v>34</v>
      </c>
      <c r="R3616" t="s">
        <v>80</v>
      </c>
      <c r="S3616" s="10">
        <f>(J3616/86400)+25569+(-5/24)</f>
        <v>42143.833518518521</v>
      </c>
      <c r="T3616" s="9">
        <f>(I3616/86400)+25569+(-5/24)</f>
        <v>42173.833518518521</v>
      </c>
    </row>
    <row r="3617" spans="1:20" ht="43.5" x14ac:dyDescent="0.35">
      <c r="A3617">
        <v>3615</v>
      </c>
      <c r="B3617" s="8" t="s">
        <v>1086</v>
      </c>
      <c r="C3617" s="8" t="s">
        <v>1085</v>
      </c>
      <c r="D3617">
        <v>2500</v>
      </c>
      <c r="E3617">
        <v>2670</v>
      </c>
      <c r="F3617" t="s">
        <v>51</v>
      </c>
      <c r="G3617" t="s">
        <v>56</v>
      </c>
      <c r="H3617" t="s">
        <v>90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81</v>
      </c>
      <c r="O3617">
        <f>ROUNDUP(E3617/D3617,2)*100</f>
        <v>107</v>
      </c>
      <c r="P3617">
        <f>IF(L3617&gt;0,ROUNDUP((E3617/L3617),0))</f>
        <v>38</v>
      </c>
      <c r="Q3617" t="s">
        <v>34</v>
      </c>
      <c r="R3617" t="s">
        <v>80</v>
      </c>
      <c r="S3617" s="10">
        <f>(J3617/86400)+25569+(-5/24)</f>
        <v>42318.385370370372</v>
      </c>
      <c r="T3617" s="9">
        <f>(I3617/86400)+25569+(-5/24)</f>
        <v>42348.385370370372</v>
      </c>
    </row>
    <row r="3618" spans="1:20" ht="58" x14ac:dyDescent="0.35">
      <c r="A3618">
        <v>3616</v>
      </c>
      <c r="B3618" s="8" t="s">
        <v>1084</v>
      </c>
      <c r="C3618" s="8" t="s">
        <v>1083</v>
      </c>
      <c r="D3618">
        <v>2500</v>
      </c>
      <c r="E3618">
        <v>3120</v>
      </c>
      <c r="F3618" t="s">
        <v>51</v>
      </c>
      <c r="G3618" t="s">
        <v>56</v>
      </c>
      <c r="H3618" t="s">
        <v>90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81</v>
      </c>
      <c r="O3618">
        <f>ROUNDUP(E3618/D3618,2)*100</f>
        <v>125</v>
      </c>
      <c r="P3618">
        <f>IF(L3618&gt;0,ROUNDUP((E3618/L3618),0))</f>
        <v>70</v>
      </c>
      <c r="Q3618" t="s">
        <v>34</v>
      </c>
      <c r="R3618" t="s">
        <v>80</v>
      </c>
      <c r="S3618" s="10">
        <f>(J3618/86400)+25569+(-5/24)</f>
        <v>42052.741481481477</v>
      </c>
      <c r="T3618" s="9">
        <f>(I3618/86400)+25569+(-5/24)</f>
        <v>42082.699814814812</v>
      </c>
    </row>
    <row r="3619" spans="1:20" ht="43.5" x14ac:dyDescent="0.35">
      <c r="A3619">
        <v>3617</v>
      </c>
      <c r="B3619" s="8" t="s">
        <v>1082</v>
      </c>
      <c r="C3619" s="8" t="s">
        <v>1081</v>
      </c>
      <c r="D3619">
        <v>740</v>
      </c>
      <c r="E3619">
        <v>880</v>
      </c>
      <c r="F3619" t="s">
        <v>51</v>
      </c>
      <c r="G3619" t="s">
        <v>56</v>
      </c>
      <c r="H3619" t="s">
        <v>90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81</v>
      </c>
      <c r="O3619">
        <f>ROUNDUP(E3619/D3619,2)*100</f>
        <v>119</v>
      </c>
      <c r="P3619">
        <f>IF(L3619&gt;0,ROUNDUP((E3619/L3619),0))</f>
        <v>18</v>
      </c>
      <c r="Q3619" t="s">
        <v>34</v>
      </c>
      <c r="R3619" t="s">
        <v>80</v>
      </c>
      <c r="S3619" s="10">
        <f>(J3619/86400)+25569+(-5/24)</f>
        <v>42779.401956018519</v>
      </c>
      <c r="T3619" s="9">
        <f>(I3619/86400)+25569+(-5/24)</f>
        <v>42793.791666666664</v>
      </c>
    </row>
    <row r="3620" spans="1:20" ht="43.5" x14ac:dyDescent="0.35">
      <c r="A3620">
        <v>3618</v>
      </c>
      <c r="B3620" s="8" t="s">
        <v>1080</v>
      </c>
      <c r="C3620" s="8" t="s">
        <v>1079</v>
      </c>
      <c r="D3620">
        <v>2000</v>
      </c>
      <c r="E3620">
        <v>2020</v>
      </c>
      <c r="F3620" t="s">
        <v>51</v>
      </c>
      <c r="G3620" t="s">
        <v>56</v>
      </c>
      <c r="H3620" t="s">
        <v>90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81</v>
      </c>
      <c r="O3620">
        <f>ROUNDUP(E3620/D3620,2)*100</f>
        <v>101</v>
      </c>
      <c r="P3620">
        <f>IF(L3620&gt;0,ROUNDUP((E3620/L3620),0))</f>
        <v>37</v>
      </c>
      <c r="Q3620" t="s">
        <v>34</v>
      </c>
      <c r="R3620" t="s">
        <v>80</v>
      </c>
      <c r="S3620" s="10">
        <f>(J3620/86400)+25569+(-5/24)</f>
        <v>42128.419560185182</v>
      </c>
      <c r="T3620" s="9">
        <f>(I3620/86400)+25569+(-5/24)</f>
        <v>42158.419560185182</v>
      </c>
    </row>
    <row r="3621" spans="1:20" ht="43.5" x14ac:dyDescent="0.35">
      <c r="A3621">
        <v>3619</v>
      </c>
      <c r="B3621" s="8" t="s">
        <v>1078</v>
      </c>
      <c r="C3621" s="8" t="s">
        <v>1077</v>
      </c>
      <c r="D3621">
        <v>1000</v>
      </c>
      <c r="E3621">
        <v>1130</v>
      </c>
      <c r="F3621" t="s">
        <v>51</v>
      </c>
      <c r="G3621" t="s">
        <v>55</v>
      </c>
      <c r="H3621" t="s">
        <v>82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81</v>
      </c>
      <c r="O3621">
        <f>ROUNDUP(E3621/D3621,2)*100</f>
        <v>112.99999999999999</v>
      </c>
      <c r="P3621">
        <f>IF(L3621&gt;0,ROUNDUP((E3621/L3621),0))</f>
        <v>67</v>
      </c>
      <c r="Q3621" t="s">
        <v>34</v>
      </c>
      <c r="R3621" t="s">
        <v>80</v>
      </c>
      <c r="S3621" s="10">
        <f>(J3621/86400)+25569+(-5/24)</f>
        <v>42660.923912037033</v>
      </c>
      <c r="T3621" s="9">
        <f>(I3621/86400)+25569+(-5/24)</f>
        <v>42693.708333333336</v>
      </c>
    </row>
    <row r="3622" spans="1:20" ht="43.5" x14ac:dyDescent="0.35">
      <c r="A3622">
        <v>3620</v>
      </c>
      <c r="B3622" s="8" t="s">
        <v>1076</v>
      </c>
      <c r="C3622" s="8" t="s">
        <v>1075</v>
      </c>
      <c r="D3622">
        <v>10500</v>
      </c>
      <c r="E3622">
        <v>11045</v>
      </c>
      <c r="F3622" t="s">
        <v>51</v>
      </c>
      <c r="G3622" t="s">
        <v>55</v>
      </c>
      <c r="H3622" t="s">
        <v>82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81</v>
      </c>
      <c r="O3622">
        <f>ROUNDUP(E3622/D3622,2)*100</f>
        <v>106</v>
      </c>
      <c r="P3622">
        <f>IF(L3622&gt;0,ROUNDUP((E3622/L3622),0))</f>
        <v>57</v>
      </c>
      <c r="Q3622" t="s">
        <v>34</v>
      </c>
      <c r="R3622" t="s">
        <v>80</v>
      </c>
      <c r="S3622" s="10">
        <f>(J3622/86400)+25569+(-5/24)</f>
        <v>42037.72987268518</v>
      </c>
      <c r="T3622" s="9">
        <f>(I3622/86400)+25569+(-5/24)</f>
        <v>42067.958333333336</v>
      </c>
    </row>
    <row r="3623" spans="1:20" ht="43.5" x14ac:dyDescent="0.35">
      <c r="A3623">
        <v>3621</v>
      </c>
      <c r="B3623" s="8" t="s">
        <v>1074</v>
      </c>
      <c r="C3623" s="8" t="s">
        <v>1073</v>
      </c>
      <c r="D3623">
        <v>3000</v>
      </c>
      <c r="E3623">
        <v>3292</v>
      </c>
      <c r="F3623" t="s">
        <v>51</v>
      </c>
      <c r="G3623" t="s">
        <v>55</v>
      </c>
      <c r="H3623" t="s">
        <v>82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81</v>
      </c>
      <c r="O3623">
        <f>ROUNDUP(E3623/D3623,2)*100</f>
        <v>110.00000000000001</v>
      </c>
      <c r="P3623">
        <f>IF(L3623&gt;0,ROUNDUP((E3623/L3623),0))</f>
        <v>48</v>
      </c>
      <c r="Q3623" t="s">
        <v>34</v>
      </c>
      <c r="R3623" t="s">
        <v>80</v>
      </c>
      <c r="S3623" s="10">
        <f>(J3623/86400)+25569+(-5/24)</f>
        <v>42619.727361111109</v>
      </c>
      <c r="T3623" s="9">
        <f>(I3623/86400)+25569+(-5/24)</f>
        <v>42643.666666666664</v>
      </c>
    </row>
    <row r="3624" spans="1:20" ht="29" x14ac:dyDescent="0.35">
      <c r="A3624">
        <v>3622</v>
      </c>
      <c r="B3624" s="8" t="s">
        <v>1072</v>
      </c>
      <c r="C3624" s="8" t="s">
        <v>1071</v>
      </c>
      <c r="D3624">
        <v>1000</v>
      </c>
      <c r="E3624">
        <v>1000.99</v>
      </c>
      <c r="F3624" t="s">
        <v>51</v>
      </c>
      <c r="G3624" t="s">
        <v>55</v>
      </c>
      <c r="H3624" t="s">
        <v>82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81</v>
      </c>
      <c r="O3624">
        <f>ROUNDUP(E3624/D3624,2)*100</f>
        <v>101</v>
      </c>
      <c r="P3624">
        <f>IF(L3624&gt;0,ROUNDUP((E3624/L3624),0))</f>
        <v>48</v>
      </c>
      <c r="Q3624" t="s">
        <v>34</v>
      </c>
      <c r="R3624" t="s">
        <v>80</v>
      </c>
      <c r="S3624" s="10">
        <f>(J3624/86400)+25569+(-5/24)</f>
        <v>41877.013553240737</v>
      </c>
      <c r="T3624" s="9">
        <f>(I3624/86400)+25569+(-5/24)</f>
        <v>41909.932638888888</v>
      </c>
    </row>
    <row r="3625" spans="1:20" ht="29" x14ac:dyDescent="0.35">
      <c r="A3625">
        <v>3623</v>
      </c>
      <c r="B3625" s="8" t="s">
        <v>1070</v>
      </c>
      <c r="C3625" s="8" t="s">
        <v>1069</v>
      </c>
      <c r="D3625">
        <v>2500</v>
      </c>
      <c r="E3625">
        <v>3000</v>
      </c>
      <c r="F3625" t="s">
        <v>51</v>
      </c>
      <c r="G3625" t="s">
        <v>55</v>
      </c>
      <c r="H3625" t="s">
        <v>82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81</v>
      </c>
      <c r="O3625">
        <f>ROUNDUP(E3625/D3625,2)*100</f>
        <v>120</v>
      </c>
      <c r="P3625">
        <f>IF(L3625&gt;0,ROUNDUP((E3625/L3625),0))</f>
        <v>89</v>
      </c>
      <c r="Q3625" t="s">
        <v>34</v>
      </c>
      <c r="R3625" t="s">
        <v>80</v>
      </c>
      <c r="S3625" s="10">
        <f>(J3625/86400)+25569+(-5/24)</f>
        <v>41828.528587962959</v>
      </c>
      <c r="T3625" s="9">
        <f>(I3625/86400)+25569+(-5/24)</f>
        <v>41846.083333333328</v>
      </c>
    </row>
    <row r="3626" spans="1:20" ht="72.5" x14ac:dyDescent="0.35">
      <c r="A3626">
        <v>3624</v>
      </c>
      <c r="B3626" s="8" t="s">
        <v>1068</v>
      </c>
      <c r="C3626" s="8" t="s">
        <v>1067</v>
      </c>
      <c r="D3626">
        <v>3000</v>
      </c>
      <c r="E3626">
        <v>3148</v>
      </c>
      <c r="F3626" t="s">
        <v>51</v>
      </c>
      <c r="G3626" t="s">
        <v>55</v>
      </c>
      <c r="H3626" t="s">
        <v>82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81</v>
      </c>
      <c r="O3626">
        <f>ROUNDUP(E3626/D3626,2)*100</f>
        <v>105</v>
      </c>
      <c r="P3626">
        <f>IF(L3626&gt;0,ROUNDUP((E3626/L3626),0))</f>
        <v>81</v>
      </c>
      <c r="Q3626" t="s">
        <v>34</v>
      </c>
      <c r="R3626" t="s">
        <v>80</v>
      </c>
      <c r="S3626" s="10">
        <f>(J3626/86400)+25569+(-5/24)</f>
        <v>42545.56585648148</v>
      </c>
      <c r="T3626" s="9">
        <f>(I3626/86400)+25569+(-5/24)</f>
        <v>42605.56585648148</v>
      </c>
    </row>
    <row r="3627" spans="1:20" ht="58" x14ac:dyDescent="0.35">
      <c r="A3627">
        <v>3625</v>
      </c>
      <c r="B3627" s="8" t="s">
        <v>1066</v>
      </c>
      <c r="C3627" s="8" t="s">
        <v>1065</v>
      </c>
      <c r="D3627">
        <v>3000</v>
      </c>
      <c r="E3627">
        <v>3080</v>
      </c>
      <c r="F3627" t="s">
        <v>51</v>
      </c>
      <c r="G3627" t="s">
        <v>56</v>
      </c>
      <c r="H3627" t="s">
        <v>90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81</v>
      </c>
      <c r="O3627">
        <f>ROUNDUP(E3627/D3627,2)*100</f>
        <v>103</v>
      </c>
      <c r="P3627">
        <f>IF(L3627&gt;0,ROUNDUP((E3627/L3627),0))</f>
        <v>40</v>
      </c>
      <c r="Q3627" t="s">
        <v>34</v>
      </c>
      <c r="R3627" t="s">
        <v>80</v>
      </c>
      <c r="S3627" s="10">
        <f>(J3627/86400)+25569+(-5/24)</f>
        <v>42157.444178240738</v>
      </c>
      <c r="T3627" s="9">
        <f>(I3627/86400)+25569+(-5/24)</f>
        <v>42187.444178240738</v>
      </c>
    </row>
    <row r="3628" spans="1:20" ht="43.5" x14ac:dyDescent="0.35">
      <c r="A3628">
        <v>3626</v>
      </c>
      <c r="B3628" s="8" t="s">
        <v>1064</v>
      </c>
      <c r="C3628" s="8" t="s">
        <v>1063</v>
      </c>
      <c r="D3628">
        <v>4000</v>
      </c>
      <c r="E3628">
        <v>4073</v>
      </c>
      <c r="F3628" t="s">
        <v>51</v>
      </c>
      <c r="G3628" t="s">
        <v>56</v>
      </c>
      <c r="H3628" t="s">
        <v>90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81</v>
      </c>
      <c r="O3628">
        <f>ROUNDUP(E3628/D3628,2)*100</f>
        <v>102</v>
      </c>
      <c r="P3628">
        <f>IF(L3628&gt;0,ROUNDUP((E3628/L3628),0))</f>
        <v>85</v>
      </c>
      <c r="Q3628" t="s">
        <v>34</v>
      </c>
      <c r="R3628" t="s">
        <v>80</v>
      </c>
      <c r="S3628" s="10">
        <f>(J3628/86400)+25569+(-5/24)</f>
        <v>41846.458993055552</v>
      </c>
      <c r="T3628" s="9">
        <f>(I3628/86400)+25569+(-5/24)</f>
        <v>41867.458993055552</v>
      </c>
    </row>
    <row r="3629" spans="1:20" ht="43.5" x14ac:dyDescent="0.35">
      <c r="A3629">
        <v>3627</v>
      </c>
      <c r="B3629" s="8" t="s">
        <v>1062</v>
      </c>
      <c r="C3629" s="8" t="s">
        <v>1061</v>
      </c>
      <c r="D3629">
        <v>2000</v>
      </c>
      <c r="E3629">
        <v>2000</v>
      </c>
      <c r="F3629" t="s">
        <v>51</v>
      </c>
      <c r="G3629" t="s">
        <v>55</v>
      </c>
      <c r="H3629" t="s">
        <v>82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81</v>
      </c>
      <c r="O3629">
        <f>ROUNDUP(E3629/D3629,2)*100</f>
        <v>100</v>
      </c>
      <c r="P3629">
        <f>IF(L3629&gt;0,ROUNDUP((E3629/L3629),0))</f>
        <v>69</v>
      </c>
      <c r="Q3629" t="s">
        <v>34</v>
      </c>
      <c r="R3629" t="s">
        <v>80</v>
      </c>
      <c r="S3629" s="10">
        <f>(J3629/86400)+25569+(-5/24)</f>
        <v>42460.533414351848</v>
      </c>
      <c r="T3629" s="9">
        <f>(I3629/86400)+25569+(-5/24)</f>
        <v>42510.957638888889</v>
      </c>
    </row>
    <row r="3630" spans="1:20" ht="58" x14ac:dyDescent="0.35">
      <c r="A3630">
        <v>3628</v>
      </c>
      <c r="B3630" s="8" t="s">
        <v>1060</v>
      </c>
      <c r="C3630" s="8" t="s">
        <v>1059</v>
      </c>
      <c r="D3630">
        <v>100000</v>
      </c>
      <c r="E3630">
        <v>0</v>
      </c>
      <c r="F3630" t="s">
        <v>49</v>
      </c>
      <c r="G3630" t="s">
        <v>55</v>
      </c>
      <c r="H3630" t="s">
        <v>82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540</v>
      </c>
      <c r="O3630">
        <f>ROUNDUP(E3630/D3630,2)*100</f>
        <v>0</v>
      </c>
      <c r="P3630" t="b">
        <f>IF(L3630&gt;0,ROUNDUP((E3630/L3630),0))</f>
        <v>0</v>
      </c>
      <c r="Q3630" t="s">
        <v>34</v>
      </c>
      <c r="R3630" t="s">
        <v>539</v>
      </c>
      <c r="S3630" s="10">
        <f>(J3630/86400)+25569+(-5/24)</f>
        <v>42291.6249537037</v>
      </c>
      <c r="T3630" s="9">
        <f>(I3630/86400)+25569+(-5/24)</f>
        <v>42351.666620370372</v>
      </c>
    </row>
    <row r="3631" spans="1:20" ht="58" x14ac:dyDescent="0.35">
      <c r="A3631">
        <v>3629</v>
      </c>
      <c r="B3631" s="8" t="s">
        <v>1058</v>
      </c>
      <c r="C3631" s="8" t="s">
        <v>1057</v>
      </c>
      <c r="D3631">
        <v>1000000</v>
      </c>
      <c r="E3631">
        <v>2</v>
      </c>
      <c r="F3631" t="s">
        <v>49</v>
      </c>
      <c r="G3631" t="s">
        <v>55</v>
      </c>
      <c r="H3631" t="s">
        <v>82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540</v>
      </c>
      <c r="O3631">
        <f>ROUNDUP(E3631/D3631,2)*100</f>
        <v>1</v>
      </c>
      <c r="P3631">
        <f>IF(L3631&gt;0,ROUNDUP((E3631/L3631),0))</f>
        <v>1</v>
      </c>
      <c r="Q3631" t="s">
        <v>34</v>
      </c>
      <c r="R3631" t="s">
        <v>539</v>
      </c>
      <c r="S3631" s="10">
        <f>(J3631/86400)+25569+(-5/24)</f>
        <v>42436.886157407404</v>
      </c>
      <c r="T3631" s="9">
        <f>(I3631/86400)+25569+(-5/24)</f>
        <v>42495.499999999993</v>
      </c>
    </row>
    <row r="3632" spans="1:20" ht="43.5" x14ac:dyDescent="0.35">
      <c r="A3632">
        <v>3630</v>
      </c>
      <c r="B3632" s="8" t="s">
        <v>1056</v>
      </c>
      <c r="C3632" s="8" t="s">
        <v>1055</v>
      </c>
      <c r="D3632">
        <v>3000</v>
      </c>
      <c r="E3632">
        <v>1</v>
      </c>
      <c r="F3632" t="s">
        <v>49</v>
      </c>
      <c r="G3632" t="s">
        <v>56</v>
      </c>
      <c r="H3632" t="s">
        <v>90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540</v>
      </c>
      <c r="O3632">
        <f>ROUNDUP(E3632/D3632,2)*100</f>
        <v>1</v>
      </c>
      <c r="P3632">
        <f>IF(L3632&gt;0,ROUNDUP((E3632/L3632),0))</f>
        <v>1</v>
      </c>
      <c r="Q3632" t="s">
        <v>34</v>
      </c>
      <c r="R3632" t="s">
        <v>539</v>
      </c>
      <c r="S3632" s="10">
        <f>(J3632/86400)+25569+(-5/24)</f>
        <v>41942.638773148145</v>
      </c>
      <c r="T3632" s="9">
        <f>(I3632/86400)+25569+(-5/24)</f>
        <v>41972.680439814816</v>
      </c>
    </row>
    <row r="3633" spans="1:20" ht="58" x14ac:dyDescent="0.35">
      <c r="A3633">
        <v>3631</v>
      </c>
      <c r="B3633" s="8" t="s">
        <v>1054</v>
      </c>
      <c r="C3633" s="8" t="s">
        <v>1053</v>
      </c>
      <c r="D3633">
        <v>17100</v>
      </c>
      <c r="E3633">
        <v>8725</v>
      </c>
      <c r="F3633" t="s">
        <v>49</v>
      </c>
      <c r="G3633" t="s">
        <v>55</v>
      </c>
      <c r="H3633" t="s">
        <v>82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540</v>
      </c>
      <c r="O3633">
        <f>ROUNDUP(E3633/D3633,2)*100</f>
        <v>52</v>
      </c>
      <c r="P3633">
        <f>IF(L3633&gt;0,ROUNDUP((E3633/L3633),0))</f>
        <v>148</v>
      </c>
      <c r="Q3633" t="s">
        <v>34</v>
      </c>
      <c r="R3633" t="s">
        <v>539</v>
      </c>
      <c r="S3633" s="10">
        <f>(J3633/86400)+25569+(-5/24)</f>
        <v>41880.54510416666</v>
      </c>
      <c r="T3633" s="9">
        <f>(I3633/86400)+25569+(-5/24)</f>
        <v>41904.957638888889</v>
      </c>
    </row>
    <row r="3634" spans="1:20" ht="43.5" x14ac:dyDescent="0.35">
      <c r="A3634">
        <v>3632</v>
      </c>
      <c r="B3634" s="8" t="s">
        <v>1052</v>
      </c>
      <c r="C3634" s="8" t="s">
        <v>1051</v>
      </c>
      <c r="D3634">
        <v>500</v>
      </c>
      <c r="E3634">
        <v>100</v>
      </c>
      <c r="F3634" t="s">
        <v>49</v>
      </c>
      <c r="G3634" t="s">
        <v>56</v>
      </c>
      <c r="H3634" t="s">
        <v>90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540</v>
      </c>
      <c r="O3634">
        <f>ROUNDUP(E3634/D3634,2)*100</f>
        <v>20</v>
      </c>
      <c r="P3634">
        <f>IF(L3634&gt;0,ROUNDUP((E3634/L3634),0))</f>
        <v>100</v>
      </c>
      <c r="Q3634" t="s">
        <v>34</v>
      </c>
      <c r="R3634" t="s">
        <v>539</v>
      </c>
      <c r="S3634" s="10">
        <f>(J3634/86400)+25569+(-5/24)</f>
        <v>41946.728576388887</v>
      </c>
      <c r="T3634" s="9">
        <f>(I3634/86400)+25569+(-5/24)</f>
        <v>41966.728576388887</v>
      </c>
    </row>
    <row r="3635" spans="1:20" ht="43.5" x14ac:dyDescent="0.35">
      <c r="A3635">
        <v>3633</v>
      </c>
      <c r="B3635" s="8" t="s">
        <v>1050</v>
      </c>
      <c r="C3635" s="8" t="s">
        <v>1049</v>
      </c>
      <c r="D3635">
        <v>5000</v>
      </c>
      <c r="E3635">
        <v>1762</v>
      </c>
      <c r="F3635" t="s">
        <v>49</v>
      </c>
      <c r="G3635" t="s">
        <v>55</v>
      </c>
      <c r="H3635" t="s">
        <v>82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540</v>
      </c>
      <c r="O3635">
        <f>ROUNDUP(E3635/D3635,2)*100</f>
        <v>36</v>
      </c>
      <c r="P3635">
        <f>IF(L3635&gt;0,ROUNDUP((E3635/L3635),0))</f>
        <v>57</v>
      </c>
      <c r="Q3635" t="s">
        <v>34</v>
      </c>
      <c r="R3635" t="s">
        <v>539</v>
      </c>
      <c r="S3635" s="10">
        <f>(J3635/86400)+25569+(-5/24)</f>
        <v>42649.415127314809</v>
      </c>
      <c r="T3635" s="9">
        <f>(I3635/86400)+25569+(-5/24)</f>
        <v>42692.833333333336</v>
      </c>
    </row>
    <row r="3636" spans="1:20" ht="43.5" x14ac:dyDescent="0.35">
      <c r="A3636">
        <v>3634</v>
      </c>
      <c r="B3636" s="8" t="s">
        <v>1048</v>
      </c>
      <c r="C3636" s="8" t="s">
        <v>1047</v>
      </c>
      <c r="D3636">
        <v>75000</v>
      </c>
      <c r="E3636">
        <v>3185</v>
      </c>
      <c r="F3636" t="s">
        <v>49</v>
      </c>
      <c r="G3636" t="s">
        <v>57</v>
      </c>
      <c r="H3636" t="s">
        <v>193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540</v>
      </c>
      <c r="O3636">
        <f>ROUNDUP(E3636/D3636,2)*100</f>
        <v>5</v>
      </c>
      <c r="P3636">
        <f>IF(L3636&gt;0,ROUNDUP((E3636/L3636),0))</f>
        <v>177</v>
      </c>
      <c r="Q3636" t="s">
        <v>34</v>
      </c>
      <c r="R3636" t="s">
        <v>539</v>
      </c>
      <c r="S3636" s="10">
        <f>(J3636/86400)+25569+(-5/24)</f>
        <v>42700.958032407405</v>
      </c>
      <c r="T3636" s="9">
        <f>(I3636/86400)+25569+(-5/24)</f>
        <v>42748.957638888889</v>
      </c>
    </row>
    <row r="3637" spans="1:20" ht="29" x14ac:dyDescent="0.35">
      <c r="A3637">
        <v>3635</v>
      </c>
      <c r="B3637" s="8" t="s">
        <v>1046</v>
      </c>
      <c r="C3637" s="8" t="s">
        <v>1045</v>
      </c>
      <c r="D3637">
        <v>3500</v>
      </c>
      <c r="E3637">
        <v>1276</v>
      </c>
      <c r="F3637" t="s">
        <v>49</v>
      </c>
      <c r="G3637" t="s">
        <v>55</v>
      </c>
      <c r="H3637" t="s">
        <v>82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540</v>
      </c>
      <c r="O3637">
        <f>ROUNDUP(E3637/D3637,2)*100</f>
        <v>37</v>
      </c>
      <c r="P3637">
        <f>IF(L3637&gt;0,ROUNDUP((E3637/L3637),0))</f>
        <v>128</v>
      </c>
      <c r="Q3637" t="s">
        <v>34</v>
      </c>
      <c r="R3637" t="s">
        <v>539</v>
      </c>
      <c r="S3637" s="10">
        <f>(J3637/86400)+25569+(-5/24)</f>
        <v>42450.674490740734</v>
      </c>
      <c r="T3637" s="9">
        <f>(I3637/86400)+25569+(-5/24)</f>
        <v>42480.674490740734</v>
      </c>
    </row>
    <row r="3638" spans="1:20" ht="43.5" x14ac:dyDescent="0.35">
      <c r="A3638">
        <v>3636</v>
      </c>
      <c r="B3638" s="8" t="s">
        <v>1044</v>
      </c>
      <c r="C3638" s="8" t="s">
        <v>1043</v>
      </c>
      <c r="D3638">
        <v>150000</v>
      </c>
      <c r="E3638">
        <v>0</v>
      </c>
      <c r="F3638" t="s">
        <v>49</v>
      </c>
      <c r="G3638" t="s">
        <v>55</v>
      </c>
      <c r="H3638" t="s">
        <v>82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540</v>
      </c>
      <c r="O3638">
        <f>ROUNDUP(E3638/D3638,2)*100</f>
        <v>0</v>
      </c>
      <c r="P3638" t="b">
        <f>IF(L3638&gt;0,ROUNDUP((E3638/L3638),0))</f>
        <v>0</v>
      </c>
      <c r="Q3638" t="s">
        <v>34</v>
      </c>
      <c r="R3638" t="s">
        <v>539</v>
      </c>
      <c r="S3638" s="10">
        <f>(J3638/86400)+25569+(-5/24)</f>
        <v>42226.486446759256</v>
      </c>
      <c r="T3638" s="9">
        <f>(I3638/86400)+25569+(-5/24)</f>
        <v>42261.486446759256</v>
      </c>
    </row>
    <row r="3639" spans="1:20" ht="58" x14ac:dyDescent="0.35">
      <c r="A3639">
        <v>3637</v>
      </c>
      <c r="B3639" s="8" t="s">
        <v>1042</v>
      </c>
      <c r="C3639" s="8" t="s">
        <v>1041</v>
      </c>
      <c r="D3639">
        <v>3000</v>
      </c>
      <c r="E3639">
        <v>926</v>
      </c>
      <c r="F3639" t="s">
        <v>49</v>
      </c>
      <c r="G3639" t="s">
        <v>55</v>
      </c>
      <c r="H3639" t="s">
        <v>82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540</v>
      </c>
      <c r="O3639">
        <f>ROUNDUP(E3639/D3639,2)*100</f>
        <v>31</v>
      </c>
      <c r="P3639">
        <f>IF(L3639&gt;0,ROUNDUP((E3639/L3639),0))</f>
        <v>67</v>
      </c>
      <c r="Q3639" t="s">
        <v>34</v>
      </c>
      <c r="R3639" t="s">
        <v>539</v>
      </c>
      <c r="S3639" s="10">
        <f>(J3639/86400)+25569+(-5/24)</f>
        <v>41975.492303240739</v>
      </c>
      <c r="T3639" s="9">
        <f>(I3639/86400)+25569+(-5/24)</f>
        <v>42005.492303240739</v>
      </c>
    </row>
    <row r="3640" spans="1:20" ht="29" x14ac:dyDescent="0.35">
      <c r="A3640">
        <v>3638</v>
      </c>
      <c r="B3640" s="8" t="s">
        <v>1040</v>
      </c>
      <c r="C3640" s="8" t="s">
        <v>1039</v>
      </c>
      <c r="D3640">
        <v>3300</v>
      </c>
      <c r="E3640">
        <v>216</v>
      </c>
      <c r="F3640" t="s">
        <v>49</v>
      </c>
      <c r="G3640" t="s">
        <v>57</v>
      </c>
      <c r="H3640" t="s">
        <v>193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540</v>
      </c>
      <c r="O3640">
        <f>ROUNDUP(E3640/D3640,2)*100</f>
        <v>6.9999999999999991</v>
      </c>
      <c r="P3640">
        <f>IF(L3640&gt;0,ROUNDUP((E3640/L3640),0))</f>
        <v>108</v>
      </c>
      <c r="Q3640" t="s">
        <v>34</v>
      </c>
      <c r="R3640" t="s">
        <v>539</v>
      </c>
      <c r="S3640" s="10">
        <f>(J3640/86400)+25569+(-5/24)</f>
        <v>42053.464490740742</v>
      </c>
      <c r="T3640" s="9">
        <f>(I3640/86400)+25569+(-5/24)</f>
        <v>42113.42282407407</v>
      </c>
    </row>
    <row r="3641" spans="1:20" ht="58" x14ac:dyDescent="0.35">
      <c r="A3641">
        <v>3639</v>
      </c>
      <c r="B3641" s="8" t="s">
        <v>1038</v>
      </c>
      <c r="C3641" s="8" t="s">
        <v>1037</v>
      </c>
      <c r="D3641">
        <v>25000</v>
      </c>
      <c r="E3641">
        <v>1</v>
      </c>
      <c r="F3641" t="s">
        <v>49</v>
      </c>
      <c r="G3641" t="s">
        <v>55</v>
      </c>
      <c r="H3641" t="s">
        <v>82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540</v>
      </c>
      <c r="O3641">
        <f>ROUNDUP(E3641/D3641,2)*100</f>
        <v>1</v>
      </c>
      <c r="P3641">
        <f>IF(L3641&gt;0,ROUNDUP((E3641/L3641),0))</f>
        <v>1</v>
      </c>
      <c r="Q3641" t="s">
        <v>34</v>
      </c>
      <c r="R3641" t="s">
        <v>539</v>
      </c>
      <c r="S3641" s="10">
        <f>(J3641/86400)+25569+(-5/24)</f>
        <v>42590.468819444439</v>
      </c>
      <c r="T3641" s="9">
        <f>(I3641/86400)+25569+(-5/24)</f>
        <v>42650.424305555549</v>
      </c>
    </row>
    <row r="3642" spans="1:20" ht="72.5" x14ac:dyDescent="0.35">
      <c r="A3642">
        <v>3640</v>
      </c>
      <c r="B3642" s="8" t="s">
        <v>1036</v>
      </c>
      <c r="C3642" s="8" t="s">
        <v>1035</v>
      </c>
      <c r="D3642">
        <v>1000</v>
      </c>
      <c r="E3642">
        <v>55</v>
      </c>
      <c r="F3642" t="s">
        <v>49</v>
      </c>
      <c r="G3642" t="s">
        <v>55</v>
      </c>
      <c r="H3642" t="s">
        <v>82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540</v>
      </c>
      <c r="O3642">
        <f>ROUNDUP(E3642/D3642,2)*100</f>
        <v>6.0000000000000009</v>
      </c>
      <c r="P3642">
        <f>IF(L3642&gt;0,ROUNDUP((E3642/L3642),0))</f>
        <v>19</v>
      </c>
      <c r="Q3642" t="s">
        <v>34</v>
      </c>
      <c r="R3642" t="s">
        <v>539</v>
      </c>
      <c r="S3642" s="10">
        <f>(J3642/86400)+25569+(-5/24)</f>
        <v>42104.573263888888</v>
      </c>
      <c r="T3642" s="9">
        <f>(I3642/86400)+25569+(-5/24)</f>
        <v>42134.573263888888</v>
      </c>
    </row>
    <row r="3643" spans="1:20" ht="43.5" x14ac:dyDescent="0.35">
      <c r="A3643">
        <v>3641</v>
      </c>
      <c r="B3643" s="8" t="s">
        <v>1034</v>
      </c>
      <c r="C3643" s="8" t="s">
        <v>1033</v>
      </c>
      <c r="D3643">
        <v>3000</v>
      </c>
      <c r="E3643">
        <v>0</v>
      </c>
      <c r="F3643" t="s">
        <v>49</v>
      </c>
      <c r="G3643" t="s">
        <v>55</v>
      </c>
      <c r="H3643" t="s">
        <v>82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540</v>
      </c>
      <c r="O3643">
        <f>ROUNDUP(E3643/D3643,2)*100</f>
        <v>0</v>
      </c>
      <c r="P3643" t="b">
        <f>IF(L3643&gt;0,ROUNDUP((E3643/L3643),0))</f>
        <v>0</v>
      </c>
      <c r="Q3643" t="s">
        <v>34</v>
      </c>
      <c r="R3643" t="s">
        <v>539</v>
      </c>
      <c r="S3643" s="10">
        <f>(J3643/86400)+25569+(-5/24)</f>
        <v>41899.41873842592</v>
      </c>
      <c r="T3643" s="9">
        <f>(I3643/86400)+25569+(-5/24)</f>
        <v>41917</v>
      </c>
    </row>
    <row r="3644" spans="1:20" ht="58" x14ac:dyDescent="0.35">
      <c r="A3644">
        <v>3642</v>
      </c>
      <c r="B3644" s="8" t="s">
        <v>1032</v>
      </c>
      <c r="C3644" s="8" t="s">
        <v>1031</v>
      </c>
      <c r="D3644">
        <v>700</v>
      </c>
      <c r="E3644">
        <v>15</v>
      </c>
      <c r="F3644" t="s">
        <v>49</v>
      </c>
      <c r="G3644" t="s">
        <v>59</v>
      </c>
      <c r="H3644" t="s">
        <v>85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540</v>
      </c>
      <c r="O3644">
        <f>ROUNDUP(E3644/D3644,2)*100</f>
        <v>3</v>
      </c>
      <c r="P3644">
        <f>IF(L3644&gt;0,ROUNDUP((E3644/L3644),0))</f>
        <v>8</v>
      </c>
      <c r="Q3644" t="s">
        <v>34</v>
      </c>
      <c r="R3644" t="s">
        <v>539</v>
      </c>
      <c r="S3644" s="10">
        <f>(J3644/86400)+25569+(-5/24)</f>
        <v>42297.607951388891</v>
      </c>
      <c r="T3644" s="9">
        <f>(I3644/86400)+25569+(-5/24)</f>
        <v>42338.499999999993</v>
      </c>
    </row>
    <row r="3645" spans="1:20" ht="43.5" x14ac:dyDescent="0.35">
      <c r="A3645">
        <v>3643</v>
      </c>
      <c r="B3645" s="8" t="s">
        <v>1030</v>
      </c>
      <c r="C3645" s="8" t="s">
        <v>1029</v>
      </c>
      <c r="D3645">
        <v>25000</v>
      </c>
      <c r="E3645">
        <v>0</v>
      </c>
      <c r="F3645" t="s">
        <v>49</v>
      </c>
      <c r="G3645" t="s">
        <v>55</v>
      </c>
      <c r="H3645" t="s">
        <v>82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540</v>
      </c>
      <c r="O3645">
        <f>ROUNDUP(E3645/D3645,2)*100</f>
        <v>0</v>
      </c>
      <c r="P3645" t="b">
        <f>IF(L3645&gt;0,ROUNDUP((E3645/L3645),0))</f>
        <v>0</v>
      </c>
      <c r="Q3645" t="s">
        <v>34</v>
      </c>
      <c r="R3645" t="s">
        <v>539</v>
      </c>
      <c r="S3645" s="10">
        <f>(J3645/86400)+25569+(-5/24)</f>
        <v>42284.935636574075</v>
      </c>
      <c r="T3645" s="9">
        <f>(I3645/86400)+25569+(-5/24)</f>
        <v>42324.977303240739</v>
      </c>
    </row>
    <row r="3646" spans="1:20" ht="43.5" x14ac:dyDescent="0.35">
      <c r="A3646">
        <v>3644</v>
      </c>
      <c r="B3646" s="8" t="s">
        <v>1028</v>
      </c>
      <c r="C3646" s="8" t="s">
        <v>1027</v>
      </c>
      <c r="D3646">
        <v>5000</v>
      </c>
      <c r="E3646">
        <v>821</v>
      </c>
      <c r="F3646" t="s">
        <v>49</v>
      </c>
      <c r="G3646" t="s">
        <v>55</v>
      </c>
      <c r="H3646" t="s">
        <v>82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540</v>
      </c>
      <c r="O3646">
        <f>ROUNDUP(E3646/D3646,2)*100</f>
        <v>17</v>
      </c>
      <c r="P3646">
        <f>IF(L3646&gt;0,ROUNDUP((E3646/L3646),0))</f>
        <v>69</v>
      </c>
      <c r="Q3646" t="s">
        <v>34</v>
      </c>
      <c r="R3646" t="s">
        <v>539</v>
      </c>
      <c r="S3646" s="10">
        <f>(J3646/86400)+25569+(-5/24)</f>
        <v>42409.033414351848</v>
      </c>
      <c r="T3646" s="9">
        <f>(I3646/86400)+25569+(-5/24)</f>
        <v>42436.999305555553</v>
      </c>
    </row>
    <row r="3647" spans="1:20" ht="43.5" x14ac:dyDescent="0.35">
      <c r="A3647">
        <v>3645</v>
      </c>
      <c r="B3647" s="8" t="s">
        <v>1026</v>
      </c>
      <c r="C3647" s="8" t="s">
        <v>1025</v>
      </c>
      <c r="D3647">
        <v>1000</v>
      </c>
      <c r="E3647">
        <v>1</v>
      </c>
      <c r="F3647" t="s">
        <v>49</v>
      </c>
      <c r="G3647" t="s">
        <v>57</v>
      </c>
      <c r="H3647" t="s">
        <v>193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540</v>
      </c>
      <c r="O3647">
        <f>ROUNDUP(E3647/D3647,2)*100</f>
        <v>1</v>
      </c>
      <c r="P3647">
        <f>IF(L3647&gt;0,ROUNDUP((E3647/L3647),0))</f>
        <v>1</v>
      </c>
      <c r="Q3647" t="s">
        <v>34</v>
      </c>
      <c r="R3647" t="s">
        <v>539</v>
      </c>
      <c r="S3647" s="10">
        <f>(J3647/86400)+25569+(-5/24)</f>
        <v>42665.762013888881</v>
      </c>
      <c r="T3647" s="9">
        <f>(I3647/86400)+25569+(-5/24)</f>
        <v>42695.803680555553</v>
      </c>
    </row>
    <row r="3648" spans="1:20" ht="43.5" x14ac:dyDescent="0.35">
      <c r="A3648">
        <v>3646</v>
      </c>
      <c r="B3648" s="8" t="s">
        <v>1024</v>
      </c>
      <c r="C3648" s="8" t="s">
        <v>1023</v>
      </c>
      <c r="D3648">
        <v>10000</v>
      </c>
      <c r="E3648">
        <v>481</v>
      </c>
      <c r="F3648" t="s">
        <v>49</v>
      </c>
      <c r="G3648" t="s">
        <v>55</v>
      </c>
      <c r="H3648" t="s">
        <v>82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540</v>
      </c>
      <c r="O3648">
        <f>ROUNDUP(E3648/D3648,2)*100</f>
        <v>5</v>
      </c>
      <c r="P3648">
        <f>IF(L3648&gt;0,ROUNDUP((E3648/L3648),0))</f>
        <v>61</v>
      </c>
      <c r="Q3648" t="s">
        <v>34</v>
      </c>
      <c r="R3648" t="s">
        <v>539</v>
      </c>
      <c r="S3648" s="10">
        <f>(J3648/86400)+25569+(-5/24)</f>
        <v>42140.21298611111</v>
      </c>
      <c r="T3648" s="9">
        <f>(I3648/86400)+25569+(-5/24)</f>
        <v>42171.770833333336</v>
      </c>
    </row>
    <row r="3649" spans="1:20" ht="43.5" x14ac:dyDescent="0.35">
      <c r="A3649">
        <v>3647</v>
      </c>
      <c r="B3649" s="8" t="s">
        <v>1022</v>
      </c>
      <c r="C3649" s="8" t="s">
        <v>1021</v>
      </c>
      <c r="D3649">
        <v>500</v>
      </c>
      <c r="E3649">
        <v>30</v>
      </c>
      <c r="F3649" t="s">
        <v>49</v>
      </c>
      <c r="G3649" t="s">
        <v>56</v>
      </c>
      <c r="H3649" t="s">
        <v>90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540</v>
      </c>
      <c r="O3649">
        <f>ROUNDUP(E3649/D3649,2)*100</f>
        <v>6</v>
      </c>
      <c r="P3649">
        <f>IF(L3649&gt;0,ROUNDUP((E3649/L3649),0))</f>
        <v>15</v>
      </c>
      <c r="Q3649" t="s">
        <v>34</v>
      </c>
      <c r="R3649" t="s">
        <v>539</v>
      </c>
      <c r="S3649" s="10">
        <f>(J3649/86400)+25569+(-5/24)</f>
        <v>42598.540821759256</v>
      </c>
      <c r="T3649" s="9">
        <f>(I3649/86400)+25569+(-5/24)</f>
        <v>42643.540821759256</v>
      </c>
    </row>
    <row r="3650" spans="1:20" ht="29" x14ac:dyDescent="0.35">
      <c r="A3650">
        <v>3648</v>
      </c>
      <c r="B3650" s="8" t="s">
        <v>1020</v>
      </c>
      <c r="C3650" s="8" t="s">
        <v>1019</v>
      </c>
      <c r="D3650">
        <v>40000</v>
      </c>
      <c r="E3650">
        <v>40153</v>
      </c>
      <c r="F3650" t="s">
        <v>51</v>
      </c>
      <c r="G3650" t="s">
        <v>55</v>
      </c>
      <c r="H3650" t="s">
        <v>82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81</v>
      </c>
      <c r="O3650">
        <f>ROUNDUP(E3650/D3650,2)*100</f>
        <v>101</v>
      </c>
      <c r="P3650">
        <f>IF(L3650&gt;0,ROUNDUP((E3650/L3650),0))</f>
        <v>551</v>
      </c>
      <c r="Q3650" t="s">
        <v>34</v>
      </c>
      <c r="R3650" t="s">
        <v>80</v>
      </c>
      <c r="S3650" s="10">
        <f>(J3650/86400)+25569+(-5/24)</f>
        <v>41887.083854166667</v>
      </c>
      <c r="T3650" s="9">
        <f>(I3650/86400)+25569+(-5/24)</f>
        <v>41917.083854166667</v>
      </c>
    </row>
    <row r="3651" spans="1:20" ht="43.5" x14ac:dyDescent="0.35">
      <c r="A3651">
        <v>3649</v>
      </c>
      <c r="B3651" s="8" t="s">
        <v>1018</v>
      </c>
      <c r="C3651" s="8" t="s">
        <v>1017</v>
      </c>
      <c r="D3651">
        <v>750</v>
      </c>
      <c r="E3651">
        <v>780</v>
      </c>
      <c r="F3651" t="s">
        <v>51</v>
      </c>
      <c r="G3651" t="s">
        <v>57</v>
      </c>
      <c r="H3651" t="s">
        <v>193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81</v>
      </c>
      <c r="O3651">
        <f>ROUNDUP(E3651/D3651,2)*100</f>
        <v>104</v>
      </c>
      <c r="P3651">
        <f>IF(L3651&gt;0,ROUNDUP((E3651/L3651),0))</f>
        <v>98</v>
      </c>
      <c r="Q3651" t="s">
        <v>34</v>
      </c>
      <c r="R3651" t="s">
        <v>80</v>
      </c>
      <c r="S3651" s="10">
        <f>(J3651/86400)+25569+(-5/24)</f>
        <v>41780.504560185182</v>
      </c>
      <c r="T3651" s="9">
        <f>(I3651/86400)+25569+(-5/24)</f>
        <v>41806.504560185182</v>
      </c>
    </row>
    <row r="3652" spans="1:20" ht="43.5" x14ac:dyDescent="0.35">
      <c r="A3652">
        <v>3650</v>
      </c>
      <c r="B3652" s="8" t="s">
        <v>1016</v>
      </c>
      <c r="C3652" s="8" t="s">
        <v>1015</v>
      </c>
      <c r="D3652">
        <v>500</v>
      </c>
      <c r="E3652">
        <v>500</v>
      </c>
      <c r="F3652" t="s">
        <v>51</v>
      </c>
      <c r="G3652" t="s">
        <v>56</v>
      </c>
      <c r="H3652" t="s">
        <v>90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81</v>
      </c>
      <c r="O3652">
        <f>ROUNDUP(E3652/D3652,2)*100</f>
        <v>100</v>
      </c>
      <c r="P3652">
        <f>IF(L3652&gt;0,ROUNDUP((E3652/L3652),0))</f>
        <v>30</v>
      </c>
      <c r="Q3652" t="s">
        <v>34</v>
      </c>
      <c r="R3652" t="s">
        <v>80</v>
      </c>
      <c r="S3652" s="10">
        <f>(J3652/86400)+25569+(-5/24)</f>
        <v>42381.270648148151</v>
      </c>
      <c r="T3652" s="9">
        <f>(I3652/86400)+25569+(-5/24)</f>
        <v>42402.270648148151</v>
      </c>
    </row>
    <row r="3653" spans="1:20" ht="43.5" x14ac:dyDescent="0.35">
      <c r="A3653">
        <v>3651</v>
      </c>
      <c r="B3653" s="8" t="s">
        <v>1014</v>
      </c>
      <c r="C3653" s="8" t="s">
        <v>1013</v>
      </c>
      <c r="D3653">
        <v>500</v>
      </c>
      <c r="E3653">
        <v>520</v>
      </c>
      <c r="F3653" t="s">
        <v>51</v>
      </c>
      <c r="G3653" t="s">
        <v>55</v>
      </c>
      <c r="H3653" t="s">
        <v>82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81</v>
      </c>
      <c r="O3653">
        <f>ROUNDUP(E3653/D3653,2)*100</f>
        <v>104</v>
      </c>
      <c r="P3653">
        <f>IF(L3653&gt;0,ROUNDUP((E3653/L3653),0))</f>
        <v>58</v>
      </c>
      <c r="Q3653" t="s">
        <v>34</v>
      </c>
      <c r="R3653" t="s">
        <v>80</v>
      </c>
      <c r="S3653" s="10">
        <f>(J3653/86400)+25569+(-5/24)</f>
        <v>41828.437986111108</v>
      </c>
      <c r="T3653" s="9">
        <f>(I3653/86400)+25569+(-5/24)</f>
        <v>41861.457638888889</v>
      </c>
    </row>
    <row r="3654" spans="1:20" ht="58" x14ac:dyDescent="0.35">
      <c r="A3654">
        <v>3652</v>
      </c>
      <c r="B3654" s="8" t="s">
        <v>1012</v>
      </c>
      <c r="C3654" s="8" t="s">
        <v>1011</v>
      </c>
      <c r="D3654">
        <v>300</v>
      </c>
      <c r="E3654">
        <v>752</v>
      </c>
      <c r="F3654" t="s">
        <v>51</v>
      </c>
      <c r="G3654" t="s">
        <v>57</v>
      </c>
      <c r="H3654" t="s">
        <v>193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81</v>
      </c>
      <c r="O3654">
        <f>ROUNDUP(E3654/D3654,2)*100</f>
        <v>250.99999999999997</v>
      </c>
      <c r="P3654">
        <f>IF(L3654&gt;0,ROUNDUP((E3654/L3654),0))</f>
        <v>45</v>
      </c>
      <c r="Q3654" t="s">
        <v>34</v>
      </c>
      <c r="R3654" t="s">
        <v>80</v>
      </c>
      <c r="S3654" s="10">
        <f>(J3654/86400)+25569+(-5/24)</f>
        <v>42596.436365740738</v>
      </c>
      <c r="T3654" s="9">
        <f>(I3654/86400)+25569+(-5/24)</f>
        <v>42606.957638888889</v>
      </c>
    </row>
    <row r="3655" spans="1:20" ht="58" x14ac:dyDescent="0.35">
      <c r="A3655">
        <v>3653</v>
      </c>
      <c r="B3655" s="8" t="s">
        <v>1010</v>
      </c>
      <c r="C3655" s="8" t="s">
        <v>1009</v>
      </c>
      <c r="D3655">
        <v>2000</v>
      </c>
      <c r="E3655">
        <v>2010</v>
      </c>
      <c r="F3655" t="s">
        <v>51</v>
      </c>
      <c r="G3655" t="s">
        <v>56</v>
      </c>
      <c r="H3655" t="s">
        <v>90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81</v>
      </c>
      <c r="O3655">
        <f>ROUNDUP(E3655/D3655,2)*100</f>
        <v>101</v>
      </c>
      <c r="P3655">
        <f>IF(L3655&gt;0,ROUNDUP((E3655/L3655),0))</f>
        <v>61</v>
      </c>
      <c r="Q3655" t="s">
        <v>34</v>
      </c>
      <c r="R3655" t="s">
        <v>80</v>
      </c>
      <c r="S3655" s="10">
        <f>(J3655/86400)+25569+(-5/24)</f>
        <v>42191.155173611107</v>
      </c>
      <c r="T3655" s="9">
        <f>(I3655/86400)+25569+(-5/24)</f>
        <v>42221.155173611107</v>
      </c>
    </row>
    <row r="3656" spans="1:20" ht="58" x14ac:dyDescent="0.35">
      <c r="A3656">
        <v>3654</v>
      </c>
      <c r="B3656" s="8" t="s">
        <v>1008</v>
      </c>
      <c r="C3656" s="8" t="s">
        <v>1007</v>
      </c>
      <c r="D3656">
        <v>1500</v>
      </c>
      <c r="E3656">
        <v>2616</v>
      </c>
      <c r="F3656" t="s">
        <v>51</v>
      </c>
      <c r="G3656" t="s">
        <v>56</v>
      </c>
      <c r="H3656" t="s">
        <v>90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81</v>
      </c>
      <c r="O3656">
        <f>ROUNDUP(E3656/D3656,2)*100</f>
        <v>175</v>
      </c>
      <c r="P3656">
        <f>IF(L3656&gt;0,ROUNDUP((E3656/L3656),0))</f>
        <v>69</v>
      </c>
      <c r="Q3656" t="s">
        <v>34</v>
      </c>
      <c r="R3656" t="s">
        <v>80</v>
      </c>
      <c r="S3656" s="10">
        <f>(J3656/86400)+25569+(-5/24)</f>
        <v>42440.20817129629</v>
      </c>
      <c r="T3656" s="9">
        <f>(I3656/86400)+25569+(-5/24)</f>
        <v>42463.499999999993</v>
      </c>
    </row>
    <row r="3657" spans="1:20" ht="58" x14ac:dyDescent="0.35">
      <c r="A3657">
        <v>3655</v>
      </c>
      <c r="B3657" s="8" t="s">
        <v>1006</v>
      </c>
      <c r="C3657" s="8" t="s">
        <v>1005</v>
      </c>
      <c r="D3657">
        <v>5000</v>
      </c>
      <c r="E3657">
        <v>5813</v>
      </c>
      <c r="F3657" t="s">
        <v>51</v>
      </c>
      <c r="G3657" t="s">
        <v>55</v>
      </c>
      <c r="H3657" t="s">
        <v>82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81</v>
      </c>
      <c r="O3657">
        <f>ROUNDUP(E3657/D3657,2)*100</f>
        <v>117</v>
      </c>
      <c r="P3657">
        <f>IF(L3657&gt;0,ROUNDUP((E3657/L3657),0))</f>
        <v>74</v>
      </c>
      <c r="Q3657" t="s">
        <v>34</v>
      </c>
      <c r="R3657" t="s">
        <v>80</v>
      </c>
      <c r="S3657" s="10">
        <f>(J3657/86400)+25569+(-5/24)</f>
        <v>42173.594884259255</v>
      </c>
      <c r="T3657" s="9">
        <f>(I3657/86400)+25569+(-5/24)</f>
        <v>42203.082638888889</v>
      </c>
    </row>
    <row r="3658" spans="1:20" ht="43.5" x14ac:dyDescent="0.35">
      <c r="A3658">
        <v>3656</v>
      </c>
      <c r="B3658" s="8" t="s">
        <v>1004</v>
      </c>
      <c r="C3658" s="8" t="s">
        <v>1003</v>
      </c>
      <c r="D3658">
        <v>5000</v>
      </c>
      <c r="E3658">
        <v>5291</v>
      </c>
      <c r="F3658" t="s">
        <v>51</v>
      </c>
      <c r="G3658" t="s">
        <v>70</v>
      </c>
      <c r="H3658" t="s">
        <v>1002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81</v>
      </c>
      <c r="O3658">
        <f>ROUNDUP(E3658/D3658,2)*100</f>
        <v>106</v>
      </c>
      <c r="P3658">
        <f>IF(L3658&gt;0,ROUNDUP((E3658/L3658),0))</f>
        <v>116</v>
      </c>
      <c r="Q3658" t="s">
        <v>34</v>
      </c>
      <c r="R3658" t="s">
        <v>80</v>
      </c>
      <c r="S3658" s="10">
        <f>(J3658/86400)+25569+(-5/24)</f>
        <v>42737.701805555553</v>
      </c>
      <c r="T3658" s="9">
        <f>(I3658/86400)+25569+(-5/24)</f>
        <v>42767.749305555553</v>
      </c>
    </row>
    <row r="3659" spans="1:20" ht="58" x14ac:dyDescent="0.35">
      <c r="A3659">
        <v>3657</v>
      </c>
      <c r="B3659" s="8" t="s">
        <v>1001</v>
      </c>
      <c r="C3659" s="8" t="s">
        <v>1000</v>
      </c>
      <c r="D3659">
        <v>2000</v>
      </c>
      <c r="E3659">
        <v>2215</v>
      </c>
      <c r="F3659" t="s">
        <v>51</v>
      </c>
      <c r="G3659" t="s">
        <v>66</v>
      </c>
      <c r="H3659" t="s">
        <v>480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81</v>
      </c>
      <c r="O3659">
        <f>ROUNDUP(E3659/D3659,2)*100</f>
        <v>111.00000000000001</v>
      </c>
      <c r="P3659">
        <f>IF(L3659&gt;0,ROUNDUP((E3659/L3659),0))</f>
        <v>111</v>
      </c>
      <c r="Q3659" t="s">
        <v>34</v>
      </c>
      <c r="R3659" t="s">
        <v>80</v>
      </c>
      <c r="S3659" s="10">
        <f>(J3659/86400)+25569+(-5/24)</f>
        <v>42499.4215162037</v>
      </c>
      <c r="T3659" s="9">
        <f>(I3659/86400)+25569+(-5/24)</f>
        <v>42522.695833333331</v>
      </c>
    </row>
    <row r="3660" spans="1:20" ht="29" x14ac:dyDescent="0.35">
      <c r="A3660">
        <v>3658</v>
      </c>
      <c r="B3660" s="8" t="s">
        <v>999</v>
      </c>
      <c r="C3660" s="8" t="s">
        <v>998</v>
      </c>
      <c r="D3660">
        <v>1500</v>
      </c>
      <c r="E3660">
        <v>1510</v>
      </c>
      <c r="F3660" t="s">
        <v>51</v>
      </c>
      <c r="G3660" t="s">
        <v>55</v>
      </c>
      <c r="H3660" t="s">
        <v>82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81</v>
      </c>
      <c r="O3660">
        <f>ROUNDUP(E3660/D3660,2)*100</f>
        <v>101</v>
      </c>
      <c r="P3660">
        <f>IF(L3660&gt;0,ROUNDUP((E3660/L3660),0))</f>
        <v>76</v>
      </c>
      <c r="Q3660" t="s">
        <v>34</v>
      </c>
      <c r="R3660" t="s">
        <v>80</v>
      </c>
      <c r="S3660" s="10">
        <f>(J3660/86400)+25569+(-5/24)</f>
        <v>41775.650231481479</v>
      </c>
      <c r="T3660" s="9">
        <f>(I3660/86400)+25569+(-5/24)</f>
        <v>41821.957638888889</v>
      </c>
    </row>
    <row r="3661" spans="1:20" ht="43.5" x14ac:dyDescent="0.35">
      <c r="A3661">
        <v>3659</v>
      </c>
      <c r="B3661" s="8" t="s">
        <v>997</v>
      </c>
      <c r="C3661" s="8" t="s">
        <v>996</v>
      </c>
      <c r="D3661">
        <v>3000</v>
      </c>
      <c r="E3661">
        <v>3061</v>
      </c>
      <c r="F3661" t="s">
        <v>51</v>
      </c>
      <c r="G3661" t="s">
        <v>55</v>
      </c>
      <c r="H3661" t="s">
        <v>82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81</v>
      </c>
      <c r="O3661">
        <f>ROUNDUP(E3661/D3661,2)*100</f>
        <v>103</v>
      </c>
      <c r="P3661">
        <f>IF(L3661&gt;0,ROUNDUP((E3661/L3661),0))</f>
        <v>236</v>
      </c>
      <c r="Q3661" t="s">
        <v>34</v>
      </c>
      <c r="R3661" t="s">
        <v>80</v>
      </c>
      <c r="S3661" s="10">
        <f>(J3661/86400)+25569+(-5/24)</f>
        <v>42055.068865740737</v>
      </c>
      <c r="T3661" s="9">
        <f>(I3661/86400)+25569+(-5/24)</f>
        <v>42082.402083333327</v>
      </c>
    </row>
    <row r="3662" spans="1:20" ht="58" x14ac:dyDescent="0.35">
      <c r="A3662">
        <v>3660</v>
      </c>
      <c r="B3662" s="8" t="s">
        <v>995</v>
      </c>
      <c r="C3662" s="8" t="s">
        <v>994</v>
      </c>
      <c r="D3662">
        <v>250</v>
      </c>
      <c r="E3662">
        <v>250</v>
      </c>
      <c r="F3662" t="s">
        <v>51</v>
      </c>
      <c r="G3662" t="s">
        <v>56</v>
      </c>
      <c r="H3662" t="s">
        <v>90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81</v>
      </c>
      <c r="O3662">
        <f>ROUNDUP(E3662/D3662,2)*100</f>
        <v>100</v>
      </c>
      <c r="P3662">
        <f>IF(L3662&gt;0,ROUNDUP((E3662/L3662),0))</f>
        <v>12</v>
      </c>
      <c r="Q3662" t="s">
        <v>34</v>
      </c>
      <c r="R3662" t="s">
        <v>80</v>
      </c>
      <c r="S3662" s="10">
        <f>(J3662/86400)+25569+(-5/24)</f>
        <v>41971.672743055555</v>
      </c>
      <c r="T3662" s="9">
        <f>(I3662/86400)+25569+(-5/24)</f>
        <v>41996.672743055555</v>
      </c>
    </row>
    <row r="3663" spans="1:20" ht="43.5" x14ac:dyDescent="0.35">
      <c r="A3663">
        <v>3661</v>
      </c>
      <c r="B3663" s="8" t="s">
        <v>993</v>
      </c>
      <c r="C3663" s="8" t="s">
        <v>992</v>
      </c>
      <c r="D3663">
        <v>3000</v>
      </c>
      <c r="E3663">
        <v>3330</v>
      </c>
      <c r="F3663" t="s">
        <v>51</v>
      </c>
      <c r="G3663" t="s">
        <v>55</v>
      </c>
      <c r="H3663" t="s">
        <v>82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81</v>
      </c>
      <c r="O3663">
        <f>ROUNDUP(E3663/D3663,2)*100</f>
        <v>111.00000000000001</v>
      </c>
      <c r="P3663">
        <f>IF(L3663&gt;0,ROUNDUP((E3663/L3663),0))</f>
        <v>93</v>
      </c>
      <c r="Q3663" t="s">
        <v>34</v>
      </c>
      <c r="R3663" t="s">
        <v>80</v>
      </c>
      <c r="S3663" s="10">
        <f>(J3663/86400)+25569+(-5/24)</f>
        <v>42447.688333333332</v>
      </c>
      <c r="T3663" s="9">
        <f>(I3663/86400)+25569+(-5/24)</f>
        <v>42469.958333333336</v>
      </c>
    </row>
    <row r="3664" spans="1:20" ht="58" x14ac:dyDescent="0.35">
      <c r="A3664">
        <v>3662</v>
      </c>
      <c r="B3664" s="8" t="s">
        <v>991</v>
      </c>
      <c r="C3664" s="8" t="s">
        <v>990</v>
      </c>
      <c r="D3664">
        <v>8000</v>
      </c>
      <c r="E3664">
        <v>8114</v>
      </c>
      <c r="F3664" t="s">
        <v>51</v>
      </c>
      <c r="G3664" t="s">
        <v>57</v>
      </c>
      <c r="H3664" t="s">
        <v>193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81</v>
      </c>
      <c r="O3664">
        <f>ROUNDUP(E3664/D3664,2)*100</f>
        <v>102</v>
      </c>
      <c r="P3664">
        <f>IF(L3664&gt;0,ROUNDUP((E3664/L3664),0))</f>
        <v>203</v>
      </c>
      <c r="Q3664" t="s">
        <v>34</v>
      </c>
      <c r="R3664" t="s">
        <v>80</v>
      </c>
      <c r="S3664" s="10">
        <f>(J3664/86400)+25569+(-5/24)</f>
        <v>42064.011736111112</v>
      </c>
      <c r="T3664" s="9">
        <f>(I3664/86400)+25569+(-5/24)</f>
        <v>42093.97006944444</v>
      </c>
    </row>
    <row r="3665" spans="1:20" ht="43.5" x14ac:dyDescent="0.35">
      <c r="A3665">
        <v>3663</v>
      </c>
      <c r="B3665" s="8" t="s">
        <v>989</v>
      </c>
      <c r="C3665" s="8" t="s">
        <v>988</v>
      </c>
      <c r="D3665">
        <v>225</v>
      </c>
      <c r="E3665">
        <v>234</v>
      </c>
      <c r="F3665" t="s">
        <v>51</v>
      </c>
      <c r="G3665" t="s">
        <v>56</v>
      </c>
      <c r="H3665" t="s">
        <v>90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81</v>
      </c>
      <c r="O3665">
        <f>ROUNDUP(E3665/D3665,2)*100</f>
        <v>104</v>
      </c>
      <c r="P3665">
        <f>IF(L3665&gt;0,ROUNDUP((E3665/L3665),0))</f>
        <v>26</v>
      </c>
      <c r="Q3665" t="s">
        <v>34</v>
      </c>
      <c r="R3665" t="s">
        <v>80</v>
      </c>
      <c r="S3665" s="10">
        <f>(J3665/86400)+25569+(-5/24)</f>
        <v>42665.243402777771</v>
      </c>
      <c r="T3665" s="9">
        <f>(I3665/86400)+25569+(-5/24)</f>
        <v>42725.285069444442</v>
      </c>
    </row>
    <row r="3666" spans="1:20" ht="43.5" x14ac:dyDescent="0.35">
      <c r="A3666">
        <v>3664</v>
      </c>
      <c r="B3666" s="8" t="s">
        <v>987</v>
      </c>
      <c r="C3666" s="8" t="s">
        <v>986</v>
      </c>
      <c r="D3666">
        <v>800</v>
      </c>
      <c r="E3666">
        <v>875</v>
      </c>
      <c r="F3666" t="s">
        <v>51</v>
      </c>
      <c r="G3666" t="s">
        <v>55</v>
      </c>
      <c r="H3666" t="s">
        <v>82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81</v>
      </c>
      <c r="O3666">
        <f>ROUNDUP(E3666/D3666,2)*100</f>
        <v>110.00000000000001</v>
      </c>
      <c r="P3666">
        <f>IF(L3666&gt;0,ROUNDUP((E3666/L3666),0))</f>
        <v>47</v>
      </c>
      <c r="Q3666" t="s">
        <v>34</v>
      </c>
      <c r="R3666" t="s">
        <v>80</v>
      </c>
      <c r="S3666" s="10">
        <f>(J3666/86400)+25569+(-5/24)</f>
        <v>42523.04038194444</v>
      </c>
      <c r="T3666" s="9">
        <f>(I3666/86400)+25569+(-5/24)</f>
        <v>42537.04038194444</v>
      </c>
    </row>
    <row r="3667" spans="1:20" ht="43.5" x14ac:dyDescent="0.35">
      <c r="A3667">
        <v>3665</v>
      </c>
      <c r="B3667" s="8" t="s">
        <v>985</v>
      </c>
      <c r="C3667" s="8" t="s">
        <v>984</v>
      </c>
      <c r="D3667">
        <v>620</v>
      </c>
      <c r="E3667">
        <v>714</v>
      </c>
      <c r="F3667" t="s">
        <v>51</v>
      </c>
      <c r="G3667" t="s">
        <v>61</v>
      </c>
      <c r="H3667" t="s">
        <v>85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81</v>
      </c>
      <c r="O3667">
        <f>ROUNDUP(E3667/D3667,2)*100</f>
        <v>115.99999999999999</v>
      </c>
      <c r="P3667">
        <f>IF(L3667&gt;0,ROUNDUP((E3667/L3667),0))</f>
        <v>51</v>
      </c>
      <c r="Q3667" t="s">
        <v>34</v>
      </c>
      <c r="R3667" t="s">
        <v>80</v>
      </c>
      <c r="S3667" s="10">
        <f>(J3667/86400)+25569+(-5/24)</f>
        <v>42294.59979166666</v>
      </c>
      <c r="T3667" s="9">
        <f>(I3667/86400)+25569+(-5/24)</f>
        <v>42305.620833333327</v>
      </c>
    </row>
    <row r="3668" spans="1:20" ht="29" x14ac:dyDescent="0.35">
      <c r="A3668">
        <v>3666</v>
      </c>
      <c r="B3668" s="8" t="s">
        <v>983</v>
      </c>
      <c r="C3668" s="8" t="s">
        <v>982</v>
      </c>
      <c r="D3668">
        <v>1200</v>
      </c>
      <c r="E3668">
        <v>1200</v>
      </c>
      <c r="F3668" t="s">
        <v>51</v>
      </c>
      <c r="G3668" t="s">
        <v>55</v>
      </c>
      <c r="H3668" t="s">
        <v>82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81</v>
      </c>
      <c r="O3668">
        <f>ROUNDUP(E3668/D3668,2)*100</f>
        <v>100</v>
      </c>
      <c r="P3668">
        <f>IF(L3668&gt;0,ROUNDUP((E3668/L3668),0))</f>
        <v>32</v>
      </c>
      <c r="Q3668" t="s">
        <v>34</v>
      </c>
      <c r="R3668" t="s">
        <v>80</v>
      </c>
      <c r="S3668" s="10">
        <f>(J3668/86400)+25569+(-5/24)</f>
        <v>41822.696550925924</v>
      </c>
      <c r="T3668" s="9">
        <f>(I3668/86400)+25569+(-5/24)</f>
        <v>41844.083333333328</v>
      </c>
    </row>
    <row r="3669" spans="1:20" ht="43.5" x14ac:dyDescent="0.35">
      <c r="A3669">
        <v>3667</v>
      </c>
      <c r="B3669" s="8" t="s">
        <v>981</v>
      </c>
      <c r="C3669" s="8" t="s">
        <v>980</v>
      </c>
      <c r="D3669">
        <v>3000</v>
      </c>
      <c r="E3669">
        <v>3095.11</v>
      </c>
      <c r="F3669" t="s">
        <v>51</v>
      </c>
      <c r="G3669" t="s">
        <v>56</v>
      </c>
      <c r="H3669" t="s">
        <v>90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81</v>
      </c>
      <c r="O3669">
        <f>ROUNDUP(E3669/D3669,2)*100</f>
        <v>104</v>
      </c>
      <c r="P3669">
        <f>IF(L3669&gt;0,ROUNDUP((E3669/L3669),0))</f>
        <v>54</v>
      </c>
      <c r="Q3669" t="s">
        <v>34</v>
      </c>
      <c r="R3669" t="s">
        <v>80</v>
      </c>
      <c r="S3669" s="10">
        <f>(J3669/86400)+25569+(-5/24)</f>
        <v>42173.761793981474</v>
      </c>
      <c r="T3669" s="9">
        <f>(I3669/86400)+25569+(-5/24)</f>
        <v>42203.761793981474</v>
      </c>
    </row>
    <row r="3670" spans="1:20" ht="43.5" x14ac:dyDescent="0.35">
      <c r="A3670">
        <v>3668</v>
      </c>
      <c r="B3670" s="8" t="s">
        <v>979</v>
      </c>
      <c r="C3670" s="8" t="s">
        <v>978</v>
      </c>
      <c r="D3670">
        <v>1000</v>
      </c>
      <c r="E3670">
        <v>1035</v>
      </c>
      <c r="F3670" t="s">
        <v>51</v>
      </c>
      <c r="G3670" t="s">
        <v>55</v>
      </c>
      <c r="H3670" t="s">
        <v>82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81</v>
      </c>
      <c r="O3670">
        <f>ROUNDUP(E3670/D3670,2)*100</f>
        <v>104</v>
      </c>
      <c r="P3670">
        <f>IF(L3670&gt;0,ROUNDUP((E3670/L3670),0))</f>
        <v>37</v>
      </c>
      <c r="Q3670" t="s">
        <v>34</v>
      </c>
      <c r="R3670" t="s">
        <v>80</v>
      </c>
      <c r="S3670" s="10">
        <f>(J3670/86400)+25569+(-5/24)</f>
        <v>42185.347824074073</v>
      </c>
      <c r="T3670" s="9">
        <f>(I3670/86400)+25569+(-5/24)</f>
        <v>42208.564583333333</v>
      </c>
    </row>
    <row r="3671" spans="1:20" ht="43.5" x14ac:dyDescent="0.35">
      <c r="A3671">
        <v>3669</v>
      </c>
      <c r="B3671" s="8" t="s">
        <v>977</v>
      </c>
      <c r="C3671" s="8" t="s">
        <v>976</v>
      </c>
      <c r="D3671">
        <v>1000</v>
      </c>
      <c r="E3671">
        <v>1382</v>
      </c>
      <c r="F3671" t="s">
        <v>51</v>
      </c>
      <c r="G3671" t="s">
        <v>56</v>
      </c>
      <c r="H3671" t="s">
        <v>90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81</v>
      </c>
      <c r="O3671">
        <f>ROUNDUP(E3671/D3671,2)*100</f>
        <v>139</v>
      </c>
      <c r="P3671">
        <f>IF(L3671&gt;0,ROUNDUP((E3671/L3671),0))</f>
        <v>82</v>
      </c>
      <c r="Q3671" t="s">
        <v>34</v>
      </c>
      <c r="R3671" t="s">
        <v>80</v>
      </c>
      <c r="S3671" s="10">
        <f>(J3671/86400)+25569+(-5/24)</f>
        <v>42136.466863425921</v>
      </c>
      <c r="T3671" s="9">
        <f>(I3671/86400)+25569+(-5/24)</f>
        <v>42166.466863425921</v>
      </c>
    </row>
    <row r="3672" spans="1:20" ht="43.5" x14ac:dyDescent="0.35">
      <c r="A3672">
        <v>3670</v>
      </c>
      <c r="B3672" s="8" t="s">
        <v>975</v>
      </c>
      <c r="C3672" s="8" t="s">
        <v>974</v>
      </c>
      <c r="D3672">
        <v>220</v>
      </c>
      <c r="E3672">
        <v>241</v>
      </c>
      <c r="F3672" t="s">
        <v>51</v>
      </c>
      <c r="G3672" t="s">
        <v>56</v>
      </c>
      <c r="H3672" t="s">
        <v>90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81</v>
      </c>
      <c r="O3672">
        <f>ROUNDUP(E3672/D3672,2)*100</f>
        <v>110.00000000000001</v>
      </c>
      <c r="P3672">
        <f>IF(L3672&gt;0,ROUNDUP((E3672/L3672),0))</f>
        <v>21</v>
      </c>
      <c r="Q3672" t="s">
        <v>34</v>
      </c>
      <c r="R3672" t="s">
        <v>80</v>
      </c>
      <c r="S3672" s="10">
        <f>(J3672/86400)+25569+(-5/24)</f>
        <v>42142.305682870363</v>
      </c>
      <c r="T3672" s="9">
        <f>(I3672/86400)+25569+(-5/24)</f>
        <v>42155.749999999993</v>
      </c>
    </row>
    <row r="3673" spans="1:20" ht="43.5" x14ac:dyDescent="0.35">
      <c r="A3673">
        <v>3671</v>
      </c>
      <c r="B3673" s="8" t="s">
        <v>973</v>
      </c>
      <c r="C3673" s="8" t="s">
        <v>972</v>
      </c>
      <c r="D3673">
        <v>3500</v>
      </c>
      <c r="E3673">
        <v>3530</v>
      </c>
      <c r="F3673" t="s">
        <v>51</v>
      </c>
      <c r="G3673" t="s">
        <v>55</v>
      </c>
      <c r="H3673" t="s">
        <v>82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81</v>
      </c>
      <c r="O3673">
        <f>ROUNDUP(E3673/D3673,2)*100</f>
        <v>101</v>
      </c>
      <c r="P3673">
        <f>IF(L3673&gt;0,ROUNDUP((E3673/L3673),0))</f>
        <v>89</v>
      </c>
      <c r="Q3673" t="s">
        <v>34</v>
      </c>
      <c r="R3673" t="s">
        <v>80</v>
      </c>
      <c r="S3673" s="10">
        <f>(J3673/86400)+25569+(-5/24)</f>
        <v>41820.419756944444</v>
      </c>
      <c r="T3673" s="9">
        <f>(I3673/86400)+25569+(-5/24)</f>
        <v>41840.957638888889</v>
      </c>
    </row>
    <row r="3674" spans="1:20" ht="58" x14ac:dyDescent="0.35">
      <c r="A3674">
        <v>3672</v>
      </c>
      <c r="B3674" s="8" t="s">
        <v>971</v>
      </c>
      <c r="C3674" s="8" t="s">
        <v>970</v>
      </c>
      <c r="D3674">
        <v>3000</v>
      </c>
      <c r="E3674">
        <v>3046</v>
      </c>
      <c r="F3674" t="s">
        <v>51</v>
      </c>
      <c r="G3674" t="s">
        <v>56</v>
      </c>
      <c r="H3674" t="s">
        <v>90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81</v>
      </c>
      <c r="O3674">
        <f>ROUNDUP(E3674/D3674,2)*100</f>
        <v>102</v>
      </c>
      <c r="P3674">
        <f>IF(L3674&gt;0,ROUNDUP((E3674/L3674),0))</f>
        <v>54</v>
      </c>
      <c r="Q3674" t="s">
        <v>34</v>
      </c>
      <c r="R3674" t="s">
        <v>80</v>
      </c>
      <c r="S3674" s="10">
        <f>(J3674/86400)+25569+(-5/24)</f>
        <v>41878.738240740735</v>
      </c>
      <c r="T3674" s="9">
        <f>(I3674/86400)+25569+(-5/24)</f>
        <v>41908.738240740735</v>
      </c>
    </row>
    <row r="3675" spans="1:20" ht="43.5" x14ac:dyDescent="0.35">
      <c r="A3675">
        <v>3673</v>
      </c>
      <c r="B3675" s="8" t="s">
        <v>969</v>
      </c>
      <c r="C3675" s="8" t="s">
        <v>968</v>
      </c>
      <c r="D3675">
        <v>4000</v>
      </c>
      <c r="E3675">
        <v>4545</v>
      </c>
      <c r="F3675" t="s">
        <v>51</v>
      </c>
      <c r="G3675" t="s">
        <v>56</v>
      </c>
      <c r="H3675" t="s">
        <v>90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81</v>
      </c>
      <c r="O3675">
        <f>ROUNDUP(E3675/D3675,2)*100</f>
        <v>113.99999999999999</v>
      </c>
      <c r="P3675">
        <f>IF(L3675&gt;0,ROUNDUP((E3675/L3675),0))</f>
        <v>40</v>
      </c>
      <c r="Q3675" t="s">
        <v>34</v>
      </c>
      <c r="R3675" t="s">
        <v>80</v>
      </c>
      <c r="S3675" s="10">
        <f>(J3675/86400)+25569+(-5/24)</f>
        <v>41914.086770833332</v>
      </c>
      <c r="T3675" s="9">
        <f>(I3675/86400)+25569+(-5/24)</f>
        <v>41948.327777777777</v>
      </c>
    </row>
    <row r="3676" spans="1:20" ht="43.5" x14ac:dyDescent="0.35">
      <c r="A3676">
        <v>3674</v>
      </c>
      <c r="B3676" s="8" t="s">
        <v>967</v>
      </c>
      <c r="C3676" s="8" t="s">
        <v>966</v>
      </c>
      <c r="D3676">
        <v>4500</v>
      </c>
      <c r="E3676">
        <v>4500</v>
      </c>
      <c r="F3676" t="s">
        <v>51</v>
      </c>
      <c r="G3676" t="s">
        <v>59</v>
      </c>
      <c r="H3676" t="s">
        <v>85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81</v>
      </c>
      <c r="O3676">
        <f>ROUNDUP(E3676/D3676,2)*100</f>
        <v>100</v>
      </c>
      <c r="P3676">
        <f>IF(L3676&gt;0,ROUNDUP((E3676/L3676),0))</f>
        <v>146</v>
      </c>
      <c r="Q3676" t="s">
        <v>34</v>
      </c>
      <c r="R3676" t="s">
        <v>80</v>
      </c>
      <c r="S3676" s="10">
        <f>(J3676/86400)+25569+(-5/24)</f>
        <v>42556.664687499993</v>
      </c>
      <c r="T3676" s="9">
        <f>(I3676/86400)+25569+(-5/24)</f>
        <v>42616.664687499993</v>
      </c>
    </row>
    <row r="3677" spans="1:20" ht="43.5" x14ac:dyDescent="0.35">
      <c r="A3677">
        <v>3675</v>
      </c>
      <c r="B3677" s="8" t="s">
        <v>965</v>
      </c>
      <c r="C3677" s="8" t="s">
        <v>964</v>
      </c>
      <c r="D3677">
        <v>50</v>
      </c>
      <c r="E3677">
        <v>70</v>
      </c>
      <c r="F3677" t="s">
        <v>51</v>
      </c>
      <c r="G3677" t="s">
        <v>56</v>
      </c>
      <c r="H3677" t="s">
        <v>90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81</v>
      </c>
      <c r="O3677">
        <f>ROUNDUP(E3677/D3677,2)*100</f>
        <v>140</v>
      </c>
      <c r="P3677">
        <f>IF(L3677&gt;0,ROUNDUP((E3677/L3677),0))</f>
        <v>24</v>
      </c>
      <c r="Q3677" t="s">
        <v>34</v>
      </c>
      <c r="R3677" t="s">
        <v>80</v>
      </c>
      <c r="S3677" s="10">
        <f>(J3677/86400)+25569+(-5/24)</f>
        <v>42493.388680555552</v>
      </c>
      <c r="T3677" s="9">
        <f>(I3677/86400)+25569+(-5/24)</f>
        <v>42505.749999999993</v>
      </c>
    </row>
    <row r="3678" spans="1:20" ht="43.5" x14ac:dyDescent="0.35">
      <c r="A3678">
        <v>3676</v>
      </c>
      <c r="B3678" s="8" t="s">
        <v>963</v>
      </c>
      <c r="C3678" s="8" t="s">
        <v>962</v>
      </c>
      <c r="D3678">
        <v>800</v>
      </c>
      <c r="E3678">
        <v>1030</v>
      </c>
      <c r="F3678" t="s">
        <v>51</v>
      </c>
      <c r="G3678" t="s">
        <v>55</v>
      </c>
      <c r="H3678" t="s">
        <v>82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81</v>
      </c>
      <c r="O3678">
        <f>ROUNDUP(E3678/D3678,2)*100</f>
        <v>129</v>
      </c>
      <c r="P3678">
        <f>IF(L3678&gt;0,ROUNDUP((E3678/L3678),0))</f>
        <v>65</v>
      </c>
      <c r="Q3678" t="s">
        <v>34</v>
      </c>
      <c r="R3678" t="s">
        <v>80</v>
      </c>
      <c r="S3678" s="10">
        <f>(J3678/86400)+25569+(-5/24)</f>
        <v>41876.607453703698</v>
      </c>
      <c r="T3678" s="9">
        <f>(I3678/86400)+25569+(-5/24)</f>
        <v>41894.607453703698</v>
      </c>
    </row>
    <row r="3679" spans="1:20" ht="43.5" x14ac:dyDescent="0.35">
      <c r="A3679">
        <v>3677</v>
      </c>
      <c r="B3679" s="8" t="s">
        <v>961</v>
      </c>
      <c r="C3679" s="8" t="s">
        <v>960</v>
      </c>
      <c r="D3679">
        <v>12000</v>
      </c>
      <c r="E3679">
        <v>12348.5</v>
      </c>
      <c r="F3679" t="s">
        <v>51</v>
      </c>
      <c r="G3679" t="s">
        <v>55</v>
      </c>
      <c r="H3679" t="s">
        <v>82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81</v>
      </c>
      <c r="O3679">
        <f>ROUNDUP(E3679/D3679,2)*100</f>
        <v>103</v>
      </c>
      <c r="P3679">
        <f>IF(L3679&gt;0,ROUNDUP((E3679/L3679),0))</f>
        <v>63</v>
      </c>
      <c r="Q3679" t="s">
        <v>34</v>
      </c>
      <c r="R3679" t="s">
        <v>80</v>
      </c>
      <c r="S3679" s="10">
        <f>(J3679/86400)+25569+(-5/24)</f>
        <v>41802.365949074076</v>
      </c>
      <c r="T3679" s="9">
        <f>(I3679/86400)+25569+(-5/24)</f>
        <v>41822.957638888889</v>
      </c>
    </row>
    <row r="3680" spans="1:20" ht="43.5" x14ac:dyDescent="0.35">
      <c r="A3680">
        <v>3678</v>
      </c>
      <c r="B3680" s="8" t="s">
        <v>959</v>
      </c>
      <c r="C3680" s="8" t="s">
        <v>958</v>
      </c>
      <c r="D3680">
        <v>2000</v>
      </c>
      <c r="E3680">
        <v>2050</v>
      </c>
      <c r="F3680" t="s">
        <v>51</v>
      </c>
      <c r="G3680" t="s">
        <v>56</v>
      </c>
      <c r="H3680" t="s">
        <v>90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81</v>
      </c>
      <c r="O3680">
        <f>ROUNDUP(E3680/D3680,2)*100</f>
        <v>103</v>
      </c>
      <c r="P3680">
        <f>IF(L3680&gt;0,ROUNDUP((E3680/L3680),0))</f>
        <v>67</v>
      </c>
      <c r="Q3680" t="s">
        <v>34</v>
      </c>
      <c r="R3680" t="s">
        <v>80</v>
      </c>
      <c r="S3680" s="10">
        <f>(J3680/86400)+25569+(-5/24)</f>
        <v>42120.322893518511</v>
      </c>
      <c r="T3680" s="9">
        <f>(I3680/86400)+25569+(-5/24)</f>
        <v>42155.322893518511</v>
      </c>
    </row>
    <row r="3681" spans="1:20" ht="43.5" x14ac:dyDescent="0.35">
      <c r="A3681">
        <v>3679</v>
      </c>
      <c r="B3681" s="8" t="s">
        <v>957</v>
      </c>
      <c r="C3681" s="8" t="s">
        <v>956</v>
      </c>
      <c r="D3681">
        <v>2000</v>
      </c>
      <c r="E3681">
        <v>2202</v>
      </c>
      <c r="F3681" t="s">
        <v>51</v>
      </c>
      <c r="G3681" t="s">
        <v>55</v>
      </c>
      <c r="H3681" t="s">
        <v>82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81</v>
      </c>
      <c r="O3681">
        <f>ROUNDUP(E3681/D3681,2)*100</f>
        <v>111.00000000000001</v>
      </c>
      <c r="P3681">
        <f>IF(L3681&gt;0,ROUNDUP((E3681/L3681),0))</f>
        <v>74</v>
      </c>
      <c r="Q3681" t="s">
        <v>34</v>
      </c>
      <c r="R3681" t="s">
        <v>80</v>
      </c>
      <c r="S3681" s="10">
        <f>(J3681/86400)+25569+(-5/24)</f>
        <v>41786.553020833329</v>
      </c>
      <c r="T3681" s="9">
        <f>(I3681/86400)+25569+(-5/24)</f>
        <v>41820.999305555553</v>
      </c>
    </row>
    <row r="3682" spans="1:20" ht="43.5" x14ac:dyDescent="0.35">
      <c r="A3682">
        <v>3680</v>
      </c>
      <c r="B3682" s="8" t="s">
        <v>955</v>
      </c>
      <c r="C3682" s="8" t="s">
        <v>954</v>
      </c>
      <c r="D3682">
        <v>3000</v>
      </c>
      <c r="E3682">
        <v>3383</v>
      </c>
      <c r="F3682" t="s">
        <v>51</v>
      </c>
      <c r="G3682" t="s">
        <v>55</v>
      </c>
      <c r="H3682" t="s">
        <v>82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81</v>
      </c>
      <c r="O3682">
        <f>ROUNDUP(E3682/D3682,2)*100</f>
        <v>113.00000000000001</v>
      </c>
      <c r="P3682">
        <f>IF(L3682&gt;0,ROUNDUP((E3682/L3682),0))</f>
        <v>100</v>
      </c>
      <c r="Q3682" t="s">
        <v>34</v>
      </c>
      <c r="R3682" t="s">
        <v>80</v>
      </c>
      <c r="S3682" s="10">
        <f>(J3682/86400)+25569+(-5/24)</f>
        <v>42627.245763888888</v>
      </c>
      <c r="T3682" s="9">
        <f>(I3682/86400)+25569+(-5/24)</f>
        <v>42648.245763888888</v>
      </c>
    </row>
    <row r="3683" spans="1:20" ht="58" x14ac:dyDescent="0.35">
      <c r="A3683">
        <v>3681</v>
      </c>
      <c r="B3683" s="8" t="s">
        <v>953</v>
      </c>
      <c r="C3683" s="8" t="s">
        <v>952</v>
      </c>
      <c r="D3683">
        <v>1000</v>
      </c>
      <c r="E3683">
        <v>1119</v>
      </c>
      <c r="F3683" t="s">
        <v>51</v>
      </c>
      <c r="G3683" t="s">
        <v>55</v>
      </c>
      <c r="H3683" t="s">
        <v>82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81</v>
      </c>
      <c r="O3683">
        <f>ROUNDUP(E3683/D3683,2)*100</f>
        <v>112.00000000000001</v>
      </c>
      <c r="P3683">
        <f>IF(L3683&gt;0,ROUNDUP((E3683/L3683),0))</f>
        <v>63</v>
      </c>
      <c r="Q3683" t="s">
        <v>34</v>
      </c>
      <c r="R3683" t="s">
        <v>80</v>
      </c>
      <c r="S3683" s="10">
        <f>(J3683/86400)+25569+(-5/24)</f>
        <v>42374.443171296291</v>
      </c>
      <c r="T3683" s="9">
        <f>(I3683/86400)+25569+(-5/24)</f>
        <v>42384.443171296291</v>
      </c>
    </row>
    <row r="3684" spans="1:20" ht="43.5" x14ac:dyDescent="0.35">
      <c r="A3684">
        <v>3682</v>
      </c>
      <c r="B3684" s="8" t="s">
        <v>951</v>
      </c>
      <c r="C3684" s="8" t="s">
        <v>950</v>
      </c>
      <c r="D3684">
        <v>3000</v>
      </c>
      <c r="E3684">
        <v>4176</v>
      </c>
      <c r="F3684" t="s">
        <v>51</v>
      </c>
      <c r="G3684" t="s">
        <v>55</v>
      </c>
      <c r="H3684" t="s">
        <v>82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81</v>
      </c>
      <c r="O3684">
        <f>ROUNDUP(E3684/D3684,2)*100</f>
        <v>140</v>
      </c>
      <c r="P3684">
        <f>IF(L3684&gt;0,ROUNDUP((E3684/L3684),0))</f>
        <v>63</v>
      </c>
      <c r="Q3684" t="s">
        <v>34</v>
      </c>
      <c r="R3684" t="s">
        <v>80</v>
      </c>
      <c r="S3684" s="10">
        <f>(J3684/86400)+25569+(-5/24)</f>
        <v>41772.477060185185</v>
      </c>
      <c r="T3684" s="9">
        <f>(I3684/86400)+25569+(-5/24)</f>
        <v>41806.082638888889</v>
      </c>
    </row>
    <row r="3685" spans="1:20" ht="43.5" x14ac:dyDescent="0.35">
      <c r="A3685">
        <v>3683</v>
      </c>
      <c r="B3685" s="8" t="s">
        <v>949</v>
      </c>
      <c r="C3685" s="8" t="s">
        <v>948</v>
      </c>
      <c r="D3685">
        <v>3500</v>
      </c>
      <c r="E3685">
        <v>3880</v>
      </c>
      <c r="F3685" t="s">
        <v>51</v>
      </c>
      <c r="G3685" t="s">
        <v>55</v>
      </c>
      <c r="H3685" t="s">
        <v>82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81</v>
      </c>
      <c r="O3685">
        <f>ROUNDUP(E3685/D3685,2)*100</f>
        <v>111.00000000000001</v>
      </c>
      <c r="P3685">
        <f>IF(L3685&gt;0,ROUNDUP((E3685/L3685),0))</f>
        <v>59</v>
      </c>
      <c r="Q3685" t="s">
        <v>34</v>
      </c>
      <c r="R3685" t="s">
        <v>80</v>
      </c>
      <c r="S3685" s="10">
        <f>(J3685/86400)+25569+(-5/24)</f>
        <v>42632.908518518518</v>
      </c>
      <c r="T3685" s="9">
        <f>(I3685/86400)+25569+(-5/24)</f>
        <v>42662.908518518518</v>
      </c>
    </row>
    <row r="3686" spans="1:20" ht="43.5" x14ac:dyDescent="0.35">
      <c r="A3686">
        <v>3684</v>
      </c>
      <c r="B3686" s="8" t="s">
        <v>947</v>
      </c>
      <c r="C3686" s="8" t="s">
        <v>946</v>
      </c>
      <c r="D3686">
        <v>750</v>
      </c>
      <c r="E3686">
        <v>1043</v>
      </c>
      <c r="F3686" t="s">
        <v>51</v>
      </c>
      <c r="G3686" t="s">
        <v>55</v>
      </c>
      <c r="H3686" t="s">
        <v>82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81</v>
      </c>
      <c r="O3686">
        <f>ROUNDUP(E3686/D3686,2)*100</f>
        <v>140</v>
      </c>
      <c r="P3686">
        <f>IF(L3686&gt;0,ROUNDUP((E3686/L3686),0))</f>
        <v>46</v>
      </c>
      <c r="Q3686" t="s">
        <v>34</v>
      </c>
      <c r="R3686" t="s">
        <v>80</v>
      </c>
      <c r="S3686" s="10">
        <f>(J3686/86400)+25569+(-5/24)</f>
        <v>42218.97206018518</v>
      </c>
      <c r="T3686" s="9">
        <f>(I3686/86400)+25569+(-5/24)</f>
        <v>42248.97206018518</v>
      </c>
    </row>
    <row r="3687" spans="1:20" ht="43.5" x14ac:dyDescent="0.35">
      <c r="A3687">
        <v>3685</v>
      </c>
      <c r="B3687" s="8" t="s">
        <v>945</v>
      </c>
      <c r="C3687" s="8" t="s">
        <v>944</v>
      </c>
      <c r="D3687">
        <v>5000</v>
      </c>
      <c r="E3687">
        <v>5285</v>
      </c>
      <c r="F3687" t="s">
        <v>51</v>
      </c>
      <c r="G3687" t="s">
        <v>55</v>
      </c>
      <c r="H3687" t="s">
        <v>82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81</v>
      </c>
      <c r="O3687">
        <f>ROUNDUP(E3687/D3687,2)*100</f>
        <v>106</v>
      </c>
      <c r="P3687">
        <f>IF(L3687&gt;0,ROUNDUP((E3687/L3687),0))</f>
        <v>42</v>
      </c>
      <c r="Q3687" t="s">
        <v>34</v>
      </c>
      <c r="R3687" t="s">
        <v>80</v>
      </c>
      <c r="S3687" s="10">
        <f>(J3687/86400)+25569+(-5/24)</f>
        <v>41753.384942129625</v>
      </c>
      <c r="T3687" s="9">
        <f>(I3687/86400)+25569+(-5/24)</f>
        <v>41778.666666666664</v>
      </c>
    </row>
    <row r="3688" spans="1:20" ht="43.5" x14ac:dyDescent="0.35">
      <c r="A3688">
        <v>3686</v>
      </c>
      <c r="B3688" s="8" t="s">
        <v>943</v>
      </c>
      <c r="C3688" s="8" t="s">
        <v>942</v>
      </c>
      <c r="D3688">
        <v>350</v>
      </c>
      <c r="E3688">
        <v>355</v>
      </c>
      <c r="F3688" t="s">
        <v>51</v>
      </c>
      <c r="G3688" t="s">
        <v>55</v>
      </c>
      <c r="H3688" t="s">
        <v>82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81</v>
      </c>
      <c r="O3688">
        <f>ROUNDUP(E3688/D3688,2)*100</f>
        <v>102</v>
      </c>
      <c r="P3688">
        <f>IF(L3688&gt;0,ROUNDUP((E3688/L3688),0))</f>
        <v>60</v>
      </c>
      <c r="Q3688" t="s">
        <v>34</v>
      </c>
      <c r="R3688" t="s">
        <v>80</v>
      </c>
      <c r="S3688" s="10">
        <f>(J3688/86400)+25569+(-5/24)</f>
        <v>42230.454398148147</v>
      </c>
      <c r="T3688" s="9">
        <f>(I3688/86400)+25569+(-5/24)</f>
        <v>42244.957638888889</v>
      </c>
    </row>
    <row r="3689" spans="1:20" ht="58" x14ac:dyDescent="0.35">
      <c r="A3689">
        <v>3687</v>
      </c>
      <c r="B3689" s="8" t="s">
        <v>941</v>
      </c>
      <c r="C3689" s="8" t="s">
        <v>940</v>
      </c>
      <c r="D3689">
        <v>5000</v>
      </c>
      <c r="E3689">
        <v>5012.25</v>
      </c>
      <c r="F3689" t="s">
        <v>51</v>
      </c>
      <c r="G3689" t="s">
        <v>55</v>
      </c>
      <c r="H3689" t="s">
        <v>82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81</v>
      </c>
      <c r="O3689">
        <f>ROUNDUP(E3689/D3689,2)*100</f>
        <v>101</v>
      </c>
      <c r="P3689">
        <f>IF(L3689&gt;0,ROUNDUP((E3689/L3689),0))</f>
        <v>201</v>
      </c>
      <c r="Q3689" t="s">
        <v>34</v>
      </c>
      <c r="R3689" t="s">
        <v>80</v>
      </c>
      <c r="S3689" s="10">
        <f>(J3689/86400)+25569+(-5/24)</f>
        <v>41787.009895833333</v>
      </c>
      <c r="T3689" s="9">
        <f>(I3689/86400)+25569+(-5/24)</f>
        <v>41817.009895833333</v>
      </c>
    </row>
    <row r="3690" spans="1:20" ht="43.5" x14ac:dyDescent="0.35">
      <c r="A3690">
        <v>3688</v>
      </c>
      <c r="B3690" s="8" t="s">
        <v>939</v>
      </c>
      <c r="C3690" s="8" t="s">
        <v>938</v>
      </c>
      <c r="D3690">
        <v>3000</v>
      </c>
      <c r="E3690">
        <v>3275</v>
      </c>
      <c r="F3690" t="s">
        <v>51</v>
      </c>
      <c r="G3690" t="s">
        <v>56</v>
      </c>
      <c r="H3690" t="s">
        <v>90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81</v>
      </c>
      <c r="O3690">
        <f>ROUNDUP(E3690/D3690,2)*100</f>
        <v>110.00000000000001</v>
      </c>
      <c r="P3690">
        <f>IF(L3690&gt;0,ROUNDUP((E3690/L3690),0))</f>
        <v>84</v>
      </c>
      <c r="Q3690" t="s">
        <v>34</v>
      </c>
      <c r="R3690" t="s">
        <v>80</v>
      </c>
      <c r="S3690" s="10">
        <f>(J3690/86400)+25569+(-5/24)</f>
        <v>41829.578749999993</v>
      </c>
      <c r="T3690" s="9">
        <f>(I3690/86400)+25569+(-5/24)</f>
        <v>41859.578749999993</v>
      </c>
    </row>
    <row r="3691" spans="1:20" ht="43.5" x14ac:dyDescent="0.35">
      <c r="A3691">
        <v>3689</v>
      </c>
      <c r="B3691" s="8" t="s">
        <v>937</v>
      </c>
      <c r="C3691" s="8" t="s">
        <v>936</v>
      </c>
      <c r="D3691">
        <v>3000</v>
      </c>
      <c r="E3691">
        <v>3550</v>
      </c>
      <c r="F3691" t="s">
        <v>51</v>
      </c>
      <c r="G3691" t="s">
        <v>55</v>
      </c>
      <c r="H3691" t="s">
        <v>82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81</v>
      </c>
      <c r="O3691">
        <f>ROUNDUP(E3691/D3691,2)*100</f>
        <v>119</v>
      </c>
      <c r="P3691">
        <f>IF(L3691&gt;0,ROUNDUP((E3691/L3691),0))</f>
        <v>58</v>
      </c>
      <c r="Q3691" t="s">
        <v>34</v>
      </c>
      <c r="R3691" t="s">
        <v>80</v>
      </c>
      <c r="S3691" s="10">
        <f>(J3691/86400)+25569+(-5/24)</f>
        <v>42147.61850694444</v>
      </c>
      <c r="T3691" s="9">
        <f>(I3691/86400)+25569+(-5/24)</f>
        <v>42176.725694444445</v>
      </c>
    </row>
    <row r="3692" spans="1:20" ht="43.5" x14ac:dyDescent="0.35">
      <c r="A3692">
        <v>3690</v>
      </c>
      <c r="B3692" s="8" t="s">
        <v>935</v>
      </c>
      <c r="C3692" s="8" t="s">
        <v>934</v>
      </c>
      <c r="D3692">
        <v>1500</v>
      </c>
      <c r="E3692">
        <v>1800</v>
      </c>
      <c r="F3692" t="s">
        <v>51</v>
      </c>
      <c r="G3692" t="s">
        <v>55</v>
      </c>
      <c r="H3692" t="s">
        <v>82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81</v>
      </c>
      <c r="O3692">
        <f>ROUNDUP(E3692/D3692,2)*100</f>
        <v>120</v>
      </c>
      <c r="P3692">
        <f>IF(L3692&gt;0,ROUNDUP((E3692/L3692),0))</f>
        <v>59</v>
      </c>
      <c r="Q3692" t="s">
        <v>34</v>
      </c>
      <c r="R3692" t="s">
        <v>80</v>
      </c>
      <c r="S3692" s="10">
        <f>(J3692/86400)+25569+(-5/24)</f>
        <v>41940.38984953703</v>
      </c>
      <c r="T3692" s="9">
        <f>(I3692/86400)+25569+(-5/24)</f>
        <v>41970.431516203702</v>
      </c>
    </row>
    <row r="3693" spans="1:20" ht="29" x14ac:dyDescent="0.35">
      <c r="A3693">
        <v>3691</v>
      </c>
      <c r="B3693" s="8" t="s">
        <v>933</v>
      </c>
      <c r="C3693" s="8" t="s">
        <v>932</v>
      </c>
      <c r="D3693">
        <v>40000</v>
      </c>
      <c r="E3693">
        <v>51184</v>
      </c>
      <c r="F3693" t="s">
        <v>51</v>
      </c>
      <c r="G3693" t="s">
        <v>55</v>
      </c>
      <c r="H3693" t="s">
        <v>82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81</v>
      </c>
      <c r="O3693">
        <f>ROUNDUP(E3693/D3693,2)*100</f>
        <v>128</v>
      </c>
      <c r="P3693">
        <f>IF(L3693&gt;0,ROUNDUP((E3693/L3693),0))</f>
        <v>187</v>
      </c>
      <c r="Q3693" t="s">
        <v>34</v>
      </c>
      <c r="R3693" t="s">
        <v>80</v>
      </c>
      <c r="S3693" s="10">
        <f>(J3693/86400)+25569+(-5/24)</f>
        <v>42020.492233796293</v>
      </c>
      <c r="T3693" s="9">
        <f>(I3693/86400)+25569+(-5/24)</f>
        <v>42064.999305555553</v>
      </c>
    </row>
    <row r="3694" spans="1:20" ht="29" x14ac:dyDescent="0.35">
      <c r="A3694">
        <v>3692</v>
      </c>
      <c r="B3694" s="8" t="s">
        <v>931</v>
      </c>
      <c r="C3694" s="8" t="s">
        <v>930</v>
      </c>
      <c r="D3694">
        <v>1000</v>
      </c>
      <c r="E3694">
        <v>1260</v>
      </c>
      <c r="F3694" t="s">
        <v>51</v>
      </c>
      <c r="G3694" t="s">
        <v>55</v>
      </c>
      <c r="H3694" t="s">
        <v>82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81</v>
      </c>
      <c r="O3694">
        <f>ROUNDUP(E3694/D3694,2)*100</f>
        <v>126</v>
      </c>
      <c r="P3694">
        <f>IF(L3694&gt;0,ROUNDUP((E3694/L3694),0))</f>
        <v>75</v>
      </c>
      <c r="Q3694" t="s">
        <v>34</v>
      </c>
      <c r="R3694" t="s">
        <v>80</v>
      </c>
      <c r="S3694" s="10">
        <f>(J3694/86400)+25569+(-5/24)</f>
        <v>41891.756701388884</v>
      </c>
      <c r="T3694" s="9">
        <f>(I3694/86400)+25569+(-5/24)</f>
        <v>41900.791666666664</v>
      </c>
    </row>
    <row r="3695" spans="1:20" ht="43.5" x14ac:dyDescent="0.35">
      <c r="A3695">
        <v>3693</v>
      </c>
      <c r="B3695" s="8" t="s">
        <v>929</v>
      </c>
      <c r="C3695" s="8" t="s">
        <v>928</v>
      </c>
      <c r="D3695">
        <v>333</v>
      </c>
      <c r="E3695">
        <v>430</v>
      </c>
      <c r="F3695" t="s">
        <v>51</v>
      </c>
      <c r="G3695" t="s">
        <v>56</v>
      </c>
      <c r="H3695" t="s">
        <v>90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81</v>
      </c>
      <c r="O3695">
        <f>ROUNDUP(E3695/D3695,2)*100</f>
        <v>130</v>
      </c>
      <c r="P3695">
        <f>IF(L3695&gt;0,ROUNDUP((E3695/L3695),0))</f>
        <v>31</v>
      </c>
      <c r="Q3695" t="s">
        <v>34</v>
      </c>
      <c r="R3695" t="s">
        <v>80</v>
      </c>
      <c r="S3695" s="10">
        <f>(J3695/86400)+25569+(-5/24)</f>
        <v>42308.98297453703</v>
      </c>
      <c r="T3695" s="9">
        <f>(I3695/86400)+25569+(-5/24)</f>
        <v>42338.729166666664</v>
      </c>
    </row>
    <row r="3696" spans="1:20" ht="58" x14ac:dyDescent="0.35">
      <c r="A3696">
        <v>3694</v>
      </c>
      <c r="B3696" s="8" t="s">
        <v>927</v>
      </c>
      <c r="C3696" s="8" t="s">
        <v>926</v>
      </c>
      <c r="D3696">
        <v>3500</v>
      </c>
      <c r="E3696">
        <v>3760</v>
      </c>
      <c r="F3696" t="s">
        <v>51</v>
      </c>
      <c r="G3696" t="s">
        <v>55</v>
      </c>
      <c r="H3696" t="s">
        <v>82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81</v>
      </c>
      <c r="O3696">
        <f>ROUNDUP(E3696/D3696,2)*100</f>
        <v>108</v>
      </c>
      <c r="P3696">
        <f>IF(L3696&gt;0,ROUNDUP((E3696/L3696),0))</f>
        <v>63</v>
      </c>
      <c r="Q3696" t="s">
        <v>34</v>
      </c>
      <c r="R3696" t="s">
        <v>80</v>
      </c>
      <c r="S3696" s="10">
        <f>(J3696/86400)+25569+(-5/24)</f>
        <v>42489.925543981481</v>
      </c>
      <c r="T3696" s="9">
        <f>(I3696/86400)+25569+(-5/24)</f>
        <v>42526.874999999993</v>
      </c>
    </row>
    <row r="3697" spans="1:20" ht="58" x14ac:dyDescent="0.35">
      <c r="A3697">
        <v>3695</v>
      </c>
      <c r="B3697" s="8" t="s">
        <v>925</v>
      </c>
      <c r="C3697" s="8" t="s">
        <v>924</v>
      </c>
      <c r="D3697">
        <v>4000</v>
      </c>
      <c r="E3697">
        <v>4005</v>
      </c>
      <c r="F3697" t="s">
        <v>51</v>
      </c>
      <c r="G3697" t="s">
        <v>55</v>
      </c>
      <c r="H3697" t="s">
        <v>82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81</v>
      </c>
      <c r="O3697">
        <f>ROUNDUP(E3697/D3697,2)*100</f>
        <v>101</v>
      </c>
      <c r="P3697">
        <f>IF(L3697&gt;0,ROUNDUP((E3697/L3697),0))</f>
        <v>122</v>
      </c>
      <c r="Q3697" t="s">
        <v>34</v>
      </c>
      <c r="R3697" t="s">
        <v>80</v>
      </c>
      <c r="S3697" s="10">
        <f>(J3697/86400)+25569+(-5/24)</f>
        <v>41995.662152777775</v>
      </c>
      <c r="T3697" s="9">
        <f>(I3697/86400)+25569+(-5/24)</f>
        <v>42015.662152777775</v>
      </c>
    </row>
    <row r="3698" spans="1:20" ht="43.5" x14ac:dyDescent="0.35">
      <c r="A3698">
        <v>3696</v>
      </c>
      <c r="B3698" s="8" t="s">
        <v>923</v>
      </c>
      <c r="C3698" s="8" t="s">
        <v>922</v>
      </c>
      <c r="D3698">
        <v>2000</v>
      </c>
      <c r="E3698">
        <v>3100</v>
      </c>
      <c r="F3698" t="s">
        <v>51</v>
      </c>
      <c r="G3698" t="s">
        <v>56</v>
      </c>
      <c r="H3698" t="s">
        <v>90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81</v>
      </c>
      <c r="O3698">
        <f>ROUNDUP(E3698/D3698,2)*100</f>
        <v>155</v>
      </c>
      <c r="P3698">
        <f>IF(L3698&gt;0,ROUNDUP((E3698/L3698),0))</f>
        <v>40</v>
      </c>
      <c r="Q3698" t="s">
        <v>34</v>
      </c>
      <c r="R3698" t="s">
        <v>80</v>
      </c>
      <c r="S3698" s="10">
        <f>(J3698/86400)+25569+(-5/24)</f>
        <v>41988.408749999995</v>
      </c>
      <c r="T3698" s="9">
        <f>(I3698/86400)+25569+(-5/24)</f>
        <v>42048.408749999995</v>
      </c>
    </row>
    <row r="3699" spans="1:20" ht="43.5" x14ac:dyDescent="0.35">
      <c r="A3699">
        <v>3697</v>
      </c>
      <c r="B3699" s="8" t="s">
        <v>921</v>
      </c>
      <c r="C3699" s="8" t="s">
        <v>920</v>
      </c>
      <c r="D3699">
        <v>2000</v>
      </c>
      <c r="E3699">
        <v>2160</v>
      </c>
      <c r="F3699" t="s">
        <v>51</v>
      </c>
      <c r="G3699" t="s">
        <v>56</v>
      </c>
      <c r="H3699" t="s">
        <v>90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81</v>
      </c>
      <c r="O3699">
        <f>ROUNDUP(E3699/D3699,2)*100</f>
        <v>108</v>
      </c>
      <c r="P3699">
        <f>IF(L3699&gt;0,ROUNDUP((E3699/L3699),0))</f>
        <v>72</v>
      </c>
      <c r="Q3699" t="s">
        <v>34</v>
      </c>
      <c r="R3699" t="s">
        <v>80</v>
      </c>
      <c r="S3699" s="10">
        <f>(J3699/86400)+25569+(-5/24)</f>
        <v>42479.2575</v>
      </c>
      <c r="T3699" s="9">
        <f>(I3699/86400)+25569+(-5/24)</f>
        <v>42500.2575</v>
      </c>
    </row>
    <row r="3700" spans="1:20" ht="43.5" x14ac:dyDescent="0.35">
      <c r="A3700">
        <v>3698</v>
      </c>
      <c r="B3700" s="8" t="s">
        <v>919</v>
      </c>
      <c r="C3700" s="8" t="s">
        <v>918</v>
      </c>
      <c r="D3700">
        <v>5000</v>
      </c>
      <c r="E3700">
        <v>5526</v>
      </c>
      <c r="F3700" t="s">
        <v>51</v>
      </c>
      <c r="G3700" t="s">
        <v>55</v>
      </c>
      <c r="H3700" t="s">
        <v>82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81</v>
      </c>
      <c r="O3700">
        <f>ROUNDUP(E3700/D3700,2)*100</f>
        <v>111.00000000000001</v>
      </c>
      <c r="P3700">
        <f>IF(L3700&gt;0,ROUNDUP((E3700/L3700),0))</f>
        <v>41</v>
      </c>
      <c r="Q3700" t="s">
        <v>34</v>
      </c>
      <c r="R3700" t="s">
        <v>80</v>
      </c>
      <c r="S3700" s="10">
        <f>(J3700/86400)+25569+(-5/24)</f>
        <v>42401.598229166666</v>
      </c>
      <c r="T3700" s="9">
        <f>(I3700/86400)+25569+(-5/24)</f>
        <v>42431.598229166666</v>
      </c>
    </row>
    <row r="3701" spans="1:20" ht="58" x14ac:dyDescent="0.35">
      <c r="A3701">
        <v>3699</v>
      </c>
      <c r="B3701" s="8" t="s">
        <v>917</v>
      </c>
      <c r="C3701" s="8" t="s">
        <v>916</v>
      </c>
      <c r="D3701">
        <v>2500</v>
      </c>
      <c r="E3701">
        <v>2520</v>
      </c>
      <c r="F3701" t="s">
        <v>51</v>
      </c>
      <c r="G3701" t="s">
        <v>55</v>
      </c>
      <c r="H3701" t="s">
        <v>82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81</v>
      </c>
      <c r="O3701">
        <f>ROUNDUP(E3701/D3701,2)*100</f>
        <v>101</v>
      </c>
      <c r="P3701">
        <f>IF(L3701&gt;0,ROUNDUP((E3701/L3701),0))</f>
        <v>63</v>
      </c>
      <c r="Q3701" t="s">
        <v>34</v>
      </c>
      <c r="R3701" t="s">
        <v>80</v>
      </c>
      <c r="S3701" s="10">
        <f>(J3701/86400)+25569+(-5/24)</f>
        <v>41897.393703703703</v>
      </c>
      <c r="T3701" s="9">
        <f>(I3701/86400)+25569+(-5/24)</f>
        <v>41927.393703703703</v>
      </c>
    </row>
    <row r="3702" spans="1:20" ht="29" x14ac:dyDescent="0.35">
      <c r="A3702">
        <v>3700</v>
      </c>
      <c r="B3702" s="8" t="s">
        <v>915</v>
      </c>
      <c r="C3702" s="8" t="s">
        <v>914</v>
      </c>
      <c r="D3702">
        <v>500</v>
      </c>
      <c r="E3702">
        <v>606</v>
      </c>
      <c r="F3702" t="s">
        <v>51</v>
      </c>
      <c r="G3702" t="s">
        <v>55</v>
      </c>
      <c r="H3702" t="s">
        <v>82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81</v>
      </c>
      <c r="O3702">
        <f>ROUNDUP(E3702/D3702,2)*100</f>
        <v>122</v>
      </c>
      <c r="P3702">
        <f>IF(L3702&gt;0,ROUNDUP((E3702/L3702),0))</f>
        <v>34</v>
      </c>
      <c r="Q3702" t="s">
        <v>34</v>
      </c>
      <c r="R3702" t="s">
        <v>80</v>
      </c>
      <c r="S3702" s="10">
        <f>(J3702/86400)+25569+(-5/24)</f>
        <v>41882.37731481481</v>
      </c>
      <c r="T3702" s="9">
        <f>(I3702/86400)+25569+(-5/24)</f>
        <v>41912.458333333328</v>
      </c>
    </row>
    <row r="3703" spans="1:20" ht="43.5" x14ac:dyDescent="0.35">
      <c r="A3703">
        <v>3701</v>
      </c>
      <c r="B3703" s="8" t="s">
        <v>913</v>
      </c>
      <c r="C3703" s="8" t="s">
        <v>912</v>
      </c>
      <c r="D3703">
        <v>1500</v>
      </c>
      <c r="E3703">
        <v>1505</v>
      </c>
      <c r="F3703" t="s">
        <v>51</v>
      </c>
      <c r="G3703" t="s">
        <v>56</v>
      </c>
      <c r="H3703" t="s">
        <v>90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81</v>
      </c>
      <c r="O3703">
        <f>ROUNDUP(E3703/D3703,2)*100</f>
        <v>101</v>
      </c>
      <c r="P3703">
        <f>IF(L3703&gt;0,ROUNDUP((E3703/L3703),0))</f>
        <v>39</v>
      </c>
      <c r="Q3703" t="s">
        <v>34</v>
      </c>
      <c r="R3703" t="s">
        <v>80</v>
      </c>
      <c r="S3703" s="10">
        <f>(J3703/86400)+25569+(-5/24)</f>
        <v>42129.333252314813</v>
      </c>
      <c r="T3703" s="9">
        <f>(I3703/86400)+25569+(-5/24)</f>
        <v>42159.333252314813</v>
      </c>
    </row>
    <row r="3704" spans="1:20" ht="58" x14ac:dyDescent="0.35">
      <c r="A3704">
        <v>3702</v>
      </c>
      <c r="B3704" s="8" t="s">
        <v>911</v>
      </c>
      <c r="C3704" s="8" t="s">
        <v>910</v>
      </c>
      <c r="D3704">
        <v>3000</v>
      </c>
      <c r="E3704">
        <v>3275</v>
      </c>
      <c r="F3704" t="s">
        <v>51</v>
      </c>
      <c r="G3704" t="s">
        <v>56</v>
      </c>
      <c r="H3704" t="s">
        <v>90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81</v>
      </c>
      <c r="O3704">
        <f>ROUNDUP(E3704/D3704,2)*100</f>
        <v>110.00000000000001</v>
      </c>
      <c r="P3704">
        <f>IF(L3704&gt;0,ROUNDUP((E3704/L3704),0))</f>
        <v>156</v>
      </c>
      <c r="Q3704" t="s">
        <v>34</v>
      </c>
      <c r="R3704" t="s">
        <v>80</v>
      </c>
      <c r="S3704" s="10">
        <f>(J3704/86400)+25569+(-5/24)</f>
        <v>42524.329675925925</v>
      </c>
      <c r="T3704" s="9">
        <f>(I3704/86400)+25569+(-5/24)</f>
        <v>42561.749305555553</v>
      </c>
    </row>
    <row r="3705" spans="1:20" ht="43.5" x14ac:dyDescent="0.35">
      <c r="A3705">
        <v>3703</v>
      </c>
      <c r="B3705" s="8" t="s">
        <v>909</v>
      </c>
      <c r="C3705" s="8" t="s">
        <v>908</v>
      </c>
      <c r="D3705">
        <v>1050</v>
      </c>
      <c r="E3705">
        <v>1296</v>
      </c>
      <c r="F3705" t="s">
        <v>51</v>
      </c>
      <c r="G3705" t="s">
        <v>55</v>
      </c>
      <c r="H3705" t="s">
        <v>82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81</v>
      </c>
      <c r="O3705">
        <f>ROUNDUP(E3705/D3705,2)*100</f>
        <v>124</v>
      </c>
      <c r="P3705">
        <f>IF(L3705&gt;0,ROUNDUP((E3705/L3705),0))</f>
        <v>44</v>
      </c>
      <c r="Q3705" t="s">
        <v>34</v>
      </c>
      <c r="R3705" t="s">
        <v>80</v>
      </c>
      <c r="S3705" s="10">
        <f>(J3705/86400)+25569+(-5/24)</f>
        <v>42556.296157407407</v>
      </c>
      <c r="T3705" s="9">
        <f>(I3705/86400)+25569+(-5/24)</f>
        <v>42595.082638888889</v>
      </c>
    </row>
    <row r="3706" spans="1:20" ht="43.5" x14ac:dyDescent="0.35">
      <c r="A3706">
        <v>3704</v>
      </c>
      <c r="B3706" s="8" t="s">
        <v>907</v>
      </c>
      <c r="C3706" s="8" t="s">
        <v>906</v>
      </c>
      <c r="D3706">
        <v>300</v>
      </c>
      <c r="E3706">
        <v>409.01</v>
      </c>
      <c r="F3706" t="s">
        <v>51</v>
      </c>
      <c r="G3706" t="s">
        <v>56</v>
      </c>
      <c r="H3706" t="s">
        <v>90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81</v>
      </c>
      <c r="O3706">
        <f>ROUNDUP(E3706/D3706,2)*100</f>
        <v>137</v>
      </c>
      <c r="P3706">
        <f>IF(L3706&gt;0,ROUNDUP((E3706/L3706),0))</f>
        <v>16</v>
      </c>
      <c r="Q3706" t="s">
        <v>34</v>
      </c>
      <c r="R3706" t="s">
        <v>80</v>
      </c>
      <c r="S3706" s="10">
        <f>(J3706/86400)+25569+(-5/24)</f>
        <v>42461.481412037036</v>
      </c>
      <c r="T3706" s="9">
        <f>(I3706/86400)+25569+(-5/24)</f>
        <v>42521.481412037036</v>
      </c>
    </row>
    <row r="3707" spans="1:20" ht="43.5" x14ac:dyDescent="0.35">
      <c r="A3707">
        <v>3705</v>
      </c>
      <c r="B3707" s="8" t="s">
        <v>905</v>
      </c>
      <c r="C3707" s="8" t="s">
        <v>904</v>
      </c>
      <c r="D3707">
        <v>2827</v>
      </c>
      <c r="E3707">
        <v>2925</v>
      </c>
      <c r="F3707" t="s">
        <v>51</v>
      </c>
      <c r="G3707" t="s">
        <v>55</v>
      </c>
      <c r="H3707" t="s">
        <v>82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81</v>
      </c>
      <c r="O3707">
        <f>ROUNDUP(E3707/D3707,2)*100</f>
        <v>104</v>
      </c>
      <c r="P3707">
        <f>IF(L3707&gt;0,ROUNDUP((E3707/L3707),0))</f>
        <v>84</v>
      </c>
      <c r="Q3707" t="s">
        <v>34</v>
      </c>
      <c r="R3707" t="s">
        <v>80</v>
      </c>
      <c r="S3707" s="10">
        <f>(J3707/86400)+25569+(-5/24)</f>
        <v>41792.334652777776</v>
      </c>
      <c r="T3707" s="9">
        <f>(I3707/86400)+25569+(-5/24)</f>
        <v>41813.541666666664</v>
      </c>
    </row>
    <row r="3708" spans="1:20" ht="43.5" x14ac:dyDescent="0.35">
      <c r="A3708">
        <v>3706</v>
      </c>
      <c r="B3708" s="8" t="s">
        <v>903</v>
      </c>
      <c r="C3708" s="8" t="s">
        <v>902</v>
      </c>
      <c r="D3708">
        <v>1500</v>
      </c>
      <c r="E3708">
        <v>1820</v>
      </c>
      <c r="F3708" t="s">
        <v>51</v>
      </c>
      <c r="G3708" t="s">
        <v>55</v>
      </c>
      <c r="H3708" t="s">
        <v>82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81</v>
      </c>
      <c r="O3708">
        <f>ROUNDUP(E3708/D3708,2)*100</f>
        <v>122</v>
      </c>
      <c r="P3708">
        <f>IF(L3708&gt;0,ROUNDUP((E3708/L3708),0))</f>
        <v>140</v>
      </c>
      <c r="Q3708" t="s">
        <v>34</v>
      </c>
      <c r="R3708" t="s">
        <v>80</v>
      </c>
      <c r="S3708" s="10">
        <f>(J3708/86400)+25569+(-5/24)</f>
        <v>41879.705428240741</v>
      </c>
      <c r="T3708" s="9">
        <f>(I3708/86400)+25569+(-5/24)</f>
        <v>41894.705428240741</v>
      </c>
    </row>
    <row r="3709" spans="1:20" ht="43.5" x14ac:dyDescent="0.35">
      <c r="A3709">
        <v>3707</v>
      </c>
      <c r="B3709" s="8" t="s">
        <v>901</v>
      </c>
      <c r="C3709" s="8" t="s">
        <v>677</v>
      </c>
      <c r="D3709">
        <v>1000</v>
      </c>
      <c r="E3709">
        <v>1860</v>
      </c>
      <c r="F3709" t="s">
        <v>51</v>
      </c>
      <c r="G3709" t="s">
        <v>55</v>
      </c>
      <c r="H3709" t="s">
        <v>82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81</v>
      </c>
      <c r="O3709">
        <f>ROUNDUP(E3709/D3709,2)*100</f>
        <v>186</v>
      </c>
      <c r="P3709">
        <f>IF(L3709&gt;0,ROUNDUP((E3709/L3709),0))</f>
        <v>81</v>
      </c>
      <c r="Q3709" t="s">
        <v>34</v>
      </c>
      <c r="R3709" t="s">
        <v>80</v>
      </c>
      <c r="S3709" s="10">
        <f>(J3709/86400)+25569+(-5/24)</f>
        <v>42551.840023148143</v>
      </c>
      <c r="T3709" s="9">
        <f>(I3709/86400)+25569+(-5/24)</f>
        <v>42573.018055555549</v>
      </c>
    </row>
    <row r="3710" spans="1:20" ht="58" x14ac:dyDescent="0.35">
      <c r="A3710">
        <v>3708</v>
      </c>
      <c r="B3710" s="8" t="s">
        <v>900</v>
      </c>
      <c r="C3710" s="8" t="s">
        <v>899</v>
      </c>
      <c r="D3710">
        <v>700</v>
      </c>
      <c r="E3710">
        <v>2100</v>
      </c>
      <c r="F3710" t="s">
        <v>51</v>
      </c>
      <c r="G3710" t="s">
        <v>55</v>
      </c>
      <c r="H3710" t="s">
        <v>82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81</v>
      </c>
      <c r="O3710">
        <f>ROUNDUP(E3710/D3710,2)*100</f>
        <v>300</v>
      </c>
      <c r="P3710">
        <f>IF(L3710&gt;0,ROUNDUP((E3710/L3710),0))</f>
        <v>54</v>
      </c>
      <c r="Q3710" t="s">
        <v>34</v>
      </c>
      <c r="R3710" t="s">
        <v>80</v>
      </c>
      <c r="S3710" s="10">
        <f>(J3710/86400)+25569+(-5/24)</f>
        <v>41809.933865740742</v>
      </c>
      <c r="T3710" s="9">
        <f>(I3710/86400)+25569+(-5/24)</f>
        <v>41823.933865740742</v>
      </c>
    </row>
    <row r="3711" spans="1:20" ht="43.5" x14ac:dyDescent="0.35">
      <c r="A3711">
        <v>3709</v>
      </c>
      <c r="B3711" s="8" t="s">
        <v>898</v>
      </c>
      <c r="C3711" s="8" t="s">
        <v>897</v>
      </c>
      <c r="D3711">
        <v>1000</v>
      </c>
      <c r="E3711">
        <v>1082.5</v>
      </c>
      <c r="F3711" t="s">
        <v>51</v>
      </c>
      <c r="G3711" t="s">
        <v>56</v>
      </c>
      <c r="H3711" t="s">
        <v>90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81</v>
      </c>
      <c r="O3711">
        <f>ROUNDUP(E3711/D3711,2)*100</f>
        <v>109.00000000000001</v>
      </c>
      <c r="P3711">
        <f>IF(L3711&gt;0,ROUNDUP((E3711/L3711),0))</f>
        <v>31</v>
      </c>
      <c r="Q3711" t="s">
        <v>34</v>
      </c>
      <c r="R3711" t="s">
        <v>80</v>
      </c>
      <c r="S3711" s="10">
        <f>(J3711/86400)+25569+(-5/24)</f>
        <v>41785.499374999999</v>
      </c>
      <c r="T3711" s="9">
        <f>(I3711/86400)+25569+(-5/24)</f>
        <v>41815.499374999999</v>
      </c>
    </row>
    <row r="3712" spans="1:20" ht="29" x14ac:dyDescent="0.35">
      <c r="A3712">
        <v>3710</v>
      </c>
      <c r="B3712" s="8" t="s">
        <v>896</v>
      </c>
      <c r="C3712" s="8" t="s">
        <v>895</v>
      </c>
      <c r="D3712">
        <v>1300</v>
      </c>
      <c r="E3712">
        <v>1835</v>
      </c>
      <c r="F3712" t="s">
        <v>51</v>
      </c>
      <c r="G3712" t="s">
        <v>55</v>
      </c>
      <c r="H3712" t="s">
        <v>82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81</v>
      </c>
      <c r="O3712">
        <f>ROUNDUP(E3712/D3712,2)*100</f>
        <v>142</v>
      </c>
      <c r="P3712">
        <f>IF(L3712&gt;0,ROUNDUP((E3712/L3712),0))</f>
        <v>68</v>
      </c>
      <c r="Q3712" t="s">
        <v>34</v>
      </c>
      <c r="R3712" t="s">
        <v>80</v>
      </c>
      <c r="S3712" s="10">
        <f>(J3712/86400)+25569+(-5/24)</f>
        <v>42072.367916666662</v>
      </c>
      <c r="T3712" s="9">
        <f>(I3712/86400)+25569+(-5/24)</f>
        <v>42097.367916666662</v>
      </c>
    </row>
    <row r="3713" spans="1:20" ht="29" x14ac:dyDescent="0.35">
      <c r="A3713">
        <v>3711</v>
      </c>
      <c r="B3713" s="8" t="s">
        <v>894</v>
      </c>
      <c r="C3713" s="8" t="s">
        <v>893</v>
      </c>
      <c r="D3713">
        <v>500</v>
      </c>
      <c r="E3713">
        <v>570</v>
      </c>
      <c r="F3713" t="s">
        <v>51</v>
      </c>
      <c r="G3713" t="s">
        <v>55</v>
      </c>
      <c r="H3713" t="s">
        <v>82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81</v>
      </c>
      <c r="O3713">
        <f>ROUNDUP(E3713/D3713,2)*100</f>
        <v>113.99999999999999</v>
      </c>
      <c r="P3713">
        <f>IF(L3713&gt;0,ROUNDUP((E3713/L3713),0))</f>
        <v>28</v>
      </c>
      <c r="Q3713" t="s">
        <v>34</v>
      </c>
      <c r="R3713" t="s">
        <v>80</v>
      </c>
      <c r="S3713" s="10">
        <f>(J3713/86400)+25569+(-5/24)</f>
        <v>41779.5158912037</v>
      </c>
      <c r="T3713" s="9">
        <f>(I3713/86400)+25569+(-5/24)</f>
        <v>41805.458333333328</v>
      </c>
    </row>
    <row r="3714" spans="1:20" ht="58" x14ac:dyDescent="0.35">
      <c r="A3714">
        <v>3712</v>
      </c>
      <c r="B3714" s="8" t="s">
        <v>892</v>
      </c>
      <c r="C3714" s="8" t="s">
        <v>891</v>
      </c>
      <c r="D3714">
        <v>7500</v>
      </c>
      <c r="E3714">
        <v>11530</v>
      </c>
      <c r="F3714" t="s">
        <v>51</v>
      </c>
      <c r="G3714" t="s">
        <v>55</v>
      </c>
      <c r="H3714" t="s">
        <v>82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81</v>
      </c>
      <c r="O3714">
        <f>ROUNDUP(E3714/D3714,2)*100</f>
        <v>154</v>
      </c>
      <c r="P3714">
        <f>IF(L3714&gt;0,ROUNDUP((E3714/L3714),0))</f>
        <v>111</v>
      </c>
      <c r="Q3714" t="s">
        <v>34</v>
      </c>
      <c r="R3714" t="s">
        <v>80</v>
      </c>
      <c r="S3714" s="10">
        <f>(J3714/86400)+25569+(-5/24)</f>
        <v>42133.963738425919</v>
      </c>
      <c r="T3714" s="9">
        <f>(I3714/86400)+25569+(-5/24)</f>
        <v>42155.082638888889</v>
      </c>
    </row>
    <row r="3715" spans="1:20" ht="43.5" x14ac:dyDescent="0.35">
      <c r="A3715">
        <v>3713</v>
      </c>
      <c r="B3715" s="8" t="s">
        <v>890</v>
      </c>
      <c r="C3715" s="8" t="s">
        <v>889</v>
      </c>
      <c r="D3715">
        <v>2000</v>
      </c>
      <c r="E3715">
        <v>2030</v>
      </c>
      <c r="F3715" t="s">
        <v>51</v>
      </c>
      <c r="G3715" t="s">
        <v>55</v>
      </c>
      <c r="H3715" t="s">
        <v>82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81</v>
      </c>
      <c r="O3715">
        <f>ROUNDUP(E3715/D3715,2)*100</f>
        <v>102</v>
      </c>
      <c r="P3715">
        <f>IF(L3715&gt;0,ROUNDUP((E3715/L3715),0))</f>
        <v>107</v>
      </c>
      <c r="Q3715" t="s">
        <v>34</v>
      </c>
      <c r="R3715" t="s">
        <v>80</v>
      </c>
      <c r="S3715" s="10">
        <f>(J3715/86400)+25569+(-5/24)</f>
        <v>42505.529699074068</v>
      </c>
      <c r="T3715" s="9">
        <f>(I3715/86400)+25569+(-5/24)</f>
        <v>42525.529699074068</v>
      </c>
    </row>
    <row r="3716" spans="1:20" ht="43.5" x14ac:dyDescent="0.35">
      <c r="A3716">
        <v>3714</v>
      </c>
      <c r="B3716" s="8" t="s">
        <v>888</v>
      </c>
      <c r="C3716" s="8" t="s">
        <v>887</v>
      </c>
      <c r="D3716">
        <v>10000</v>
      </c>
      <c r="E3716">
        <v>10235</v>
      </c>
      <c r="F3716" t="s">
        <v>51</v>
      </c>
      <c r="G3716" t="s">
        <v>55</v>
      </c>
      <c r="H3716" t="s">
        <v>82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81</v>
      </c>
      <c r="O3716">
        <f>ROUNDUP(E3716/D3716,2)*100</f>
        <v>103</v>
      </c>
      <c r="P3716">
        <f>IF(L3716&gt;0,ROUNDUP((E3716/L3716),0))</f>
        <v>106</v>
      </c>
      <c r="Q3716" t="s">
        <v>34</v>
      </c>
      <c r="R3716" t="s">
        <v>80</v>
      </c>
      <c r="S3716" s="10">
        <f>(J3716/86400)+25569+(-5/24)</f>
        <v>42118.347997685181</v>
      </c>
      <c r="T3716" s="9">
        <f>(I3716/86400)+25569+(-5/24)</f>
        <v>42149.957638888889</v>
      </c>
    </row>
    <row r="3717" spans="1:20" ht="43.5" x14ac:dyDescent="0.35">
      <c r="A3717">
        <v>3715</v>
      </c>
      <c r="B3717" s="8" t="s">
        <v>886</v>
      </c>
      <c r="C3717" s="8" t="s">
        <v>885</v>
      </c>
      <c r="D3717">
        <v>3500</v>
      </c>
      <c r="E3717">
        <v>3590</v>
      </c>
      <c r="F3717" t="s">
        <v>51</v>
      </c>
      <c r="G3717" t="s">
        <v>56</v>
      </c>
      <c r="H3717" t="s">
        <v>90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81</v>
      </c>
      <c r="O3717">
        <f>ROUNDUP(E3717/D3717,2)*100</f>
        <v>103</v>
      </c>
      <c r="P3717">
        <f>IF(L3717&gt;0,ROUNDUP((E3717/L3717),0))</f>
        <v>133</v>
      </c>
      <c r="Q3717" t="s">
        <v>34</v>
      </c>
      <c r="R3717" t="s">
        <v>80</v>
      </c>
      <c r="S3717" s="10">
        <f>(J3717/86400)+25569+(-5/24)</f>
        <v>42036.787256944437</v>
      </c>
      <c r="T3717" s="9">
        <f>(I3717/86400)+25569+(-5/24)</f>
        <v>42094.327777777777</v>
      </c>
    </row>
    <row r="3718" spans="1:20" ht="43.5" x14ac:dyDescent="0.35">
      <c r="A3718">
        <v>3716</v>
      </c>
      <c r="B3718" s="8" t="s">
        <v>884</v>
      </c>
      <c r="C3718" s="8" t="s">
        <v>883</v>
      </c>
      <c r="D3718">
        <v>800</v>
      </c>
      <c r="E3718">
        <v>1246</v>
      </c>
      <c r="F3718" t="s">
        <v>51</v>
      </c>
      <c r="G3718" t="s">
        <v>55</v>
      </c>
      <c r="H3718" t="s">
        <v>82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81</v>
      </c>
      <c r="O3718">
        <f>ROUNDUP(E3718/D3718,2)*100</f>
        <v>156</v>
      </c>
      <c r="P3718">
        <f>IF(L3718&gt;0,ROUNDUP((E3718/L3718),0))</f>
        <v>52</v>
      </c>
      <c r="Q3718" t="s">
        <v>34</v>
      </c>
      <c r="R3718" t="s">
        <v>80</v>
      </c>
      <c r="S3718" s="10">
        <f>(J3718/86400)+25569+(-5/24)</f>
        <v>42360.679502314808</v>
      </c>
      <c r="T3718" s="9">
        <f>(I3718/86400)+25569+(-5/24)</f>
        <v>42390.679502314808</v>
      </c>
    </row>
    <row r="3719" spans="1:20" ht="43.5" x14ac:dyDescent="0.35">
      <c r="A3719">
        <v>3717</v>
      </c>
      <c r="B3719" s="8" t="s">
        <v>882</v>
      </c>
      <c r="C3719" s="8" t="s">
        <v>881</v>
      </c>
      <c r="D3719">
        <v>4000</v>
      </c>
      <c r="E3719">
        <v>4030</v>
      </c>
      <c r="F3719" t="s">
        <v>51</v>
      </c>
      <c r="G3719" t="s">
        <v>56</v>
      </c>
      <c r="H3719" t="s">
        <v>90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81</v>
      </c>
      <c r="O3719">
        <f>ROUNDUP(E3719/D3719,2)*100</f>
        <v>101</v>
      </c>
      <c r="P3719">
        <f>IF(L3719&gt;0,ROUNDUP((E3719/L3719),0))</f>
        <v>310</v>
      </c>
      <c r="Q3719" t="s">
        <v>34</v>
      </c>
      <c r="R3719" t="s">
        <v>80</v>
      </c>
      <c r="S3719" s="10">
        <f>(J3719/86400)+25569+(-5/24)</f>
        <v>42102.657974537033</v>
      </c>
      <c r="T3719" s="9">
        <f>(I3719/86400)+25569+(-5/24)</f>
        <v>42133.657974537033</v>
      </c>
    </row>
    <row r="3720" spans="1:20" ht="43.5" x14ac:dyDescent="0.35">
      <c r="A3720">
        <v>3718</v>
      </c>
      <c r="B3720" s="8" t="s">
        <v>880</v>
      </c>
      <c r="C3720" s="8" t="s">
        <v>879</v>
      </c>
      <c r="D3720">
        <v>500</v>
      </c>
      <c r="E3720">
        <v>1197</v>
      </c>
      <c r="F3720" t="s">
        <v>51</v>
      </c>
      <c r="G3720" t="s">
        <v>56</v>
      </c>
      <c r="H3720" t="s">
        <v>90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81</v>
      </c>
      <c r="O3720">
        <f>ROUNDUP(E3720/D3720,2)*100</f>
        <v>240</v>
      </c>
      <c r="P3720">
        <f>IF(L3720&gt;0,ROUNDUP((E3720/L3720),0))</f>
        <v>27</v>
      </c>
      <c r="Q3720" t="s">
        <v>34</v>
      </c>
      <c r="R3720" t="s">
        <v>80</v>
      </c>
      <c r="S3720" s="10">
        <f>(J3720/86400)+25569+(-5/24)</f>
        <v>42032.507812499993</v>
      </c>
      <c r="T3720" s="9">
        <f>(I3720/86400)+25569+(-5/24)</f>
        <v>42062.507812499993</v>
      </c>
    </row>
    <row r="3721" spans="1:20" ht="29" x14ac:dyDescent="0.35">
      <c r="A3721">
        <v>3719</v>
      </c>
      <c r="B3721" s="8" t="s">
        <v>878</v>
      </c>
      <c r="C3721" s="8" t="s">
        <v>877</v>
      </c>
      <c r="D3721">
        <v>200</v>
      </c>
      <c r="E3721">
        <v>420</v>
      </c>
      <c r="F3721" t="s">
        <v>51</v>
      </c>
      <c r="G3721" t="s">
        <v>56</v>
      </c>
      <c r="H3721" t="s">
        <v>90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81</v>
      </c>
      <c r="O3721">
        <f>ROUNDUP(E3721/D3721,2)*100</f>
        <v>210</v>
      </c>
      <c r="P3721">
        <f>IF(L3721&gt;0,ROUNDUP((E3721/L3721),0))</f>
        <v>105</v>
      </c>
      <c r="Q3721" t="s">
        <v>34</v>
      </c>
      <c r="R3721" t="s">
        <v>80</v>
      </c>
      <c r="S3721" s="10">
        <f>(J3721/86400)+25569+(-5/24)</f>
        <v>42147.521597222221</v>
      </c>
      <c r="T3721" s="9">
        <f>(I3721/86400)+25569+(-5/24)</f>
        <v>42177.521597222221</v>
      </c>
    </row>
    <row r="3722" spans="1:20" ht="29" x14ac:dyDescent="0.35">
      <c r="A3722">
        <v>3720</v>
      </c>
      <c r="B3722" s="8" t="s">
        <v>876</v>
      </c>
      <c r="C3722" s="8" t="s">
        <v>875</v>
      </c>
      <c r="D3722">
        <v>3300</v>
      </c>
      <c r="E3722">
        <v>3449</v>
      </c>
      <c r="F3722" t="s">
        <v>51</v>
      </c>
      <c r="G3722" t="s">
        <v>55</v>
      </c>
      <c r="H3722" t="s">
        <v>82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81</v>
      </c>
      <c r="O3722">
        <f>ROUNDUP(E3722/D3722,2)*100</f>
        <v>105</v>
      </c>
      <c r="P3722">
        <f>IF(L3722&gt;0,ROUNDUP((E3722/L3722),0))</f>
        <v>87</v>
      </c>
      <c r="Q3722" t="s">
        <v>34</v>
      </c>
      <c r="R3722" t="s">
        <v>80</v>
      </c>
      <c r="S3722" s="10">
        <f>(J3722/86400)+25569+(-5/24)</f>
        <v>42165.784791666665</v>
      </c>
      <c r="T3722" s="9">
        <f>(I3722/86400)+25569+(-5/24)</f>
        <v>42187.784791666665</v>
      </c>
    </row>
    <row r="3723" spans="1:20" ht="58" x14ac:dyDescent="0.35">
      <c r="A3723">
        <v>3721</v>
      </c>
      <c r="B3723" s="8" t="s">
        <v>874</v>
      </c>
      <c r="C3723" s="8" t="s">
        <v>873</v>
      </c>
      <c r="D3723">
        <v>5000</v>
      </c>
      <c r="E3723">
        <v>5040</v>
      </c>
      <c r="F3723" t="s">
        <v>51</v>
      </c>
      <c r="G3723" t="s">
        <v>55</v>
      </c>
      <c r="H3723" t="s">
        <v>82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81</v>
      </c>
      <c r="O3723">
        <f>ROUNDUP(E3723/D3723,2)*100</f>
        <v>101</v>
      </c>
      <c r="P3723">
        <f>IF(L3723&gt;0,ROUNDUP((E3723/L3723),0))</f>
        <v>115</v>
      </c>
      <c r="Q3723" t="s">
        <v>34</v>
      </c>
      <c r="R3723" t="s">
        <v>80</v>
      </c>
      <c r="S3723" s="10">
        <f>(J3723/86400)+25569+(-5/24)</f>
        <v>41927.727824074071</v>
      </c>
      <c r="T3723" s="9">
        <f>(I3723/86400)+25569+(-5/24)</f>
        <v>41948.769490740735</v>
      </c>
    </row>
    <row r="3724" spans="1:20" ht="58" x14ac:dyDescent="0.35">
      <c r="A3724">
        <v>3722</v>
      </c>
      <c r="B3724" s="8" t="s">
        <v>872</v>
      </c>
      <c r="C3724" s="8" t="s">
        <v>871</v>
      </c>
      <c r="D3724">
        <v>1500</v>
      </c>
      <c r="E3724">
        <v>1668</v>
      </c>
      <c r="F3724" t="s">
        <v>51</v>
      </c>
      <c r="G3724" t="s">
        <v>57</v>
      </c>
      <c r="H3724" t="s">
        <v>193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81</v>
      </c>
      <c r="O3724">
        <f>ROUNDUP(E3724/D3724,2)*100</f>
        <v>112.00000000000001</v>
      </c>
      <c r="P3724">
        <f>IF(L3724&gt;0,ROUNDUP((E3724/L3724),0))</f>
        <v>48</v>
      </c>
      <c r="Q3724" t="s">
        <v>34</v>
      </c>
      <c r="R3724" t="s">
        <v>80</v>
      </c>
      <c r="S3724" s="10">
        <f>(J3724/86400)+25569+(-5/24)</f>
        <v>42381.463506944441</v>
      </c>
      <c r="T3724" s="9">
        <f>(I3724/86400)+25569+(-5/24)</f>
        <v>42411.749305555553</v>
      </c>
    </row>
    <row r="3725" spans="1:20" ht="29" x14ac:dyDescent="0.35">
      <c r="A3725">
        <v>3723</v>
      </c>
      <c r="B3725" s="8" t="s">
        <v>870</v>
      </c>
      <c r="C3725" s="8" t="s">
        <v>869</v>
      </c>
      <c r="D3725">
        <v>4500</v>
      </c>
      <c r="E3725">
        <v>4592</v>
      </c>
      <c r="F3725" t="s">
        <v>51</v>
      </c>
      <c r="G3725" t="s">
        <v>56</v>
      </c>
      <c r="H3725" t="s">
        <v>90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81</v>
      </c>
      <c r="O3725">
        <f>ROUNDUP(E3725/D3725,2)*100</f>
        <v>103</v>
      </c>
      <c r="P3725">
        <f>IF(L3725&gt;0,ROUNDUP((E3725/L3725),0))</f>
        <v>73</v>
      </c>
      <c r="Q3725" t="s">
        <v>34</v>
      </c>
      <c r="R3725" t="s">
        <v>80</v>
      </c>
      <c r="S3725" s="10">
        <f>(J3725/86400)+25569+(-5/24)</f>
        <v>41943.544699074067</v>
      </c>
      <c r="T3725" s="9">
        <f>(I3725/86400)+25569+(-5/24)</f>
        <v>41973.586365740739</v>
      </c>
    </row>
    <row r="3726" spans="1:20" ht="43.5" x14ac:dyDescent="0.35">
      <c r="A3726">
        <v>3724</v>
      </c>
      <c r="B3726" s="8" t="s">
        <v>868</v>
      </c>
      <c r="C3726" s="8" t="s">
        <v>867</v>
      </c>
      <c r="D3726">
        <v>4300</v>
      </c>
      <c r="E3726">
        <v>4409.55</v>
      </c>
      <c r="F3726" t="s">
        <v>51</v>
      </c>
      <c r="G3726" t="s">
        <v>56</v>
      </c>
      <c r="H3726" t="s">
        <v>90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81</v>
      </c>
      <c r="O3726">
        <f>ROUNDUP(E3726/D3726,2)*100</f>
        <v>103</v>
      </c>
      <c r="P3726">
        <f>IF(L3726&gt;0,ROUNDUP((E3726/L3726),0))</f>
        <v>50</v>
      </c>
      <c r="Q3726" t="s">
        <v>34</v>
      </c>
      <c r="R3726" t="s">
        <v>80</v>
      </c>
      <c r="S3726" s="10">
        <f>(J3726/86400)+25569+(-5/24)</f>
        <v>42465.283101851848</v>
      </c>
      <c r="T3726" s="9">
        <f>(I3726/86400)+25569+(-5/24)</f>
        <v>42494.749999999993</v>
      </c>
    </row>
    <row r="3727" spans="1:20" ht="43.5" x14ac:dyDescent="0.35">
      <c r="A3727">
        <v>3725</v>
      </c>
      <c r="B3727" s="8" t="s">
        <v>866</v>
      </c>
      <c r="C3727" s="8" t="s">
        <v>865</v>
      </c>
      <c r="D3727">
        <v>300</v>
      </c>
      <c r="E3727">
        <v>381</v>
      </c>
      <c r="F3727" t="s">
        <v>51</v>
      </c>
      <c r="G3727" t="s">
        <v>56</v>
      </c>
      <c r="H3727" t="s">
        <v>90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81</v>
      </c>
      <c r="O3727">
        <f>ROUNDUP(E3727/D3727,2)*100</f>
        <v>127</v>
      </c>
      <c r="P3727">
        <f>IF(L3727&gt;0,ROUNDUP((E3727/L3727),0))</f>
        <v>26</v>
      </c>
      <c r="Q3727" t="s">
        <v>34</v>
      </c>
      <c r="R3727" t="s">
        <v>80</v>
      </c>
      <c r="S3727" s="10">
        <f>(J3727/86400)+25569+(-5/24)</f>
        <v>42401.736886574072</v>
      </c>
      <c r="T3727" s="9">
        <f>(I3727/86400)+25569+(-5/24)</f>
        <v>42418.687499999993</v>
      </c>
    </row>
    <row r="3728" spans="1:20" ht="43.5" x14ac:dyDescent="0.35">
      <c r="A3728">
        <v>3726</v>
      </c>
      <c r="B3728" s="8" t="s">
        <v>864</v>
      </c>
      <c r="C3728" s="8" t="s">
        <v>863</v>
      </c>
      <c r="D3728">
        <v>850</v>
      </c>
      <c r="E3728">
        <v>2879</v>
      </c>
      <c r="F3728" t="s">
        <v>51</v>
      </c>
      <c r="G3728" t="s">
        <v>55</v>
      </c>
      <c r="H3728" t="s">
        <v>82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81</v>
      </c>
      <c r="O3728">
        <f>ROUNDUP(E3728/D3728,2)*100</f>
        <v>338.99999999999994</v>
      </c>
      <c r="P3728">
        <f>IF(L3728&gt;0,ROUNDUP((E3728/L3728),0))</f>
        <v>63</v>
      </c>
      <c r="Q3728" t="s">
        <v>34</v>
      </c>
      <c r="R3728" t="s">
        <v>80</v>
      </c>
      <c r="S3728" s="10">
        <f>(J3728/86400)+25569+(-5/24)</f>
        <v>42461.932534722218</v>
      </c>
      <c r="T3728" s="9">
        <f>(I3728/86400)+25569+(-5/24)</f>
        <v>42489.666666666664</v>
      </c>
    </row>
    <row r="3729" spans="1:20" ht="43.5" x14ac:dyDescent="0.35">
      <c r="A3729">
        <v>3727</v>
      </c>
      <c r="B3729" s="8" t="s">
        <v>862</v>
      </c>
      <c r="C3729" s="8" t="s">
        <v>861</v>
      </c>
      <c r="D3729">
        <v>2000</v>
      </c>
      <c r="E3729">
        <v>2015</v>
      </c>
      <c r="F3729" t="s">
        <v>51</v>
      </c>
      <c r="G3729" t="s">
        <v>55</v>
      </c>
      <c r="H3729" t="s">
        <v>82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81</v>
      </c>
      <c r="O3729">
        <f>ROUNDUP(E3729/D3729,2)*100</f>
        <v>101</v>
      </c>
      <c r="P3729">
        <f>IF(L3729&gt;0,ROUNDUP((E3729/L3729),0))</f>
        <v>62</v>
      </c>
      <c r="Q3729" t="s">
        <v>34</v>
      </c>
      <c r="R3729" t="s">
        <v>80</v>
      </c>
      <c r="S3729" s="10">
        <f>(J3729/86400)+25569+(-5/24)</f>
        <v>42632.139976851853</v>
      </c>
      <c r="T3729" s="9">
        <f>(I3729/86400)+25569+(-5/24)</f>
        <v>42662.996527777774</v>
      </c>
    </row>
    <row r="3730" spans="1:20" ht="43.5" x14ac:dyDescent="0.35">
      <c r="A3730">
        <v>3728</v>
      </c>
      <c r="B3730" s="8" t="s">
        <v>860</v>
      </c>
      <c r="C3730" s="8" t="s">
        <v>859</v>
      </c>
      <c r="D3730">
        <v>20000</v>
      </c>
      <c r="E3730">
        <v>1862</v>
      </c>
      <c r="F3730" t="s">
        <v>49</v>
      </c>
      <c r="G3730" t="s">
        <v>55</v>
      </c>
      <c r="H3730" t="s">
        <v>82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81</v>
      </c>
      <c r="O3730">
        <f>ROUNDUP(E3730/D3730,2)*100</f>
        <v>10</v>
      </c>
      <c r="P3730">
        <f>IF(L3730&gt;0,ROUNDUP((E3730/L3730),0))</f>
        <v>61</v>
      </c>
      <c r="Q3730" t="s">
        <v>34</v>
      </c>
      <c r="R3730" t="s">
        <v>80</v>
      </c>
      <c r="S3730" s="10">
        <f>(J3730/86400)+25569+(-5/24)</f>
        <v>42204.962685185186</v>
      </c>
      <c r="T3730" s="9">
        <f>(I3730/86400)+25569+(-5/24)</f>
        <v>42234.962685185186</v>
      </c>
    </row>
    <row r="3731" spans="1:20" ht="58" x14ac:dyDescent="0.35">
      <c r="A3731">
        <v>3729</v>
      </c>
      <c r="B3731" s="8" t="s">
        <v>858</v>
      </c>
      <c r="C3731" s="8" t="s">
        <v>857</v>
      </c>
      <c r="D3731">
        <v>5000</v>
      </c>
      <c r="E3731">
        <v>362</v>
      </c>
      <c r="F3731" t="s">
        <v>49</v>
      </c>
      <c r="G3731" t="s">
        <v>55</v>
      </c>
      <c r="H3731" t="s">
        <v>82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81</v>
      </c>
      <c r="O3731">
        <f>ROUNDUP(E3731/D3731,2)*100</f>
        <v>8</v>
      </c>
      <c r="P3731">
        <f>IF(L3731&gt;0,ROUNDUP((E3731/L3731),0))</f>
        <v>73</v>
      </c>
      <c r="Q3731" t="s">
        <v>34</v>
      </c>
      <c r="R3731" t="s">
        <v>80</v>
      </c>
      <c r="S3731" s="10">
        <f>(J3731/86400)+25569+(-5/24)</f>
        <v>42040.996666666666</v>
      </c>
      <c r="T3731" s="9">
        <f>(I3731/86400)+25569+(-5/24)</f>
        <v>42085.954999999994</v>
      </c>
    </row>
    <row r="3732" spans="1:20" ht="43.5" x14ac:dyDescent="0.35">
      <c r="A3732">
        <v>3730</v>
      </c>
      <c r="B3732" s="8" t="s">
        <v>856</v>
      </c>
      <c r="C3732" s="8" t="s">
        <v>855</v>
      </c>
      <c r="D3732">
        <v>1000</v>
      </c>
      <c r="E3732">
        <v>100</v>
      </c>
      <c r="F3732" t="s">
        <v>49</v>
      </c>
      <c r="G3732" t="s">
        <v>55</v>
      </c>
      <c r="H3732" t="s">
        <v>82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81</v>
      </c>
      <c r="O3732">
        <f>ROUNDUP(E3732/D3732,2)*100</f>
        <v>10</v>
      </c>
      <c r="P3732">
        <f>IF(L3732&gt;0,ROUNDUP((E3732/L3732),0))</f>
        <v>100</v>
      </c>
      <c r="Q3732" t="s">
        <v>34</v>
      </c>
      <c r="R3732" t="s">
        <v>80</v>
      </c>
      <c r="S3732" s="10">
        <f>(J3732/86400)+25569+(-5/24)</f>
        <v>42203.46943287037</v>
      </c>
      <c r="T3732" s="9">
        <f>(I3732/86400)+25569+(-5/24)</f>
        <v>42233.46943287037</v>
      </c>
    </row>
    <row r="3733" spans="1:20" ht="43.5" x14ac:dyDescent="0.35">
      <c r="A3733">
        <v>3731</v>
      </c>
      <c r="B3733" s="8" t="s">
        <v>854</v>
      </c>
      <c r="C3733" s="8" t="s">
        <v>853</v>
      </c>
      <c r="D3733">
        <v>5500</v>
      </c>
      <c r="E3733">
        <v>620</v>
      </c>
      <c r="F3733" t="s">
        <v>49</v>
      </c>
      <c r="G3733" t="s">
        <v>55</v>
      </c>
      <c r="H3733" t="s">
        <v>82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81</v>
      </c>
      <c r="O3733">
        <f>ROUNDUP(E3733/D3733,2)*100</f>
        <v>12</v>
      </c>
      <c r="P3733">
        <f>IF(L3733&gt;0,ROUNDUP((E3733/L3733),0))</f>
        <v>52</v>
      </c>
      <c r="Q3733" t="s">
        <v>34</v>
      </c>
      <c r="R3733" t="s">
        <v>80</v>
      </c>
      <c r="S3733" s="10">
        <f>(J3733/86400)+25569+(-5/24)</f>
        <v>41983.544513888883</v>
      </c>
      <c r="T3733" s="9">
        <f>(I3733/86400)+25569+(-5/24)</f>
        <v>42013.932638888888</v>
      </c>
    </row>
    <row r="3734" spans="1:20" ht="43.5" x14ac:dyDescent="0.35">
      <c r="A3734">
        <v>3732</v>
      </c>
      <c r="B3734" s="8" t="s">
        <v>852</v>
      </c>
      <c r="C3734" s="8" t="s">
        <v>851</v>
      </c>
      <c r="D3734">
        <v>850</v>
      </c>
      <c r="E3734">
        <v>131</v>
      </c>
      <c r="F3734" t="s">
        <v>49</v>
      </c>
      <c r="G3734" t="s">
        <v>62</v>
      </c>
      <c r="H3734" t="s">
        <v>85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81</v>
      </c>
      <c r="O3734">
        <f>ROUNDUP(E3734/D3734,2)*100</f>
        <v>16</v>
      </c>
      <c r="P3734">
        <f>IF(L3734&gt;0,ROUNDUP((E3734/L3734),0))</f>
        <v>33</v>
      </c>
      <c r="Q3734" t="s">
        <v>34</v>
      </c>
      <c r="R3734" t="s">
        <v>80</v>
      </c>
      <c r="S3734" s="10">
        <f>(J3734/86400)+25569+(-5/24)</f>
        <v>41968.469131944446</v>
      </c>
      <c r="T3734" s="9">
        <f>(I3734/86400)+25569+(-5/24)</f>
        <v>42028.291666666664</v>
      </c>
    </row>
    <row r="3735" spans="1:20" ht="43.5" x14ac:dyDescent="0.35">
      <c r="A3735">
        <v>3733</v>
      </c>
      <c r="B3735" s="8" t="s">
        <v>850</v>
      </c>
      <c r="C3735" s="8" t="s">
        <v>849</v>
      </c>
      <c r="D3735">
        <v>1500</v>
      </c>
      <c r="E3735">
        <v>0</v>
      </c>
      <c r="F3735" t="s">
        <v>49</v>
      </c>
      <c r="G3735" t="s">
        <v>55</v>
      </c>
      <c r="H3735" t="s">
        <v>82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81</v>
      </c>
      <c r="O3735">
        <f>ROUNDUP(E3735/D3735,2)*100</f>
        <v>0</v>
      </c>
      <c r="P3735" t="b">
        <f>IF(L3735&gt;0,ROUNDUP((E3735/L3735),0))</f>
        <v>0</v>
      </c>
      <c r="Q3735" t="s">
        <v>34</v>
      </c>
      <c r="R3735" t="s">
        <v>80</v>
      </c>
      <c r="S3735" s="10">
        <f>(J3735/86400)+25569+(-5/24)</f>
        <v>42102.816064814811</v>
      </c>
      <c r="T3735" s="9">
        <f>(I3735/86400)+25569+(-5/24)</f>
        <v>42112.729166666664</v>
      </c>
    </row>
    <row r="3736" spans="1:20" ht="58" x14ac:dyDescent="0.35">
      <c r="A3736">
        <v>3734</v>
      </c>
      <c r="B3736" s="8" t="s">
        <v>848</v>
      </c>
      <c r="C3736" s="8" t="s">
        <v>847</v>
      </c>
      <c r="D3736">
        <v>1500</v>
      </c>
      <c r="E3736">
        <v>427</v>
      </c>
      <c r="F3736" t="s">
        <v>49</v>
      </c>
      <c r="G3736" t="s">
        <v>55</v>
      </c>
      <c r="H3736" t="s">
        <v>82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81</v>
      </c>
      <c r="O3736">
        <f>ROUNDUP(E3736/D3736,2)*100</f>
        <v>29.000000000000004</v>
      </c>
      <c r="P3736">
        <f>IF(L3736&gt;0,ROUNDUP((E3736/L3736),0))</f>
        <v>61</v>
      </c>
      <c r="Q3736" t="s">
        <v>34</v>
      </c>
      <c r="R3736" t="s">
        <v>80</v>
      </c>
      <c r="S3736" s="10">
        <f>(J3736/86400)+25569+(-5/24)</f>
        <v>42089.693240740737</v>
      </c>
      <c r="T3736" s="9">
        <f>(I3736/86400)+25569+(-5/24)</f>
        <v>42149.693240740737</v>
      </c>
    </row>
    <row r="3737" spans="1:20" ht="29" x14ac:dyDescent="0.35">
      <c r="A3737">
        <v>3735</v>
      </c>
      <c r="B3737" s="8" t="s">
        <v>846</v>
      </c>
      <c r="C3737" s="8" t="s">
        <v>845</v>
      </c>
      <c r="D3737">
        <v>150</v>
      </c>
      <c r="E3737">
        <v>20</v>
      </c>
      <c r="F3737" t="s">
        <v>49</v>
      </c>
      <c r="G3737" t="s">
        <v>56</v>
      </c>
      <c r="H3737" t="s">
        <v>90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81</v>
      </c>
      <c r="O3737">
        <f>ROUNDUP(E3737/D3737,2)*100</f>
        <v>14.000000000000002</v>
      </c>
      <c r="P3737">
        <f>IF(L3737&gt;0,ROUNDUP((E3737/L3737),0))</f>
        <v>10</v>
      </c>
      <c r="Q3737" t="s">
        <v>34</v>
      </c>
      <c r="R3737" t="s">
        <v>80</v>
      </c>
      <c r="S3737" s="10">
        <f>(J3737/86400)+25569+(-5/24)</f>
        <v>42122.484826388885</v>
      </c>
      <c r="T3737" s="9">
        <f>(I3737/86400)+25569+(-5/24)</f>
        <v>42152.484826388885</v>
      </c>
    </row>
    <row r="3738" spans="1:20" ht="43.5" x14ac:dyDescent="0.35">
      <c r="A3738">
        <v>3736</v>
      </c>
      <c r="B3738" s="8" t="s">
        <v>844</v>
      </c>
      <c r="C3738" s="8" t="s">
        <v>843</v>
      </c>
      <c r="D3738">
        <v>1500</v>
      </c>
      <c r="E3738">
        <v>10</v>
      </c>
      <c r="F3738" t="s">
        <v>49</v>
      </c>
      <c r="G3738" t="s">
        <v>56</v>
      </c>
      <c r="H3738" t="s">
        <v>90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81</v>
      </c>
      <c r="O3738">
        <f>ROUNDUP(E3738/D3738,2)*100</f>
        <v>1</v>
      </c>
      <c r="P3738">
        <f>IF(L3738&gt;0,ROUNDUP((E3738/L3738),0))</f>
        <v>10</v>
      </c>
      <c r="Q3738" t="s">
        <v>34</v>
      </c>
      <c r="R3738" t="s">
        <v>80</v>
      </c>
      <c r="S3738" s="10">
        <f>(J3738/86400)+25569+(-5/24)</f>
        <v>42048.503391203696</v>
      </c>
      <c r="T3738" s="9">
        <f>(I3738/86400)+25569+(-5/24)</f>
        <v>42086.541666666664</v>
      </c>
    </row>
    <row r="3739" spans="1:20" ht="43.5" x14ac:dyDescent="0.35">
      <c r="A3739">
        <v>3737</v>
      </c>
      <c r="B3739" s="8" t="s">
        <v>842</v>
      </c>
      <c r="C3739" s="8" t="s">
        <v>841</v>
      </c>
      <c r="D3739">
        <v>700</v>
      </c>
      <c r="E3739">
        <v>150</v>
      </c>
      <c r="F3739" t="s">
        <v>49</v>
      </c>
      <c r="G3739" t="s">
        <v>55</v>
      </c>
      <c r="H3739" t="s">
        <v>82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81</v>
      </c>
      <c r="O3739">
        <f>ROUNDUP(E3739/D3739,2)*100</f>
        <v>22</v>
      </c>
      <c r="P3739">
        <f>IF(L3739&gt;0,ROUNDUP((E3739/L3739),0))</f>
        <v>38</v>
      </c>
      <c r="Q3739" t="s">
        <v>34</v>
      </c>
      <c r="R3739" t="s">
        <v>80</v>
      </c>
      <c r="S3739" s="10">
        <f>(J3739/86400)+25569+(-5/24)</f>
        <v>42297.482673611106</v>
      </c>
      <c r="T3739" s="9">
        <f>(I3739/86400)+25569+(-5/24)</f>
        <v>42320.082638888889</v>
      </c>
    </row>
    <row r="3740" spans="1:20" ht="43.5" x14ac:dyDescent="0.35">
      <c r="A3740">
        <v>3738</v>
      </c>
      <c r="B3740" s="8" t="s">
        <v>840</v>
      </c>
      <c r="C3740" s="8" t="s">
        <v>839</v>
      </c>
      <c r="D3740">
        <v>1500</v>
      </c>
      <c r="E3740">
        <v>270</v>
      </c>
      <c r="F3740" t="s">
        <v>49</v>
      </c>
      <c r="G3740" t="s">
        <v>56</v>
      </c>
      <c r="H3740" t="s">
        <v>90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81</v>
      </c>
      <c r="O3740">
        <f>ROUNDUP(E3740/D3740,2)*100</f>
        <v>18</v>
      </c>
      <c r="P3740">
        <f>IF(L3740&gt;0,ROUNDUP((E3740/L3740),0))</f>
        <v>45</v>
      </c>
      <c r="Q3740" t="s">
        <v>34</v>
      </c>
      <c r="R3740" t="s">
        <v>80</v>
      </c>
      <c r="S3740" s="10">
        <f>(J3740/86400)+25569+(-5/24)</f>
        <v>41813.730381944442</v>
      </c>
      <c r="T3740" s="9">
        <f>(I3740/86400)+25569+(-5/24)</f>
        <v>41835.708333333328</v>
      </c>
    </row>
    <row r="3741" spans="1:20" ht="43.5" x14ac:dyDescent="0.35">
      <c r="A3741">
        <v>3739</v>
      </c>
      <c r="B3741" s="8" t="s">
        <v>838</v>
      </c>
      <c r="C3741" s="8" t="s">
        <v>837</v>
      </c>
      <c r="D3741">
        <v>4000</v>
      </c>
      <c r="E3741">
        <v>805</v>
      </c>
      <c r="F3741" t="s">
        <v>49</v>
      </c>
      <c r="G3741" t="s">
        <v>56</v>
      </c>
      <c r="H3741" t="s">
        <v>90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81</v>
      </c>
      <c r="O3741">
        <f>ROUNDUP(E3741/D3741,2)*100</f>
        <v>21.000000000000004</v>
      </c>
      <c r="P3741">
        <f>IF(L3741&gt;0,ROUNDUP((E3741/L3741),0))</f>
        <v>101</v>
      </c>
      <c r="Q3741" t="s">
        <v>34</v>
      </c>
      <c r="R3741" t="s">
        <v>80</v>
      </c>
      <c r="S3741" s="10">
        <f>(J3741/86400)+25569+(-5/24)</f>
        <v>42548.241527777776</v>
      </c>
      <c r="T3741" s="9">
        <f>(I3741/86400)+25569+(-5/24)</f>
        <v>42568.241527777776</v>
      </c>
    </row>
    <row r="3742" spans="1:20" ht="43.5" x14ac:dyDescent="0.35">
      <c r="A3742">
        <v>3740</v>
      </c>
      <c r="B3742" s="8" t="s">
        <v>836</v>
      </c>
      <c r="C3742" s="8" t="s">
        <v>835</v>
      </c>
      <c r="D3742">
        <v>2000</v>
      </c>
      <c r="E3742">
        <v>358</v>
      </c>
      <c r="F3742" t="s">
        <v>49</v>
      </c>
      <c r="G3742" t="s">
        <v>55</v>
      </c>
      <c r="H3742" t="s">
        <v>82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81</v>
      </c>
      <c r="O3742">
        <f>ROUNDUP(E3742/D3742,2)*100</f>
        <v>18.000000000000004</v>
      </c>
      <c r="P3742">
        <f>IF(L3742&gt;0,ROUNDUP((E3742/L3742),0))</f>
        <v>26</v>
      </c>
      <c r="Q3742" t="s">
        <v>34</v>
      </c>
      <c r="R3742" t="s">
        <v>80</v>
      </c>
      <c r="S3742" s="10">
        <f>(J3742/86400)+25569+(-5/24)</f>
        <v>41832.881423611107</v>
      </c>
      <c r="T3742" s="9">
        <f>(I3742/86400)+25569+(-5/24)</f>
        <v>41862.870810185181</v>
      </c>
    </row>
    <row r="3743" spans="1:20" ht="43.5" x14ac:dyDescent="0.35">
      <c r="A3743">
        <v>3741</v>
      </c>
      <c r="B3743" s="8" t="s">
        <v>834</v>
      </c>
      <c r="C3743" s="8" t="s">
        <v>833</v>
      </c>
      <c r="D3743">
        <v>20000</v>
      </c>
      <c r="E3743">
        <v>0</v>
      </c>
      <c r="F3743" t="s">
        <v>49</v>
      </c>
      <c r="G3743" t="s">
        <v>55</v>
      </c>
      <c r="H3743" t="s">
        <v>82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81</v>
      </c>
      <c r="O3743">
        <f>ROUNDUP(E3743/D3743,2)*100</f>
        <v>0</v>
      </c>
      <c r="P3743" t="b">
        <f>IF(L3743&gt;0,ROUNDUP((E3743/L3743),0))</f>
        <v>0</v>
      </c>
      <c r="Q3743" t="s">
        <v>34</v>
      </c>
      <c r="R3743" t="s">
        <v>80</v>
      </c>
      <c r="S3743" s="10">
        <f>(J3743/86400)+25569+(-5/24)</f>
        <v>42325.712384259255</v>
      </c>
      <c r="T3743" s="9">
        <f>(I3743/86400)+25569+(-5/24)</f>
        <v>42355.712384259255</v>
      </c>
    </row>
    <row r="3744" spans="1:20" ht="43.5" x14ac:dyDescent="0.35">
      <c r="A3744">
        <v>3742</v>
      </c>
      <c r="B3744" s="8" t="s">
        <v>832</v>
      </c>
      <c r="C3744" s="8" t="s">
        <v>831</v>
      </c>
      <c r="D3744">
        <v>5000</v>
      </c>
      <c r="E3744">
        <v>100</v>
      </c>
      <c r="F3744" t="s">
        <v>49</v>
      </c>
      <c r="G3744" t="s">
        <v>55</v>
      </c>
      <c r="H3744" t="s">
        <v>82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81</v>
      </c>
      <c r="O3744">
        <f>ROUNDUP(E3744/D3744,2)*100</f>
        <v>2</v>
      </c>
      <c r="P3744">
        <f>IF(L3744&gt;0,ROUNDUP((E3744/L3744),0))</f>
        <v>25</v>
      </c>
      <c r="Q3744" t="s">
        <v>34</v>
      </c>
      <c r="R3744" t="s">
        <v>80</v>
      </c>
      <c r="S3744" s="10">
        <f>(J3744/86400)+25569+(-5/24)</f>
        <v>41858.006296296291</v>
      </c>
      <c r="T3744" s="9">
        <f>(I3744/86400)+25569+(-5/24)</f>
        <v>41888.006296296291</v>
      </c>
    </row>
    <row r="3745" spans="1:20" ht="29" x14ac:dyDescent="0.35">
      <c r="A3745">
        <v>3743</v>
      </c>
      <c r="B3745" s="8" t="s">
        <v>830</v>
      </c>
      <c r="C3745" s="8" t="s">
        <v>829</v>
      </c>
      <c r="D3745">
        <v>2200</v>
      </c>
      <c r="E3745">
        <v>0</v>
      </c>
      <c r="F3745" t="s">
        <v>49</v>
      </c>
      <c r="G3745" t="s">
        <v>55</v>
      </c>
      <c r="H3745" t="s">
        <v>82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81</v>
      </c>
      <c r="O3745">
        <f>ROUNDUP(E3745/D3745,2)*100</f>
        <v>0</v>
      </c>
      <c r="P3745" t="b">
        <f>IF(L3745&gt;0,ROUNDUP((E3745/L3745),0))</f>
        <v>0</v>
      </c>
      <c r="Q3745" t="s">
        <v>34</v>
      </c>
      <c r="R3745" t="s">
        <v>80</v>
      </c>
      <c r="S3745" s="10">
        <f>(J3745/86400)+25569+(-5/24)</f>
        <v>41793.501898148148</v>
      </c>
      <c r="T3745" s="9">
        <f>(I3745/86400)+25569+(-5/24)</f>
        <v>41823.501898148148</v>
      </c>
    </row>
    <row r="3746" spans="1:20" ht="58" x14ac:dyDescent="0.35">
      <c r="A3746">
        <v>3744</v>
      </c>
      <c r="B3746" s="8" t="s">
        <v>828</v>
      </c>
      <c r="C3746" s="8" t="s">
        <v>827</v>
      </c>
      <c r="D3746">
        <v>1200</v>
      </c>
      <c r="E3746">
        <v>0</v>
      </c>
      <c r="F3746" t="s">
        <v>49</v>
      </c>
      <c r="G3746" t="s">
        <v>55</v>
      </c>
      <c r="H3746" t="s">
        <v>82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81</v>
      </c>
      <c r="O3746">
        <f>ROUNDUP(E3746/D3746,2)*100</f>
        <v>0</v>
      </c>
      <c r="P3746" t="b">
        <f>IF(L3746&gt;0,ROUNDUP((E3746/L3746),0))</f>
        <v>0</v>
      </c>
      <c r="Q3746" t="s">
        <v>34</v>
      </c>
      <c r="R3746" t="s">
        <v>80</v>
      </c>
      <c r="S3746" s="10">
        <f>(J3746/86400)+25569+(-5/24)</f>
        <v>41793.605925925927</v>
      </c>
      <c r="T3746" s="9">
        <f>(I3746/86400)+25569+(-5/24)</f>
        <v>41824.957638888889</v>
      </c>
    </row>
    <row r="3747" spans="1:20" ht="43.5" x14ac:dyDescent="0.35">
      <c r="A3747">
        <v>3745</v>
      </c>
      <c r="B3747" s="8" t="s">
        <v>826</v>
      </c>
      <c r="C3747" s="8" t="s">
        <v>825</v>
      </c>
      <c r="D3747">
        <v>100</v>
      </c>
      <c r="E3747">
        <v>10</v>
      </c>
      <c r="F3747" t="s">
        <v>49</v>
      </c>
      <c r="G3747" t="s">
        <v>55</v>
      </c>
      <c r="H3747" t="s">
        <v>82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81</v>
      </c>
      <c r="O3747">
        <f>ROUNDUP(E3747/D3747,2)*100</f>
        <v>10</v>
      </c>
      <c r="P3747">
        <f>IF(L3747&gt;0,ROUNDUP((E3747/L3747),0))</f>
        <v>10</v>
      </c>
      <c r="Q3747" t="s">
        <v>34</v>
      </c>
      <c r="R3747" t="s">
        <v>80</v>
      </c>
      <c r="S3747" s="10">
        <f>(J3747/86400)+25569+(-5/24)</f>
        <v>41831.489606481475</v>
      </c>
      <c r="T3747" s="9">
        <f>(I3747/86400)+25569+(-5/24)</f>
        <v>41861.489606481475</v>
      </c>
    </row>
    <row r="3748" spans="1:20" ht="29" x14ac:dyDescent="0.35">
      <c r="A3748">
        <v>3746</v>
      </c>
      <c r="B3748" s="8" t="s">
        <v>824</v>
      </c>
      <c r="C3748" s="8" t="s">
        <v>823</v>
      </c>
      <c r="D3748">
        <v>8500</v>
      </c>
      <c r="E3748">
        <v>202</v>
      </c>
      <c r="F3748" t="s">
        <v>49</v>
      </c>
      <c r="G3748" t="s">
        <v>55</v>
      </c>
      <c r="H3748" t="s">
        <v>82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81</v>
      </c>
      <c r="O3748">
        <f>ROUNDUP(E3748/D3748,2)*100</f>
        <v>3</v>
      </c>
      <c r="P3748">
        <f>IF(L3748&gt;0,ROUNDUP((E3748/L3748),0))</f>
        <v>202</v>
      </c>
      <c r="Q3748" t="s">
        <v>34</v>
      </c>
      <c r="R3748" t="s">
        <v>80</v>
      </c>
      <c r="S3748" s="10">
        <f>(J3748/86400)+25569+(-5/24)</f>
        <v>42621.18100694444</v>
      </c>
      <c r="T3748" s="9">
        <f>(I3748/86400)+25569+(-5/24)</f>
        <v>42651.18100694444</v>
      </c>
    </row>
    <row r="3749" spans="1:20" ht="29" x14ac:dyDescent="0.35">
      <c r="A3749">
        <v>3747</v>
      </c>
      <c r="B3749" s="8" t="s">
        <v>822</v>
      </c>
      <c r="C3749" s="8" t="s">
        <v>821</v>
      </c>
      <c r="D3749">
        <v>2500</v>
      </c>
      <c r="E3749">
        <v>25</v>
      </c>
      <c r="F3749" t="s">
        <v>49</v>
      </c>
      <c r="G3749" t="s">
        <v>56</v>
      </c>
      <c r="H3749" t="s">
        <v>90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81</v>
      </c>
      <c r="O3749">
        <f>ROUNDUP(E3749/D3749,2)*100</f>
        <v>1</v>
      </c>
      <c r="P3749">
        <f>IF(L3749&gt;0,ROUNDUP((E3749/L3749),0))</f>
        <v>25</v>
      </c>
      <c r="Q3749" t="s">
        <v>34</v>
      </c>
      <c r="R3749" t="s">
        <v>80</v>
      </c>
      <c r="S3749" s="10">
        <f>(J3749/86400)+25569+(-5/24)</f>
        <v>42164.091388888883</v>
      </c>
      <c r="T3749" s="9">
        <f>(I3749/86400)+25569+(-5/24)</f>
        <v>42190.749305555553</v>
      </c>
    </row>
    <row r="3750" spans="1:20" ht="43.5" x14ac:dyDescent="0.35">
      <c r="A3750">
        <v>3748</v>
      </c>
      <c r="B3750" s="8" t="s">
        <v>820</v>
      </c>
      <c r="C3750" s="8" t="s">
        <v>819</v>
      </c>
      <c r="D3750">
        <v>5000</v>
      </c>
      <c r="E3750">
        <v>5176</v>
      </c>
      <c r="F3750" t="s">
        <v>51</v>
      </c>
      <c r="G3750" t="s">
        <v>55</v>
      </c>
      <c r="H3750" t="s">
        <v>82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540</v>
      </c>
      <c r="O3750">
        <f>ROUNDUP(E3750/D3750,2)*100</f>
        <v>104</v>
      </c>
      <c r="P3750">
        <f>IF(L3750&gt;0,ROUNDUP((E3750/L3750),0))</f>
        <v>100</v>
      </c>
      <c r="Q3750" t="s">
        <v>34</v>
      </c>
      <c r="R3750" t="s">
        <v>539</v>
      </c>
      <c r="S3750" s="10">
        <f>(J3750/86400)+25569+(-5/24)</f>
        <v>42395.498101851852</v>
      </c>
      <c r="T3750" s="9">
        <f>(I3750/86400)+25569+(-5/24)</f>
        <v>42416.040972222218</v>
      </c>
    </row>
    <row r="3751" spans="1:20" ht="43.5" x14ac:dyDescent="0.35">
      <c r="A3751">
        <v>3749</v>
      </c>
      <c r="B3751" s="8" t="s">
        <v>818</v>
      </c>
      <c r="C3751" s="8" t="s">
        <v>817</v>
      </c>
      <c r="D3751">
        <v>500</v>
      </c>
      <c r="E3751">
        <v>525</v>
      </c>
      <c r="F3751" t="s">
        <v>51</v>
      </c>
      <c r="G3751" t="s">
        <v>55</v>
      </c>
      <c r="H3751" t="s">
        <v>82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540</v>
      </c>
      <c r="O3751">
        <f>ROUNDUP(E3751/D3751,2)*100</f>
        <v>105</v>
      </c>
      <c r="P3751">
        <f>IF(L3751&gt;0,ROUNDUP((E3751/L3751),0))</f>
        <v>75</v>
      </c>
      <c r="Q3751" t="s">
        <v>34</v>
      </c>
      <c r="R3751" t="s">
        <v>539</v>
      </c>
      <c r="S3751" s="10">
        <f>(J3751/86400)+25569+(-5/24)</f>
        <v>42457.918842592589</v>
      </c>
      <c r="T3751" s="9">
        <f>(I3751/86400)+25569+(-5/24)</f>
        <v>42488.957638888889</v>
      </c>
    </row>
    <row r="3752" spans="1:20" ht="87" x14ac:dyDescent="0.35">
      <c r="A3752">
        <v>3750</v>
      </c>
      <c r="B3752" s="8" t="s">
        <v>816</v>
      </c>
      <c r="C3752" s="8" t="s">
        <v>815</v>
      </c>
      <c r="D3752">
        <v>6000</v>
      </c>
      <c r="E3752">
        <v>6027</v>
      </c>
      <c r="F3752" t="s">
        <v>51</v>
      </c>
      <c r="G3752" t="s">
        <v>55</v>
      </c>
      <c r="H3752" t="s">
        <v>82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540</v>
      </c>
      <c r="O3752">
        <f>ROUNDUP(E3752/D3752,2)*100</f>
        <v>101</v>
      </c>
      <c r="P3752">
        <f>IF(L3752&gt;0,ROUNDUP((E3752/L3752),0))</f>
        <v>216</v>
      </c>
      <c r="Q3752" t="s">
        <v>34</v>
      </c>
      <c r="R3752" t="s">
        <v>539</v>
      </c>
      <c r="S3752" s="10">
        <f>(J3752/86400)+25569+(-5/24)</f>
        <v>42016.773240740738</v>
      </c>
      <c r="T3752" s="9">
        <f>(I3752/86400)+25569+(-5/24)</f>
        <v>42045.124305555553</v>
      </c>
    </row>
    <row r="3753" spans="1:20" ht="43.5" x14ac:dyDescent="0.35">
      <c r="A3753">
        <v>3751</v>
      </c>
      <c r="B3753" s="8" t="s">
        <v>814</v>
      </c>
      <c r="C3753" s="8" t="s">
        <v>813</v>
      </c>
      <c r="D3753">
        <v>1000</v>
      </c>
      <c r="E3753">
        <v>1326</v>
      </c>
      <c r="F3753" t="s">
        <v>51</v>
      </c>
      <c r="G3753" t="s">
        <v>55</v>
      </c>
      <c r="H3753" t="s">
        <v>82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540</v>
      </c>
      <c r="O3753">
        <f>ROUNDUP(E3753/D3753,2)*100</f>
        <v>133</v>
      </c>
      <c r="P3753">
        <f>IF(L3753&gt;0,ROUNDUP((E3753/L3753),0))</f>
        <v>121</v>
      </c>
      <c r="Q3753" t="s">
        <v>34</v>
      </c>
      <c r="R3753" t="s">
        <v>539</v>
      </c>
      <c r="S3753" s="10">
        <f>(J3753/86400)+25569+(-5/24)</f>
        <v>42402.827233796292</v>
      </c>
      <c r="T3753" s="9">
        <f>(I3753/86400)+25569+(-5/24)</f>
        <v>42462.785567129627</v>
      </c>
    </row>
    <row r="3754" spans="1:20" ht="58" x14ac:dyDescent="0.35">
      <c r="A3754">
        <v>3752</v>
      </c>
      <c r="B3754" s="8" t="s">
        <v>812</v>
      </c>
      <c r="C3754" s="8" t="s">
        <v>811</v>
      </c>
      <c r="D3754">
        <v>500</v>
      </c>
      <c r="E3754">
        <v>565</v>
      </c>
      <c r="F3754" t="s">
        <v>51</v>
      </c>
      <c r="G3754" t="s">
        <v>56</v>
      </c>
      <c r="H3754" t="s">
        <v>90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540</v>
      </c>
      <c r="O3754">
        <f>ROUNDUP(E3754/D3754,2)*100</f>
        <v>112.99999999999999</v>
      </c>
      <c r="P3754">
        <f>IF(L3754&gt;0,ROUNDUP((E3754/L3754),0))</f>
        <v>38</v>
      </c>
      <c r="Q3754" t="s">
        <v>34</v>
      </c>
      <c r="R3754" t="s">
        <v>539</v>
      </c>
      <c r="S3754" s="10">
        <f>(J3754/86400)+25569+(-5/24)</f>
        <v>42619.594155092585</v>
      </c>
      <c r="T3754" s="9">
        <f>(I3754/86400)+25569+(-5/24)</f>
        <v>42659.666666666664</v>
      </c>
    </row>
    <row r="3755" spans="1:20" ht="43.5" x14ac:dyDescent="0.35">
      <c r="A3755">
        <v>3753</v>
      </c>
      <c r="B3755" s="8" t="s">
        <v>810</v>
      </c>
      <c r="C3755" s="8" t="s">
        <v>809</v>
      </c>
      <c r="D3755">
        <v>5000</v>
      </c>
      <c r="E3755">
        <v>5167</v>
      </c>
      <c r="F3755" t="s">
        <v>51</v>
      </c>
      <c r="G3755" t="s">
        <v>55</v>
      </c>
      <c r="H3755" t="s">
        <v>82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540</v>
      </c>
      <c r="O3755">
        <f>ROUNDUP(E3755/D3755,2)*100</f>
        <v>104</v>
      </c>
      <c r="P3755">
        <f>IF(L3755&gt;0,ROUNDUP((E3755/L3755),0))</f>
        <v>173</v>
      </c>
      <c r="Q3755" t="s">
        <v>34</v>
      </c>
      <c r="R3755" t="s">
        <v>539</v>
      </c>
      <c r="S3755" s="10">
        <f>(J3755/86400)+25569+(-5/24)</f>
        <v>42128.615740740737</v>
      </c>
      <c r="T3755" s="9">
        <f>(I3755/86400)+25569+(-5/24)</f>
        <v>42157.791666666664</v>
      </c>
    </row>
    <row r="3756" spans="1:20" ht="43.5" x14ac:dyDescent="0.35">
      <c r="A3756">
        <v>3754</v>
      </c>
      <c r="B3756" s="8" t="s">
        <v>808</v>
      </c>
      <c r="C3756" s="8" t="s">
        <v>807</v>
      </c>
      <c r="D3756">
        <v>2500</v>
      </c>
      <c r="E3756">
        <v>3000</v>
      </c>
      <c r="F3756" t="s">
        <v>51</v>
      </c>
      <c r="G3756" t="s">
        <v>55</v>
      </c>
      <c r="H3756" t="s">
        <v>82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540</v>
      </c>
      <c r="O3756">
        <f>ROUNDUP(E3756/D3756,2)*100</f>
        <v>120</v>
      </c>
      <c r="P3756">
        <f>IF(L3756&gt;0,ROUNDUP((E3756/L3756),0))</f>
        <v>112</v>
      </c>
      <c r="Q3756" t="s">
        <v>34</v>
      </c>
      <c r="R3756" t="s">
        <v>539</v>
      </c>
      <c r="S3756" s="10">
        <f>(J3756/86400)+25569+(-5/24)</f>
        <v>41808.67288194444</v>
      </c>
      <c r="T3756" s="9">
        <f>(I3756/86400)+25569+(-5/24)</f>
        <v>41845.999305555553</v>
      </c>
    </row>
    <row r="3757" spans="1:20" ht="43.5" x14ac:dyDescent="0.35">
      <c r="A3757">
        <v>3755</v>
      </c>
      <c r="B3757" s="8" t="s">
        <v>806</v>
      </c>
      <c r="C3757" s="8" t="s">
        <v>805</v>
      </c>
      <c r="D3757">
        <v>550</v>
      </c>
      <c r="E3757">
        <v>713</v>
      </c>
      <c r="F3757" t="s">
        <v>51</v>
      </c>
      <c r="G3757" t="s">
        <v>56</v>
      </c>
      <c r="H3757" t="s">
        <v>90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540</v>
      </c>
      <c r="O3757">
        <f>ROUNDUP(E3757/D3757,2)*100</f>
        <v>130</v>
      </c>
      <c r="P3757">
        <f>IF(L3757&gt;0,ROUNDUP((E3757/L3757),0))</f>
        <v>26</v>
      </c>
      <c r="Q3757" t="s">
        <v>34</v>
      </c>
      <c r="R3757" t="s">
        <v>539</v>
      </c>
      <c r="S3757" s="10">
        <f>(J3757/86400)+25569+(-5/24)</f>
        <v>42445.658645833326</v>
      </c>
      <c r="T3757" s="9">
        <f>(I3757/86400)+25569+(-5/24)</f>
        <v>42475.658645833326</v>
      </c>
    </row>
    <row r="3758" spans="1:20" ht="43.5" x14ac:dyDescent="0.35">
      <c r="A3758">
        <v>3756</v>
      </c>
      <c r="B3758" s="8" t="s">
        <v>804</v>
      </c>
      <c r="C3758" s="8" t="s">
        <v>803</v>
      </c>
      <c r="D3758">
        <v>4500</v>
      </c>
      <c r="E3758">
        <v>4550</v>
      </c>
      <c r="F3758" t="s">
        <v>51</v>
      </c>
      <c r="G3758" t="s">
        <v>55</v>
      </c>
      <c r="H3758" t="s">
        <v>82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540</v>
      </c>
      <c r="O3758">
        <f>ROUNDUP(E3758/D3758,2)*100</f>
        <v>102</v>
      </c>
      <c r="P3758">
        <f>IF(L3758&gt;0,ROUNDUP((E3758/L3758),0))</f>
        <v>268</v>
      </c>
      <c r="Q3758" t="s">
        <v>34</v>
      </c>
      <c r="R3758" t="s">
        <v>539</v>
      </c>
      <c r="S3758" s="10">
        <f>(J3758/86400)+25569+(-5/24)</f>
        <v>41771.606458333328</v>
      </c>
      <c r="T3758" s="9">
        <f>(I3758/86400)+25569+(-5/24)</f>
        <v>41801.606458333328</v>
      </c>
    </row>
    <row r="3759" spans="1:20" ht="43.5" x14ac:dyDescent="0.35">
      <c r="A3759">
        <v>3757</v>
      </c>
      <c r="B3759" s="8" t="s">
        <v>802</v>
      </c>
      <c r="C3759" s="8" t="s">
        <v>801</v>
      </c>
      <c r="D3759">
        <v>3500</v>
      </c>
      <c r="E3759">
        <v>3798</v>
      </c>
      <c r="F3759" t="s">
        <v>51</v>
      </c>
      <c r="G3759" t="s">
        <v>55</v>
      </c>
      <c r="H3759" t="s">
        <v>82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540</v>
      </c>
      <c r="O3759">
        <f>ROUNDUP(E3759/D3759,2)*100</f>
        <v>109.00000000000001</v>
      </c>
      <c r="P3759">
        <f>IF(L3759&gt;0,ROUNDUP((E3759/L3759),0))</f>
        <v>76</v>
      </c>
      <c r="Q3759" t="s">
        <v>34</v>
      </c>
      <c r="R3759" t="s">
        <v>539</v>
      </c>
      <c r="S3759" s="10">
        <f>(J3759/86400)+25569+(-5/24)</f>
        <v>41954.642534722218</v>
      </c>
      <c r="T3759" s="9">
        <f>(I3759/86400)+25569+(-5/24)</f>
        <v>41974.642534722218</v>
      </c>
    </row>
    <row r="3760" spans="1:20" ht="29" x14ac:dyDescent="0.35">
      <c r="A3760">
        <v>3758</v>
      </c>
      <c r="B3760" s="8" t="s">
        <v>800</v>
      </c>
      <c r="C3760" s="8" t="s">
        <v>799</v>
      </c>
      <c r="D3760">
        <v>1500</v>
      </c>
      <c r="E3760">
        <v>1535</v>
      </c>
      <c r="F3760" t="s">
        <v>51</v>
      </c>
      <c r="G3760" t="s">
        <v>55</v>
      </c>
      <c r="H3760" t="s">
        <v>82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540</v>
      </c>
      <c r="O3760">
        <f>ROUNDUP(E3760/D3760,2)*100</f>
        <v>103</v>
      </c>
      <c r="P3760">
        <f>IF(L3760&gt;0,ROUNDUP((E3760/L3760),0))</f>
        <v>60</v>
      </c>
      <c r="Q3760" t="s">
        <v>34</v>
      </c>
      <c r="R3760" t="s">
        <v>539</v>
      </c>
      <c r="S3760" s="10">
        <f>(J3760/86400)+25569+(-5/24)</f>
        <v>41747.263171296298</v>
      </c>
      <c r="T3760" s="9">
        <f>(I3760/86400)+25569+(-5/24)</f>
        <v>41778</v>
      </c>
    </row>
    <row r="3761" spans="1:20" ht="29" x14ac:dyDescent="0.35">
      <c r="A3761">
        <v>3759</v>
      </c>
      <c r="B3761" s="8" t="s">
        <v>798</v>
      </c>
      <c r="C3761" s="8" t="s">
        <v>797</v>
      </c>
      <c r="D3761">
        <v>4000</v>
      </c>
      <c r="E3761">
        <v>4409.7700000000004</v>
      </c>
      <c r="F3761" t="s">
        <v>51</v>
      </c>
      <c r="G3761" t="s">
        <v>55</v>
      </c>
      <c r="H3761" t="s">
        <v>82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540</v>
      </c>
      <c r="O3761">
        <f>ROUNDUP(E3761/D3761,2)*100</f>
        <v>111.00000000000001</v>
      </c>
      <c r="P3761">
        <f>IF(L3761&gt;0,ROUNDUP((E3761/L3761),0))</f>
        <v>51</v>
      </c>
      <c r="Q3761" t="s">
        <v>34</v>
      </c>
      <c r="R3761" t="s">
        <v>539</v>
      </c>
      <c r="S3761" s="10">
        <f>(J3761/86400)+25569+(-5/24)</f>
        <v>42181.899918981479</v>
      </c>
      <c r="T3761" s="9">
        <f>(I3761/86400)+25569+(-5/24)</f>
        <v>42241.899918981479</v>
      </c>
    </row>
    <row r="3762" spans="1:20" ht="43.5" x14ac:dyDescent="0.35">
      <c r="A3762">
        <v>3760</v>
      </c>
      <c r="B3762" s="8" t="s">
        <v>796</v>
      </c>
      <c r="C3762" s="8" t="s">
        <v>795</v>
      </c>
      <c r="D3762">
        <v>5000</v>
      </c>
      <c r="E3762">
        <v>5050.7700000000004</v>
      </c>
      <c r="F3762" t="s">
        <v>51</v>
      </c>
      <c r="G3762" t="s">
        <v>55</v>
      </c>
      <c r="H3762" t="s">
        <v>82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540</v>
      </c>
      <c r="O3762">
        <f>ROUNDUP(E3762/D3762,2)*100</f>
        <v>102</v>
      </c>
      <c r="P3762">
        <f>IF(L3762&gt;0,ROUNDUP((E3762/L3762),0))</f>
        <v>56</v>
      </c>
      <c r="Q3762" t="s">
        <v>34</v>
      </c>
      <c r="R3762" t="s">
        <v>539</v>
      </c>
      <c r="S3762" s="10">
        <f>(J3762/86400)+25569+(-5/24)</f>
        <v>41739.316967592589</v>
      </c>
      <c r="T3762" s="9">
        <f>(I3762/86400)+25569+(-5/24)</f>
        <v>41764.316967592589</v>
      </c>
    </row>
    <row r="3763" spans="1:20" ht="58" x14ac:dyDescent="0.35">
      <c r="A3763">
        <v>3761</v>
      </c>
      <c r="B3763" s="8" t="s">
        <v>794</v>
      </c>
      <c r="C3763" s="8" t="s">
        <v>793</v>
      </c>
      <c r="D3763">
        <v>500</v>
      </c>
      <c r="E3763">
        <v>500</v>
      </c>
      <c r="F3763" t="s">
        <v>51</v>
      </c>
      <c r="G3763" t="s">
        <v>56</v>
      </c>
      <c r="H3763" t="s">
        <v>90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540</v>
      </c>
      <c r="O3763">
        <f>ROUNDUP(E3763/D3763,2)*100</f>
        <v>100</v>
      </c>
      <c r="P3763">
        <f>IF(L3763&gt;0,ROUNDUP((E3763/L3763),0))</f>
        <v>167</v>
      </c>
      <c r="Q3763" t="s">
        <v>34</v>
      </c>
      <c r="R3763" t="s">
        <v>539</v>
      </c>
      <c r="S3763" s="10">
        <f>(J3763/86400)+25569+(-5/24)</f>
        <v>42173.258530092593</v>
      </c>
      <c r="T3763" s="9">
        <f>(I3763/86400)+25569+(-5/24)</f>
        <v>42226.749999999993</v>
      </c>
    </row>
    <row r="3764" spans="1:20" ht="43.5" x14ac:dyDescent="0.35">
      <c r="A3764">
        <v>3762</v>
      </c>
      <c r="B3764" s="8" t="s">
        <v>792</v>
      </c>
      <c r="C3764" s="8" t="s">
        <v>791</v>
      </c>
      <c r="D3764">
        <v>1250</v>
      </c>
      <c r="E3764">
        <v>1328</v>
      </c>
      <c r="F3764" t="s">
        <v>51</v>
      </c>
      <c r="G3764" t="s">
        <v>56</v>
      </c>
      <c r="H3764" t="s">
        <v>90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540</v>
      </c>
      <c r="O3764">
        <f>ROUNDUP(E3764/D3764,2)*100</f>
        <v>107</v>
      </c>
      <c r="P3764">
        <f>IF(L3764&gt;0,ROUNDUP((E3764/L3764),0))</f>
        <v>48</v>
      </c>
      <c r="Q3764" t="s">
        <v>34</v>
      </c>
      <c r="R3764" t="s">
        <v>539</v>
      </c>
      <c r="S3764" s="10">
        <f>(J3764/86400)+25569+(-5/24)</f>
        <v>42193.605196759258</v>
      </c>
      <c r="T3764" s="9">
        <f>(I3764/86400)+25569+(-5/24)</f>
        <v>42218.605196759258</v>
      </c>
    </row>
    <row r="3765" spans="1:20" ht="29" x14ac:dyDescent="0.35">
      <c r="A3765">
        <v>3763</v>
      </c>
      <c r="B3765" s="8" t="s">
        <v>790</v>
      </c>
      <c r="C3765" s="8" t="s">
        <v>789</v>
      </c>
      <c r="D3765">
        <v>5000</v>
      </c>
      <c r="E3765">
        <v>5000</v>
      </c>
      <c r="F3765" t="s">
        <v>51</v>
      </c>
      <c r="G3765" t="s">
        <v>55</v>
      </c>
      <c r="H3765" t="s">
        <v>82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540</v>
      </c>
      <c r="O3765">
        <f>ROUNDUP(E3765/D3765,2)*100</f>
        <v>100</v>
      </c>
      <c r="P3765">
        <f>IF(L3765&gt;0,ROUNDUP((E3765/L3765),0))</f>
        <v>65</v>
      </c>
      <c r="Q3765" t="s">
        <v>34</v>
      </c>
      <c r="R3765" t="s">
        <v>539</v>
      </c>
      <c r="S3765" s="10">
        <f>(J3765/86400)+25569+(-5/24)</f>
        <v>42065.541967592588</v>
      </c>
      <c r="T3765" s="9">
        <f>(I3765/86400)+25569+(-5/24)</f>
        <v>42095.500300925924</v>
      </c>
    </row>
    <row r="3766" spans="1:20" ht="43.5" x14ac:dyDescent="0.35">
      <c r="A3766">
        <v>3764</v>
      </c>
      <c r="B3766" s="8" t="s">
        <v>788</v>
      </c>
      <c r="C3766" s="8" t="s">
        <v>787</v>
      </c>
      <c r="D3766">
        <v>1500</v>
      </c>
      <c r="E3766">
        <v>1500</v>
      </c>
      <c r="F3766" t="s">
        <v>51</v>
      </c>
      <c r="G3766" t="s">
        <v>55</v>
      </c>
      <c r="H3766" t="s">
        <v>82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540</v>
      </c>
      <c r="O3766">
        <f>ROUNDUP(E3766/D3766,2)*100</f>
        <v>100</v>
      </c>
      <c r="P3766">
        <f>IF(L3766&gt;0,ROUNDUP((E3766/L3766),0))</f>
        <v>56</v>
      </c>
      <c r="Q3766" t="s">
        <v>34</v>
      </c>
      <c r="R3766" t="s">
        <v>539</v>
      </c>
      <c r="S3766" s="10">
        <f>(J3766/86400)+25569+(-5/24)</f>
        <v>42499.634629629632</v>
      </c>
      <c r="T3766" s="9">
        <f>(I3766/86400)+25569+(-5/24)</f>
        <v>42518.816666666666</v>
      </c>
    </row>
    <row r="3767" spans="1:20" ht="43.5" x14ac:dyDescent="0.35">
      <c r="A3767">
        <v>3765</v>
      </c>
      <c r="B3767" s="8" t="s">
        <v>786</v>
      </c>
      <c r="C3767" s="8" t="s">
        <v>785</v>
      </c>
      <c r="D3767">
        <v>7000</v>
      </c>
      <c r="E3767">
        <v>7942</v>
      </c>
      <c r="F3767" t="s">
        <v>51</v>
      </c>
      <c r="G3767" t="s">
        <v>55</v>
      </c>
      <c r="H3767" t="s">
        <v>82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540</v>
      </c>
      <c r="O3767">
        <f>ROUNDUP(E3767/D3767,2)*100</f>
        <v>113.99999999999999</v>
      </c>
      <c r="P3767">
        <f>IF(L3767&gt;0,ROUNDUP((E3767/L3767),0))</f>
        <v>75</v>
      </c>
      <c r="Q3767" t="s">
        <v>34</v>
      </c>
      <c r="R3767" t="s">
        <v>539</v>
      </c>
      <c r="S3767" s="10">
        <f>(J3767/86400)+25569+(-5/24)</f>
        <v>41820.568078703705</v>
      </c>
      <c r="T3767" s="9">
        <f>(I3767/86400)+25569+(-5/24)</f>
        <v>41850.568078703705</v>
      </c>
    </row>
    <row r="3768" spans="1:20" ht="43.5" x14ac:dyDescent="0.35">
      <c r="A3768">
        <v>3766</v>
      </c>
      <c r="B3768" s="8" t="s">
        <v>784</v>
      </c>
      <c r="C3768" s="8" t="s">
        <v>783</v>
      </c>
      <c r="D3768">
        <v>10000</v>
      </c>
      <c r="E3768">
        <v>10265.01</v>
      </c>
      <c r="F3768" t="s">
        <v>51</v>
      </c>
      <c r="G3768" t="s">
        <v>55</v>
      </c>
      <c r="H3768" t="s">
        <v>82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540</v>
      </c>
      <c r="O3768">
        <f>ROUNDUP(E3768/D3768,2)*100</f>
        <v>103</v>
      </c>
      <c r="P3768">
        <f>IF(L3768&gt;0,ROUNDUP((E3768/L3768),0))</f>
        <v>107</v>
      </c>
      <c r="Q3768" t="s">
        <v>34</v>
      </c>
      <c r="R3768" t="s">
        <v>539</v>
      </c>
      <c r="S3768" s="10">
        <f>(J3768/86400)+25569+(-5/24)</f>
        <v>41787.958854166667</v>
      </c>
      <c r="T3768" s="9">
        <f>(I3768/86400)+25569+(-5/24)</f>
        <v>41822.958854166667</v>
      </c>
    </row>
    <row r="3769" spans="1:20" ht="43.5" x14ac:dyDescent="0.35">
      <c r="A3769">
        <v>3767</v>
      </c>
      <c r="B3769" s="8" t="s">
        <v>782</v>
      </c>
      <c r="C3769" s="8" t="s">
        <v>781</v>
      </c>
      <c r="D3769">
        <v>2000</v>
      </c>
      <c r="E3769">
        <v>2335</v>
      </c>
      <c r="F3769" t="s">
        <v>51</v>
      </c>
      <c r="G3769" t="s">
        <v>55</v>
      </c>
      <c r="H3769" t="s">
        <v>82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540</v>
      </c>
      <c r="O3769">
        <f>ROUNDUP(E3769/D3769,2)*100</f>
        <v>117</v>
      </c>
      <c r="P3769">
        <f>IF(L3769&gt;0,ROUNDUP((E3769/L3769),0))</f>
        <v>42</v>
      </c>
      <c r="Q3769" t="s">
        <v>34</v>
      </c>
      <c r="R3769" t="s">
        <v>539</v>
      </c>
      <c r="S3769" s="10">
        <f>(J3769/86400)+25569+(-5/24)</f>
        <v>42049.811307870368</v>
      </c>
      <c r="T3769" s="9">
        <f>(I3769/86400)+25569+(-5/24)</f>
        <v>42063.999305555553</v>
      </c>
    </row>
    <row r="3770" spans="1:20" ht="43.5" x14ac:dyDescent="0.35">
      <c r="A3770">
        <v>3768</v>
      </c>
      <c r="B3770" s="8" t="s">
        <v>780</v>
      </c>
      <c r="C3770" s="8" t="s">
        <v>779</v>
      </c>
      <c r="D3770">
        <v>4000</v>
      </c>
      <c r="E3770">
        <v>4306.1099999999997</v>
      </c>
      <c r="F3770" t="s">
        <v>51</v>
      </c>
      <c r="G3770" t="s">
        <v>55</v>
      </c>
      <c r="H3770" t="s">
        <v>82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540</v>
      </c>
      <c r="O3770">
        <f>ROUNDUP(E3770/D3770,2)*100</f>
        <v>108</v>
      </c>
      <c r="P3770">
        <f>IF(L3770&gt;0,ROUNDUP((E3770/L3770),0))</f>
        <v>75</v>
      </c>
      <c r="Q3770" t="s">
        <v>34</v>
      </c>
      <c r="R3770" t="s">
        <v>539</v>
      </c>
      <c r="S3770" s="10">
        <f>(J3770/86400)+25569+(-5/24)</f>
        <v>41772.519560185181</v>
      </c>
      <c r="T3770" s="9">
        <f>(I3770/86400)+25569+(-5/24)</f>
        <v>41802.519560185181</v>
      </c>
    </row>
    <row r="3771" spans="1:20" ht="43.5" x14ac:dyDescent="0.35">
      <c r="A3771">
        <v>3769</v>
      </c>
      <c r="B3771" s="8" t="s">
        <v>778</v>
      </c>
      <c r="C3771" s="8" t="s">
        <v>777</v>
      </c>
      <c r="D3771">
        <v>1100</v>
      </c>
      <c r="E3771">
        <v>1100</v>
      </c>
      <c r="F3771" t="s">
        <v>51</v>
      </c>
      <c r="G3771" t="s">
        <v>55</v>
      </c>
      <c r="H3771" t="s">
        <v>82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540</v>
      </c>
      <c r="O3771">
        <f>ROUNDUP(E3771/D3771,2)*100</f>
        <v>100</v>
      </c>
      <c r="P3771">
        <f>IF(L3771&gt;0,ROUNDUP((E3771/L3771),0))</f>
        <v>74</v>
      </c>
      <c r="Q3771" t="s">
        <v>34</v>
      </c>
      <c r="R3771" t="s">
        <v>539</v>
      </c>
      <c r="S3771" s="10">
        <f>(J3771/86400)+25569+(-5/24)</f>
        <v>42445.389803240738</v>
      </c>
      <c r="T3771" s="9">
        <f>(I3771/86400)+25569+(-5/24)</f>
        <v>42475.389803240738</v>
      </c>
    </row>
    <row r="3772" spans="1:20" ht="43.5" x14ac:dyDescent="0.35">
      <c r="A3772">
        <v>3770</v>
      </c>
      <c r="B3772" s="8" t="s">
        <v>776</v>
      </c>
      <c r="C3772" s="8" t="s">
        <v>775</v>
      </c>
      <c r="D3772">
        <v>2000</v>
      </c>
      <c r="E3772">
        <v>2000</v>
      </c>
      <c r="F3772" t="s">
        <v>51</v>
      </c>
      <c r="G3772" t="s">
        <v>56</v>
      </c>
      <c r="H3772" t="s">
        <v>90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540</v>
      </c>
      <c r="O3772">
        <f>ROUNDUP(E3772/D3772,2)*100</f>
        <v>100</v>
      </c>
      <c r="P3772">
        <f>IF(L3772&gt;0,ROUNDUP((E3772/L3772),0))</f>
        <v>100</v>
      </c>
      <c r="Q3772" t="s">
        <v>34</v>
      </c>
      <c r="R3772" t="s">
        <v>539</v>
      </c>
      <c r="S3772" s="10">
        <f>(J3772/86400)+25569+(-5/24)</f>
        <v>42138.722337962965</v>
      </c>
      <c r="T3772" s="9">
        <f>(I3772/86400)+25569+(-5/24)</f>
        <v>42168.722337962965</v>
      </c>
    </row>
    <row r="3773" spans="1:20" ht="29" x14ac:dyDescent="0.35">
      <c r="A3773">
        <v>3771</v>
      </c>
      <c r="B3773" s="8" t="s">
        <v>774</v>
      </c>
      <c r="C3773" s="8" t="s">
        <v>773</v>
      </c>
      <c r="D3773">
        <v>1000</v>
      </c>
      <c r="E3773">
        <v>1460</v>
      </c>
      <c r="F3773" t="s">
        <v>51</v>
      </c>
      <c r="G3773" t="s">
        <v>55</v>
      </c>
      <c r="H3773" t="s">
        <v>82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540</v>
      </c>
      <c r="O3773">
        <f>ROUNDUP(E3773/D3773,2)*100</f>
        <v>146</v>
      </c>
      <c r="P3773">
        <f>IF(L3773&gt;0,ROUNDUP((E3773/L3773),0))</f>
        <v>39</v>
      </c>
      <c r="Q3773" t="s">
        <v>34</v>
      </c>
      <c r="R3773" t="s">
        <v>539</v>
      </c>
      <c r="S3773" s="10">
        <f>(J3773/86400)+25569+(-5/24)</f>
        <v>42493.64875</v>
      </c>
      <c r="T3773" s="9">
        <f>(I3773/86400)+25569+(-5/24)</f>
        <v>42507.791666666664</v>
      </c>
    </row>
    <row r="3774" spans="1:20" ht="43.5" x14ac:dyDescent="0.35">
      <c r="A3774">
        <v>3772</v>
      </c>
      <c r="B3774" s="8" t="s">
        <v>772</v>
      </c>
      <c r="C3774" s="8" t="s">
        <v>771</v>
      </c>
      <c r="D3774">
        <v>5000</v>
      </c>
      <c r="E3774">
        <v>5510</v>
      </c>
      <c r="F3774" t="s">
        <v>51</v>
      </c>
      <c r="G3774" t="s">
        <v>55</v>
      </c>
      <c r="H3774" t="s">
        <v>82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540</v>
      </c>
      <c r="O3774">
        <f>ROUNDUP(E3774/D3774,2)*100</f>
        <v>111.00000000000001</v>
      </c>
      <c r="P3774">
        <f>IF(L3774&gt;0,ROUNDUP((E3774/L3774),0))</f>
        <v>167</v>
      </c>
      <c r="Q3774" t="s">
        <v>34</v>
      </c>
      <c r="R3774" t="s">
        <v>539</v>
      </c>
      <c r="S3774" s="10">
        <f>(J3774/86400)+25569+(-5/24)</f>
        <v>42682.408634259256</v>
      </c>
      <c r="T3774" s="9">
        <f>(I3774/86400)+25569+(-5/24)</f>
        <v>42703.041666666664</v>
      </c>
    </row>
    <row r="3775" spans="1:20" ht="29" x14ac:dyDescent="0.35">
      <c r="A3775">
        <v>3773</v>
      </c>
      <c r="B3775" s="8" t="s">
        <v>770</v>
      </c>
      <c r="C3775" s="8" t="s">
        <v>769</v>
      </c>
      <c r="D3775">
        <v>5000</v>
      </c>
      <c r="E3775">
        <v>5410</v>
      </c>
      <c r="F3775" t="s">
        <v>51</v>
      </c>
      <c r="G3775" t="s">
        <v>55</v>
      </c>
      <c r="H3775" t="s">
        <v>82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540</v>
      </c>
      <c r="O3775">
        <f>ROUNDUP(E3775/D3775,2)*100</f>
        <v>109.00000000000001</v>
      </c>
      <c r="P3775">
        <f>IF(L3775&gt;0,ROUNDUP((E3775/L3775),0))</f>
        <v>95</v>
      </c>
      <c r="Q3775" t="s">
        <v>34</v>
      </c>
      <c r="R3775" t="s">
        <v>539</v>
      </c>
      <c r="S3775" s="10">
        <f>(J3775/86400)+25569+(-5/24)</f>
        <v>42655.796840277777</v>
      </c>
      <c r="T3775" s="9">
        <f>(I3775/86400)+25569+(-5/24)</f>
        <v>42688.880555555552</v>
      </c>
    </row>
    <row r="3776" spans="1:20" ht="58" x14ac:dyDescent="0.35">
      <c r="A3776">
        <v>3774</v>
      </c>
      <c r="B3776" s="8" t="s">
        <v>768</v>
      </c>
      <c r="C3776" s="8" t="s">
        <v>767</v>
      </c>
      <c r="D3776">
        <v>2500</v>
      </c>
      <c r="E3776">
        <v>2500</v>
      </c>
      <c r="F3776" t="s">
        <v>51</v>
      </c>
      <c r="G3776" t="s">
        <v>57</v>
      </c>
      <c r="H3776" t="s">
        <v>193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540</v>
      </c>
      <c r="O3776">
        <f>ROUNDUP(E3776/D3776,2)*100</f>
        <v>100</v>
      </c>
      <c r="P3776">
        <f>IF(L3776&gt;0,ROUNDUP((E3776/L3776),0))</f>
        <v>100</v>
      </c>
      <c r="Q3776" t="s">
        <v>34</v>
      </c>
      <c r="R3776" t="s">
        <v>539</v>
      </c>
      <c r="S3776" s="10">
        <f>(J3776/86400)+25569+(-5/24)</f>
        <v>42087.583969907406</v>
      </c>
      <c r="T3776" s="9">
        <f>(I3776/86400)+25569+(-5/24)</f>
        <v>42103.583969907406</v>
      </c>
    </row>
    <row r="3777" spans="1:20" ht="43.5" x14ac:dyDescent="0.35">
      <c r="A3777">
        <v>3775</v>
      </c>
      <c r="B3777" s="8" t="s">
        <v>766</v>
      </c>
      <c r="C3777" s="8" t="s">
        <v>765</v>
      </c>
      <c r="D3777">
        <v>2000</v>
      </c>
      <c r="E3777">
        <v>2005</v>
      </c>
      <c r="F3777" t="s">
        <v>51</v>
      </c>
      <c r="G3777" t="s">
        <v>55</v>
      </c>
      <c r="H3777" t="s">
        <v>82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540</v>
      </c>
      <c r="O3777">
        <f>ROUNDUP(E3777/D3777,2)*100</f>
        <v>101</v>
      </c>
      <c r="P3777">
        <f>IF(L3777&gt;0,ROUNDUP((E3777/L3777),0))</f>
        <v>144</v>
      </c>
      <c r="Q3777" t="s">
        <v>34</v>
      </c>
      <c r="R3777" t="s">
        <v>539</v>
      </c>
      <c r="S3777" s="10">
        <f>(J3777/86400)+25569+(-5/24)</f>
        <v>42075.734293981477</v>
      </c>
      <c r="T3777" s="9">
        <f>(I3777/86400)+25569+(-5/24)</f>
        <v>42102.958333333336</v>
      </c>
    </row>
    <row r="3778" spans="1:20" ht="58" x14ac:dyDescent="0.35">
      <c r="A3778">
        <v>3776</v>
      </c>
      <c r="B3778" s="8" t="s">
        <v>764</v>
      </c>
      <c r="C3778" s="8" t="s">
        <v>763</v>
      </c>
      <c r="D3778">
        <v>8000</v>
      </c>
      <c r="E3778">
        <v>8537</v>
      </c>
      <c r="F3778" t="s">
        <v>51</v>
      </c>
      <c r="G3778" t="s">
        <v>55</v>
      </c>
      <c r="H3778" t="s">
        <v>82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540</v>
      </c>
      <c r="O3778">
        <f>ROUNDUP(E3778/D3778,2)*100</f>
        <v>107</v>
      </c>
      <c r="P3778">
        <f>IF(L3778&gt;0,ROUNDUP((E3778/L3778),0))</f>
        <v>91</v>
      </c>
      <c r="Q3778" t="s">
        <v>34</v>
      </c>
      <c r="R3778" t="s">
        <v>539</v>
      </c>
      <c r="S3778" s="10">
        <f>(J3778/86400)+25569+(-5/24)</f>
        <v>41814.159467592588</v>
      </c>
      <c r="T3778" s="9">
        <f>(I3778/86400)+25569+(-5/24)</f>
        <v>41851.833333333328</v>
      </c>
    </row>
    <row r="3779" spans="1:20" ht="43.5" x14ac:dyDescent="0.35">
      <c r="A3779">
        <v>3777</v>
      </c>
      <c r="B3779" s="8" t="s">
        <v>762</v>
      </c>
      <c r="C3779" s="8" t="s">
        <v>761</v>
      </c>
      <c r="D3779">
        <v>2000</v>
      </c>
      <c r="E3779">
        <v>2864</v>
      </c>
      <c r="F3779" t="s">
        <v>51</v>
      </c>
      <c r="G3779" t="s">
        <v>55</v>
      </c>
      <c r="H3779" t="s">
        <v>82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540</v>
      </c>
      <c r="O3779">
        <f>ROUNDUP(E3779/D3779,2)*100</f>
        <v>144</v>
      </c>
      <c r="P3779">
        <f>IF(L3779&gt;0,ROUNDUP((E3779/L3779),0))</f>
        <v>49</v>
      </c>
      <c r="Q3779" t="s">
        <v>34</v>
      </c>
      <c r="R3779" t="s">
        <v>539</v>
      </c>
      <c r="S3779" s="10">
        <f>(J3779/86400)+25569+(-5/24)</f>
        <v>41886.903020833335</v>
      </c>
      <c r="T3779" s="9">
        <f>(I3779/86400)+25569+(-5/24)</f>
        <v>41908.958333333328</v>
      </c>
    </row>
    <row r="3780" spans="1:20" ht="29" x14ac:dyDescent="0.35">
      <c r="A3780">
        <v>3778</v>
      </c>
      <c r="B3780" s="8" t="s">
        <v>760</v>
      </c>
      <c r="C3780" s="8" t="s">
        <v>759</v>
      </c>
      <c r="D3780">
        <v>2400</v>
      </c>
      <c r="E3780">
        <v>2521</v>
      </c>
      <c r="F3780" t="s">
        <v>51</v>
      </c>
      <c r="G3780" t="s">
        <v>55</v>
      </c>
      <c r="H3780" t="s">
        <v>82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540</v>
      </c>
      <c r="O3780">
        <f>ROUNDUP(E3780/D3780,2)*100</f>
        <v>106</v>
      </c>
      <c r="P3780">
        <f>IF(L3780&gt;0,ROUNDUP((E3780/L3780),0))</f>
        <v>71</v>
      </c>
      <c r="Q3780" t="s">
        <v>34</v>
      </c>
      <c r="R3780" t="s">
        <v>539</v>
      </c>
      <c r="S3780" s="10">
        <f>(J3780/86400)+25569+(-5/24)</f>
        <v>41989.610879629625</v>
      </c>
      <c r="T3780" s="9">
        <f>(I3780/86400)+25569+(-5/24)</f>
        <v>42049.610879629625</v>
      </c>
    </row>
    <row r="3781" spans="1:20" ht="29" x14ac:dyDescent="0.35">
      <c r="A3781">
        <v>3779</v>
      </c>
      <c r="B3781" s="8" t="s">
        <v>758</v>
      </c>
      <c r="C3781" s="8" t="s">
        <v>757</v>
      </c>
      <c r="D3781">
        <v>15000</v>
      </c>
      <c r="E3781">
        <v>15597</v>
      </c>
      <c r="F3781" t="s">
        <v>51</v>
      </c>
      <c r="G3781" t="s">
        <v>55</v>
      </c>
      <c r="H3781" t="s">
        <v>82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540</v>
      </c>
      <c r="O3781">
        <f>ROUNDUP(E3781/D3781,2)*100</f>
        <v>104</v>
      </c>
      <c r="P3781">
        <f>IF(L3781&gt;0,ROUNDUP((E3781/L3781),0))</f>
        <v>136</v>
      </c>
      <c r="Q3781" t="s">
        <v>34</v>
      </c>
      <c r="R3781" t="s">
        <v>539</v>
      </c>
      <c r="S3781" s="10">
        <f>(J3781/86400)+25569+(-5/24)</f>
        <v>42425.527083333327</v>
      </c>
      <c r="T3781" s="9">
        <f>(I3781/86400)+25569+(-5/24)</f>
        <v>42455.485416666663</v>
      </c>
    </row>
    <row r="3782" spans="1:20" ht="43.5" x14ac:dyDescent="0.35">
      <c r="A3782">
        <v>3780</v>
      </c>
      <c r="B3782" s="8" t="s">
        <v>756</v>
      </c>
      <c r="C3782" s="8" t="s">
        <v>755</v>
      </c>
      <c r="D3782">
        <v>2500</v>
      </c>
      <c r="E3782">
        <v>3000</v>
      </c>
      <c r="F3782" t="s">
        <v>51</v>
      </c>
      <c r="G3782" t="s">
        <v>55</v>
      </c>
      <c r="H3782" t="s">
        <v>82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540</v>
      </c>
      <c r="O3782">
        <f>ROUNDUP(E3782/D3782,2)*100</f>
        <v>120</v>
      </c>
      <c r="P3782">
        <f>IF(L3782&gt;0,ROUNDUP((E3782/L3782),0))</f>
        <v>100</v>
      </c>
      <c r="Q3782" t="s">
        <v>34</v>
      </c>
      <c r="R3782" t="s">
        <v>539</v>
      </c>
      <c r="S3782" s="10">
        <f>(J3782/86400)+25569+(-5/24)</f>
        <v>42166.011400462965</v>
      </c>
      <c r="T3782" s="9">
        <f>(I3782/86400)+25569+(-5/24)</f>
        <v>42198.629166666666</v>
      </c>
    </row>
    <row r="3783" spans="1:20" ht="58" x14ac:dyDescent="0.35">
      <c r="A3783">
        <v>3781</v>
      </c>
      <c r="B3783" s="8" t="s">
        <v>754</v>
      </c>
      <c r="C3783" s="8" t="s">
        <v>753</v>
      </c>
      <c r="D3783">
        <v>4500</v>
      </c>
      <c r="E3783">
        <v>4935</v>
      </c>
      <c r="F3783" t="s">
        <v>51</v>
      </c>
      <c r="G3783" t="s">
        <v>55</v>
      </c>
      <c r="H3783" t="s">
        <v>82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540</v>
      </c>
      <c r="O3783">
        <f>ROUNDUP(E3783/D3783,2)*100</f>
        <v>110.00000000000001</v>
      </c>
      <c r="P3783">
        <f>IF(L3783&gt;0,ROUNDUP((E3783/L3783),0))</f>
        <v>95</v>
      </c>
      <c r="Q3783" t="s">
        <v>34</v>
      </c>
      <c r="R3783" t="s">
        <v>539</v>
      </c>
      <c r="S3783" s="10">
        <f>(J3783/86400)+25569+(-5/24)</f>
        <v>41865.674594907403</v>
      </c>
      <c r="T3783" s="9">
        <f>(I3783/86400)+25569+(-5/24)</f>
        <v>41890.674594907403</v>
      </c>
    </row>
    <row r="3784" spans="1:20" ht="43.5" x14ac:dyDescent="0.35">
      <c r="A3784">
        <v>3782</v>
      </c>
      <c r="B3784" s="8" t="s">
        <v>752</v>
      </c>
      <c r="C3784" s="8" t="s">
        <v>751</v>
      </c>
      <c r="D3784">
        <v>2000</v>
      </c>
      <c r="E3784">
        <v>2035</v>
      </c>
      <c r="F3784" t="s">
        <v>51</v>
      </c>
      <c r="G3784" t="s">
        <v>56</v>
      </c>
      <c r="H3784" t="s">
        <v>90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540</v>
      </c>
      <c r="O3784">
        <f>ROUNDUP(E3784/D3784,2)*100</f>
        <v>102</v>
      </c>
      <c r="P3784">
        <f>IF(L3784&gt;0,ROUNDUP((E3784/L3784),0))</f>
        <v>76</v>
      </c>
      <c r="Q3784" t="s">
        <v>34</v>
      </c>
      <c r="R3784" t="s">
        <v>539</v>
      </c>
      <c r="S3784" s="10">
        <f>(J3784/86400)+25569+(-5/24)</f>
        <v>42546.653900462959</v>
      </c>
      <c r="T3784" s="9">
        <f>(I3784/86400)+25569+(-5/24)</f>
        <v>42575.749999999993</v>
      </c>
    </row>
    <row r="3785" spans="1:20" ht="43.5" x14ac:dyDescent="0.35">
      <c r="A3785">
        <v>3783</v>
      </c>
      <c r="B3785" s="8" t="s">
        <v>750</v>
      </c>
      <c r="C3785" s="8" t="s">
        <v>749</v>
      </c>
      <c r="D3785">
        <v>1200</v>
      </c>
      <c r="E3785">
        <v>1547</v>
      </c>
      <c r="F3785" t="s">
        <v>51</v>
      </c>
      <c r="G3785" t="s">
        <v>55</v>
      </c>
      <c r="H3785" t="s">
        <v>82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540</v>
      </c>
      <c r="O3785">
        <f>ROUNDUP(E3785/D3785,2)*100</f>
        <v>129</v>
      </c>
      <c r="P3785">
        <f>IF(L3785&gt;0,ROUNDUP((E3785/L3785),0))</f>
        <v>65</v>
      </c>
      <c r="Q3785" t="s">
        <v>34</v>
      </c>
      <c r="R3785" t="s">
        <v>539</v>
      </c>
      <c r="S3785" s="10">
        <f>(J3785/86400)+25569+(-5/24)</f>
        <v>42419.931944444441</v>
      </c>
      <c r="T3785" s="9">
        <f>(I3785/86400)+25569+(-5/24)</f>
        <v>42444.458333333336</v>
      </c>
    </row>
    <row r="3786" spans="1:20" ht="43.5" x14ac:dyDescent="0.35">
      <c r="A3786">
        <v>3784</v>
      </c>
      <c r="B3786" s="8" t="s">
        <v>748</v>
      </c>
      <c r="C3786" s="8" t="s">
        <v>747</v>
      </c>
      <c r="D3786">
        <v>1000</v>
      </c>
      <c r="E3786">
        <v>1150</v>
      </c>
      <c r="F3786" t="s">
        <v>51</v>
      </c>
      <c r="G3786" t="s">
        <v>57</v>
      </c>
      <c r="H3786" t="s">
        <v>193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540</v>
      </c>
      <c r="O3786">
        <f>ROUNDUP(E3786/D3786,2)*100</f>
        <v>114.99999999999999</v>
      </c>
      <c r="P3786">
        <f>IF(L3786&gt;0,ROUNDUP((E3786/L3786),0))</f>
        <v>115</v>
      </c>
      <c r="Q3786" t="s">
        <v>34</v>
      </c>
      <c r="R3786" t="s">
        <v>539</v>
      </c>
      <c r="S3786" s="10">
        <f>(J3786/86400)+25569+(-5/24)</f>
        <v>42531.772361111107</v>
      </c>
      <c r="T3786" s="9">
        <f>(I3786/86400)+25569+(-5/24)</f>
        <v>42561.772361111107</v>
      </c>
    </row>
    <row r="3787" spans="1:20" ht="43.5" x14ac:dyDescent="0.35">
      <c r="A3787">
        <v>3785</v>
      </c>
      <c r="B3787" s="8" t="s">
        <v>746</v>
      </c>
      <c r="C3787" s="8" t="s">
        <v>745</v>
      </c>
      <c r="D3787">
        <v>2000</v>
      </c>
      <c r="E3787">
        <v>3015</v>
      </c>
      <c r="F3787" t="s">
        <v>51</v>
      </c>
      <c r="G3787" t="s">
        <v>56</v>
      </c>
      <c r="H3787" t="s">
        <v>90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540</v>
      </c>
      <c r="O3787">
        <f>ROUNDUP(E3787/D3787,2)*100</f>
        <v>151</v>
      </c>
      <c r="P3787">
        <f>IF(L3787&gt;0,ROUNDUP((E3787/L3787),0))</f>
        <v>101</v>
      </c>
      <c r="Q3787" t="s">
        <v>34</v>
      </c>
      <c r="R3787" t="s">
        <v>539</v>
      </c>
      <c r="S3787" s="10">
        <f>(J3787/86400)+25569+(-5/24)</f>
        <v>42548.430196759255</v>
      </c>
      <c r="T3787" s="9">
        <f>(I3787/86400)+25569+(-5/24)</f>
        <v>42584.210416666661</v>
      </c>
    </row>
    <row r="3788" spans="1:20" ht="43.5" x14ac:dyDescent="0.35">
      <c r="A3788">
        <v>3786</v>
      </c>
      <c r="B3788" s="8" t="s">
        <v>744</v>
      </c>
      <c r="C3788" s="8" t="s">
        <v>743</v>
      </c>
      <c r="D3788">
        <v>6000</v>
      </c>
      <c r="E3788">
        <v>6658</v>
      </c>
      <c r="F3788" t="s">
        <v>51</v>
      </c>
      <c r="G3788" t="s">
        <v>55</v>
      </c>
      <c r="H3788" t="s">
        <v>82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540</v>
      </c>
      <c r="O3788">
        <f>ROUNDUP(E3788/D3788,2)*100</f>
        <v>111.00000000000001</v>
      </c>
      <c r="P3788">
        <f>IF(L3788&gt;0,ROUNDUP((E3788/L3788),0))</f>
        <v>94</v>
      </c>
      <c r="Q3788" t="s">
        <v>34</v>
      </c>
      <c r="R3788" t="s">
        <v>539</v>
      </c>
      <c r="S3788" s="10">
        <f>(J3788/86400)+25569+(-5/24)</f>
        <v>42486.829571759255</v>
      </c>
      <c r="T3788" s="9">
        <f>(I3788/86400)+25569+(-5/24)</f>
        <v>42516.829571759255</v>
      </c>
    </row>
    <row r="3789" spans="1:20" ht="43.5" x14ac:dyDescent="0.35">
      <c r="A3789">
        <v>3787</v>
      </c>
      <c r="B3789" s="8" t="s">
        <v>742</v>
      </c>
      <c r="C3789" s="8" t="s">
        <v>741</v>
      </c>
      <c r="D3789">
        <v>350</v>
      </c>
      <c r="E3789">
        <v>351</v>
      </c>
      <c r="F3789" t="s">
        <v>51</v>
      </c>
      <c r="G3789" t="s">
        <v>55</v>
      </c>
      <c r="H3789" t="s">
        <v>82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540</v>
      </c>
      <c r="O3789">
        <f>ROUNDUP(E3789/D3789,2)*100</f>
        <v>101</v>
      </c>
      <c r="P3789">
        <f>IF(L3789&gt;0,ROUNDUP((E3789/L3789),0))</f>
        <v>36</v>
      </c>
      <c r="Q3789" t="s">
        <v>34</v>
      </c>
      <c r="R3789" t="s">
        <v>539</v>
      </c>
      <c r="S3789" s="10">
        <f>(J3789/86400)+25569+(-5/24)</f>
        <v>42167.326458333329</v>
      </c>
      <c r="T3789" s="9">
        <f>(I3789/86400)+25569+(-5/24)</f>
        <v>42195.957638888889</v>
      </c>
    </row>
    <row r="3790" spans="1:20" ht="72.5" x14ac:dyDescent="0.35">
      <c r="A3790">
        <v>3788</v>
      </c>
      <c r="B3790" s="8" t="s">
        <v>740</v>
      </c>
      <c r="C3790" s="8" t="s">
        <v>739</v>
      </c>
      <c r="D3790">
        <v>75000</v>
      </c>
      <c r="E3790">
        <v>500</v>
      </c>
      <c r="F3790" t="s">
        <v>49</v>
      </c>
      <c r="G3790" t="s">
        <v>55</v>
      </c>
      <c r="H3790" t="s">
        <v>82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540</v>
      </c>
      <c r="O3790">
        <f>ROUNDUP(E3790/D3790,2)*100</f>
        <v>1</v>
      </c>
      <c r="P3790">
        <f>IF(L3790&gt;0,ROUNDUP((E3790/L3790),0))</f>
        <v>500</v>
      </c>
      <c r="Q3790" t="s">
        <v>34</v>
      </c>
      <c r="R3790" t="s">
        <v>539</v>
      </c>
      <c r="S3790" s="10">
        <f>(J3790/86400)+25569+(-5/24)</f>
        <v>42333.487488425926</v>
      </c>
      <c r="T3790" s="9">
        <f>(I3790/86400)+25569+(-5/24)</f>
        <v>42361.470833333333</v>
      </c>
    </row>
    <row r="3791" spans="1:20" ht="43.5" x14ac:dyDescent="0.35">
      <c r="A3791">
        <v>3789</v>
      </c>
      <c r="B3791" s="8" t="s">
        <v>738</v>
      </c>
      <c r="C3791" s="8" t="s">
        <v>737</v>
      </c>
      <c r="D3791">
        <v>3550</v>
      </c>
      <c r="E3791">
        <v>116</v>
      </c>
      <c r="F3791" t="s">
        <v>49</v>
      </c>
      <c r="G3791" t="s">
        <v>56</v>
      </c>
      <c r="H3791" t="s">
        <v>90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540</v>
      </c>
      <c r="O3791">
        <f>ROUNDUP(E3791/D3791,2)*100</f>
        <v>4</v>
      </c>
      <c r="P3791">
        <f>IF(L3791&gt;0,ROUNDUP((E3791/L3791),0))</f>
        <v>29</v>
      </c>
      <c r="Q3791" t="s">
        <v>34</v>
      </c>
      <c r="R3791" t="s">
        <v>539</v>
      </c>
      <c r="S3791" s="10">
        <f>(J3791/86400)+25569+(-5/24)</f>
        <v>42138.590486111112</v>
      </c>
      <c r="T3791" s="9">
        <f>(I3791/86400)+25569+(-5/24)</f>
        <v>42170.590486111112</v>
      </c>
    </row>
    <row r="3792" spans="1:20" ht="43.5" x14ac:dyDescent="0.35">
      <c r="A3792">
        <v>3790</v>
      </c>
      <c r="B3792" s="8" t="s">
        <v>736</v>
      </c>
      <c r="C3792" s="8" t="s">
        <v>735</v>
      </c>
      <c r="D3792">
        <v>15000</v>
      </c>
      <c r="E3792">
        <v>0</v>
      </c>
      <c r="F3792" t="s">
        <v>49</v>
      </c>
      <c r="G3792" t="s">
        <v>55</v>
      </c>
      <c r="H3792" t="s">
        <v>82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540</v>
      </c>
      <c r="O3792">
        <f>ROUNDUP(E3792/D3792,2)*100</f>
        <v>0</v>
      </c>
      <c r="P3792" t="b">
        <f>IF(L3792&gt;0,ROUNDUP((E3792/L3792),0))</f>
        <v>0</v>
      </c>
      <c r="Q3792" t="s">
        <v>34</v>
      </c>
      <c r="R3792" t="s">
        <v>539</v>
      </c>
      <c r="S3792" s="10">
        <f>(J3792/86400)+25569+(-5/24)</f>
        <v>42666.458599537036</v>
      </c>
      <c r="T3792" s="9">
        <f>(I3792/86400)+25569+(-5/24)</f>
        <v>42696.5002662037</v>
      </c>
    </row>
    <row r="3793" spans="1:20" ht="29" x14ac:dyDescent="0.35">
      <c r="A3793">
        <v>3791</v>
      </c>
      <c r="B3793" s="8" t="s">
        <v>734</v>
      </c>
      <c r="C3793" s="8" t="s">
        <v>733</v>
      </c>
      <c r="D3793">
        <v>1500</v>
      </c>
      <c r="E3793">
        <v>0</v>
      </c>
      <c r="F3793" t="s">
        <v>49</v>
      </c>
      <c r="G3793" t="s">
        <v>55</v>
      </c>
      <c r="H3793" t="s">
        <v>82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540</v>
      </c>
      <c r="O3793">
        <f>ROUNDUP(E3793/D3793,2)*100</f>
        <v>0</v>
      </c>
      <c r="P3793" t="b">
        <f>IF(L3793&gt;0,ROUNDUP((E3793/L3793),0))</f>
        <v>0</v>
      </c>
      <c r="Q3793" t="s">
        <v>34</v>
      </c>
      <c r="R3793" t="s">
        <v>539</v>
      </c>
      <c r="S3793" s="10">
        <f>(J3793/86400)+25569+(-5/24)</f>
        <v>41766.4837037037</v>
      </c>
      <c r="T3793" s="9">
        <f>(I3793/86400)+25569+(-5/24)</f>
        <v>41826.4837037037</v>
      </c>
    </row>
    <row r="3794" spans="1:20" ht="29" x14ac:dyDescent="0.35">
      <c r="A3794">
        <v>3792</v>
      </c>
      <c r="B3794" s="8" t="s">
        <v>732</v>
      </c>
      <c r="C3794" s="8" t="s">
        <v>731</v>
      </c>
      <c r="D3794">
        <v>12500</v>
      </c>
      <c r="E3794">
        <v>35</v>
      </c>
      <c r="F3794" t="s">
        <v>49</v>
      </c>
      <c r="G3794" t="s">
        <v>55</v>
      </c>
      <c r="H3794" t="s">
        <v>82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540</v>
      </c>
      <c r="O3794">
        <f>ROUNDUP(E3794/D3794,2)*100</f>
        <v>1</v>
      </c>
      <c r="P3794">
        <f>IF(L3794&gt;0,ROUNDUP((E3794/L3794),0))</f>
        <v>18</v>
      </c>
      <c r="Q3794" t="s">
        <v>34</v>
      </c>
      <c r="R3794" t="s">
        <v>539</v>
      </c>
      <c r="S3794" s="10">
        <f>(J3794/86400)+25569+(-5/24)</f>
        <v>42170.238680555551</v>
      </c>
      <c r="T3794" s="9">
        <f>(I3794/86400)+25569+(-5/24)</f>
        <v>42200.238680555551</v>
      </c>
    </row>
    <row r="3795" spans="1:20" ht="43.5" x14ac:dyDescent="0.35">
      <c r="A3795">
        <v>3793</v>
      </c>
      <c r="B3795" s="8" t="s">
        <v>730</v>
      </c>
      <c r="C3795" s="8" t="s">
        <v>729</v>
      </c>
      <c r="D3795">
        <v>7000</v>
      </c>
      <c r="E3795">
        <v>4176</v>
      </c>
      <c r="F3795" t="s">
        <v>49</v>
      </c>
      <c r="G3795" t="s">
        <v>55</v>
      </c>
      <c r="H3795" t="s">
        <v>82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540</v>
      </c>
      <c r="O3795">
        <f>ROUNDUP(E3795/D3795,2)*100</f>
        <v>60</v>
      </c>
      <c r="P3795">
        <f>IF(L3795&gt;0,ROUNDUP((E3795/L3795),0))</f>
        <v>174</v>
      </c>
      <c r="Q3795" t="s">
        <v>34</v>
      </c>
      <c r="R3795" t="s">
        <v>539</v>
      </c>
      <c r="S3795" s="10">
        <f>(J3795/86400)+25569+(-5/24)</f>
        <v>41968.73065972222</v>
      </c>
      <c r="T3795" s="9">
        <f>(I3795/86400)+25569+(-5/24)</f>
        <v>41989.73065972222</v>
      </c>
    </row>
    <row r="3796" spans="1:20" ht="58" x14ac:dyDescent="0.35">
      <c r="A3796">
        <v>3794</v>
      </c>
      <c r="B3796" s="8" t="s">
        <v>728</v>
      </c>
      <c r="C3796" s="8" t="s">
        <v>727</v>
      </c>
      <c r="D3796">
        <v>5000</v>
      </c>
      <c r="E3796">
        <v>50</v>
      </c>
      <c r="F3796" t="s">
        <v>49</v>
      </c>
      <c r="G3796" t="s">
        <v>56</v>
      </c>
      <c r="H3796" t="s">
        <v>90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540</v>
      </c>
      <c r="O3796">
        <f>ROUNDUP(E3796/D3796,2)*100</f>
        <v>1</v>
      </c>
      <c r="P3796">
        <f>IF(L3796&gt;0,ROUNDUP((E3796/L3796),0))</f>
        <v>50</v>
      </c>
      <c r="Q3796" t="s">
        <v>34</v>
      </c>
      <c r="R3796" t="s">
        <v>539</v>
      </c>
      <c r="S3796" s="10">
        <f>(J3796/86400)+25569+(-5/24)</f>
        <v>42132.372152777774</v>
      </c>
      <c r="T3796" s="9">
        <f>(I3796/86400)+25569+(-5/24)</f>
        <v>42162.372152777774</v>
      </c>
    </row>
    <row r="3797" spans="1:20" ht="43.5" x14ac:dyDescent="0.35">
      <c r="A3797">
        <v>3795</v>
      </c>
      <c r="B3797" s="8" t="s">
        <v>726</v>
      </c>
      <c r="C3797" s="8" t="s">
        <v>725</v>
      </c>
      <c r="D3797">
        <v>600</v>
      </c>
      <c r="E3797">
        <v>10</v>
      </c>
      <c r="F3797" t="s">
        <v>49</v>
      </c>
      <c r="G3797" t="s">
        <v>56</v>
      </c>
      <c r="H3797" t="s">
        <v>90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540</v>
      </c>
      <c r="O3797">
        <f>ROUNDUP(E3797/D3797,2)*100</f>
        <v>2</v>
      </c>
      <c r="P3797">
        <f>IF(L3797&gt;0,ROUNDUP((E3797/L3797),0))</f>
        <v>5</v>
      </c>
      <c r="Q3797" t="s">
        <v>34</v>
      </c>
      <c r="R3797" t="s">
        <v>539</v>
      </c>
      <c r="S3797" s="10">
        <f>(J3797/86400)+25569+(-5/24)</f>
        <v>42201.227893518517</v>
      </c>
      <c r="T3797" s="9">
        <f>(I3797/86400)+25569+(-5/24)</f>
        <v>42244.729166666664</v>
      </c>
    </row>
    <row r="3798" spans="1:20" ht="43.5" x14ac:dyDescent="0.35">
      <c r="A3798">
        <v>3796</v>
      </c>
      <c r="B3798" s="8" t="s">
        <v>724</v>
      </c>
      <c r="C3798" s="8" t="s">
        <v>723</v>
      </c>
      <c r="D3798">
        <v>22500</v>
      </c>
      <c r="E3798">
        <v>1</v>
      </c>
      <c r="F3798" t="s">
        <v>49</v>
      </c>
      <c r="G3798" t="s">
        <v>55</v>
      </c>
      <c r="H3798" t="s">
        <v>82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540</v>
      </c>
      <c r="O3798">
        <f>ROUNDUP(E3798/D3798,2)*100</f>
        <v>1</v>
      </c>
      <c r="P3798">
        <f>IF(L3798&gt;0,ROUNDUP((E3798/L3798),0))</f>
        <v>1</v>
      </c>
      <c r="Q3798" t="s">
        <v>34</v>
      </c>
      <c r="R3798" t="s">
        <v>539</v>
      </c>
      <c r="S3798" s="10">
        <f>(J3798/86400)+25569+(-5/24)</f>
        <v>42688.821250000001</v>
      </c>
      <c r="T3798" s="9">
        <f>(I3798/86400)+25569+(-5/24)</f>
        <v>42748.821250000001</v>
      </c>
    </row>
    <row r="3799" spans="1:20" ht="58" x14ac:dyDescent="0.35">
      <c r="A3799">
        <v>3797</v>
      </c>
      <c r="B3799" s="8" t="s">
        <v>722</v>
      </c>
      <c r="C3799" s="8" t="s">
        <v>721</v>
      </c>
      <c r="D3799">
        <v>6000</v>
      </c>
      <c r="E3799">
        <v>5380</v>
      </c>
      <c r="F3799" t="s">
        <v>49</v>
      </c>
      <c r="G3799" t="s">
        <v>55</v>
      </c>
      <c r="H3799" t="s">
        <v>82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540</v>
      </c>
      <c r="O3799">
        <f>ROUNDUP(E3799/D3799,2)*100</f>
        <v>90</v>
      </c>
      <c r="P3799">
        <f>IF(L3799&gt;0,ROUNDUP((E3799/L3799),0))</f>
        <v>146</v>
      </c>
      <c r="Q3799" t="s">
        <v>34</v>
      </c>
      <c r="R3799" t="s">
        <v>539</v>
      </c>
      <c r="S3799" s="10">
        <f>(J3799/86400)+25569+(-5/24)</f>
        <v>42084.673206018517</v>
      </c>
      <c r="T3799" s="9">
        <f>(I3799/86400)+25569+(-5/24)</f>
        <v>42114.673206018517</v>
      </c>
    </row>
    <row r="3800" spans="1:20" ht="43.5" x14ac:dyDescent="0.35">
      <c r="A3800">
        <v>3798</v>
      </c>
      <c r="B3800" s="8" t="s">
        <v>720</v>
      </c>
      <c r="C3800" s="8" t="s">
        <v>719</v>
      </c>
      <c r="D3800">
        <v>70000</v>
      </c>
      <c r="E3800">
        <v>1025</v>
      </c>
      <c r="F3800" t="s">
        <v>49</v>
      </c>
      <c r="G3800" t="s">
        <v>55</v>
      </c>
      <c r="H3800" t="s">
        <v>82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540</v>
      </c>
      <c r="O3800">
        <f>ROUNDUP(E3800/D3800,2)*100</f>
        <v>2</v>
      </c>
      <c r="P3800">
        <f>IF(L3800&gt;0,ROUNDUP((E3800/L3800),0))</f>
        <v>205</v>
      </c>
      <c r="Q3800" t="s">
        <v>34</v>
      </c>
      <c r="R3800" t="s">
        <v>539</v>
      </c>
      <c r="S3800" s="10">
        <f>(J3800/86400)+25569+(-5/24)</f>
        <v>41831.514444444438</v>
      </c>
      <c r="T3800" s="9">
        <f>(I3800/86400)+25569+(-5/24)</f>
        <v>41861.514444444438</v>
      </c>
    </row>
    <row r="3801" spans="1:20" ht="43.5" x14ac:dyDescent="0.35">
      <c r="A3801">
        <v>3799</v>
      </c>
      <c r="B3801" s="8" t="s">
        <v>718</v>
      </c>
      <c r="C3801" s="8" t="s">
        <v>717</v>
      </c>
      <c r="D3801">
        <v>10000</v>
      </c>
      <c r="E3801">
        <v>402</v>
      </c>
      <c r="F3801" t="s">
        <v>49</v>
      </c>
      <c r="G3801" t="s">
        <v>55</v>
      </c>
      <c r="H3801" t="s">
        <v>82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540</v>
      </c>
      <c r="O3801">
        <f>ROUNDUP(E3801/D3801,2)*100</f>
        <v>5</v>
      </c>
      <c r="P3801">
        <f>IF(L3801&gt;0,ROUNDUP((E3801/L3801),0))</f>
        <v>101</v>
      </c>
      <c r="Q3801" t="s">
        <v>34</v>
      </c>
      <c r="R3801" t="s">
        <v>539</v>
      </c>
      <c r="S3801" s="10">
        <f>(J3801/86400)+25569+(-5/24)</f>
        <v>42410.722719907404</v>
      </c>
      <c r="T3801" s="9">
        <f>(I3801/86400)+25569+(-5/24)</f>
        <v>42440.722719907404</v>
      </c>
    </row>
    <row r="3802" spans="1:20" ht="43.5" x14ac:dyDescent="0.35">
      <c r="A3802">
        <v>3800</v>
      </c>
      <c r="B3802" s="8" t="s">
        <v>716</v>
      </c>
      <c r="C3802" s="8" t="s">
        <v>715</v>
      </c>
      <c r="D3802">
        <v>22000</v>
      </c>
      <c r="E3802">
        <v>881</v>
      </c>
      <c r="F3802" t="s">
        <v>49</v>
      </c>
      <c r="G3802" t="s">
        <v>55</v>
      </c>
      <c r="H3802" t="s">
        <v>82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540</v>
      </c>
      <c r="O3802">
        <f>ROUNDUP(E3802/D3802,2)*100</f>
        <v>5</v>
      </c>
      <c r="P3802">
        <f>IF(L3802&gt;0,ROUNDUP((E3802/L3802),0))</f>
        <v>56</v>
      </c>
      <c r="Q3802" t="s">
        <v>34</v>
      </c>
      <c r="R3802" t="s">
        <v>539</v>
      </c>
      <c r="S3802" s="10">
        <f>(J3802/86400)+25569+(-5/24)</f>
        <v>41982.528738425921</v>
      </c>
      <c r="T3802" s="9">
        <f>(I3802/86400)+25569+(-5/24)</f>
        <v>42014.999305555553</v>
      </c>
    </row>
    <row r="3803" spans="1:20" ht="43.5" x14ac:dyDescent="0.35">
      <c r="A3803">
        <v>3801</v>
      </c>
      <c r="B3803" s="8" t="s">
        <v>714</v>
      </c>
      <c r="C3803" s="8" t="s">
        <v>713</v>
      </c>
      <c r="D3803">
        <v>5000</v>
      </c>
      <c r="E3803">
        <v>426</v>
      </c>
      <c r="F3803" t="s">
        <v>49</v>
      </c>
      <c r="G3803" t="s">
        <v>55</v>
      </c>
      <c r="H3803" t="s">
        <v>82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540</v>
      </c>
      <c r="O3803">
        <f>ROUNDUP(E3803/D3803,2)*100</f>
        <v>9</v>
      </c>
      <c r="P3803">
        <f>IF(L3803&gt;0,ROUNDUP((E3803/L3803),0))</f>
        <v>48</v>
      </c>
      <c r="Q3803" t="s">
        <v>34</v>
      </c>
      <c r="R3803" t="s">
        <v>539</v>
      </c>
      <c r="S3803" s="10">
        <f>(J3803/86400)+25569+(-5/24)</f>
        <v>41975.467777777776</v>
      </c>
      <c r="T3803" s="9">
        <f>(I3803/86400)+25569+(-5/24)</f>
        <v>42006.467777777776</v>
      </c>
    </row>
    <row r="3804" spans="1:20" ht="43.5" x14ac:dyDescent="0.35">
      <c r="A3804">
        <v>3802</v>
      </c>
      <c r="B3804" s="8" t="s">
        <v>712</v>
      </c>
      <c r="C3804" s="8" t="s">
        <v>711</v>
      </c>
      <c r="D3804">
        <v>3000</v>
      </c>
      <c r="E3804">
        <v>0</v>
      </c>
      <c r="F3804" t="s">
        <v>49</v>
      </c>
      <c r="G3804" t="s">
        <v>55</v>
      </c>
      <c r="H3804" t="s">
        <v>82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540</v>
      </c>
      <c r="O3804">
        <f>ROUNDUP(E3804/D3804,2)*100</f>
        <v>0</v>
      </c>
      <c r="P3804" t="b">
        <f>IF(L3804&gt;0,ROUNDUP((E3804/L3804),0))</f>
        <v>0</v>
      </c>
      <c r="Q3804" t="s">
        <v>34</v>
      </c>
      <c r="R3804" t="s">
        <v>539</v>
      </c>
      <c r="S3804" s="10">
        <f>(J3804/86400)+25569+(-5/24)</f>
        <v>42268.917893518512</v>
      </c>
      <c r="T3804" s="9">
        <f>(I3804/86400)+25569+(-5/24)</f>
        <v>42298.917893518512</v>
      </c>
    </row>
    <row r="3805" spans="1:20" ht="29" x14ac:dyDescent="0.35">
      <c r="A3805">
        <v>3803</v>
      </c>
      <c r="B3805" s="8" t="s">
        <v>710</v>
      </c>
      <c r="C3805" s="8" t="s">
        <v>709</v>
      </c>
      <c r="D3805">
        <v>12000</v>
      </c>
      <c r="E3805">
        <v>2358</v>
      </c>
      <c r="F3805" t="s">
        <v>49</v>
      </c>
      <c r="G3805" t="s">
        <v>55</v>
      </c>
      <c r="H3805" t="s">
        <v>82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540</v>
      </c>
      <c r="O3805">
        <f>ROUNDUP(E3805/D3805,2)*100</f>
        <v>20</v>
      </c>
      <c r="P3805">
        <f>IF(L3805&gt;0,ROUNDUP((E3805/L3805),0))</f>
        <v>59</v>
      </c>
      <c r="Q3805" t="s">
        <v>34</v>
      </c>
      <c r="R3805" t="s">
        <v>539</v>
      </c>
      <c r="S3805" s="10">
        <f>(J3805/86400)+25569+(-5/24)</f>
        <v>42403.763518518514</v>
      </c>
      <c r="T3805" s="9">
        <f>(I3805/86400)+25569+(-5/24)</f>
        <v>42433.763518518514</v>
      </c>
    </row>
    <row r="3806" spans="1:20" ht="43.5" x14ac:dyDescent="0.35">
      <c r="A3806">
        <v>3804</v>
      </c>
      <c r="B3806" s="8" t="s">
        <v>708</v>
      </c>
      <c r="C3806" s="8" t="s">
        <v>707</v>
      </c>
      <c r="D3806">
        <v>8000</v>
      </c>
      <c r="E3806">
        <v>0</v>
      </c>
      <c r="F3806" t="s">
        <v>49</v>
      </c>
      <c r="G3806" t="s">
        <v>55</v>
      </c>
      <c r="H3806" t="s">
        <v>82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540</v>
      </c>
      <c r="O3806">
        <f>ROUNDUP(E3806/D3806,2)*100</f>
        <v>0</v>
      </c>
      <c r="P3806" t="b">
        <f>IF(L3806&gt;0,ROUNDUP((E3806/L3806),0))</f>
        <v>0</v>
      </c>
      <c r="Q3806" t="s">
        <v>34</v>
      </c>
      <c r="R3806" t="s">
        <v>539</v>
      </c>
      <c r="S3806" s="10">
        <f>(J3806/86400)+25569+(-5/24)</f>
        <v>42526.801203703704</v>
      </c>
      <c r="T3806" s="9">
        <f>(I3806/86400)+25569+(-5/24)</f>
        <v>42582.083333333336</v>
      </c>
    </row>
    <row r="3807" spans="1:20" ht="43.5" x14ac:dyDescent="0.35">
      <c r="A3807">
        <v>3805</v>
      </c>
      <c r="B3807" s="8" t="s">
        <v>706</v>
      </c>
      <c r="C3807" s="8" t="s">
        <v>705</v>
      </c>
      <c r="D3807">
        <v>150000</v>
      </c>
      <c r="E3807">
        <v>3</v>
      </c>
      <c r="F3807" t="s">
        <v>49</v>
      </c>
      <c r="G3807" t="s">
        <v>55</v>
      </c>
      <c r="H3807" t="s">
        <v>82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540</v>
      </c>
      <c r="O3807">
        <f>ROUNDUP(E3807/D3807,2)*100</f>
        <v>1</v>
      </c>
      <c r="P3807">
        <f>IF(L3807&gt;0,ROUNDUP((E3807/L3807),0))</f>
        <v>2</v>
      </c>
      <c r="Q3807" t="s">
        <v>34</v>
      </c>
      <c r="R3807" t="s">
        <v>539</v>
      </c>
      <c r="S3807" s="10">
        <f>(J3807/86400)+25569+(-5/24)</f>
        <v>41849.678703703699</v>
      </c>
      <c r="T3807" s="9">
        <f>(I3807/86400)+25569+(-5/24)</f>
        <v>41909.678703703699</v>
      </c>
    </row>
    <row r="3808" spans="1:20" ht="58" x14ac:dyDescent="0.35">
      <c r="A3808">
        <v>3806</v>
      </c>
      <c r="B3808" s="8" t="s">
        <v>704</v>
      </c>
      <c r="C3808" s="8" t="s">
        <v>703</v>
      </c>
      <c r="D3808">
        <v>7500</v>
      </c>
      <c r="E3808">
        <v>5</v>
      </c>
      <c r="F3808" t="s">
        <v>49</v>
      </c>
      <c r="G3808" t="s">
        <v>58</v>
      </c>
      <c r="H3808" t="s">
        <v>104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540</v>
      </c>
      <c r="O3808">
        <f>ROUNDUP(E3808/D3808,2)*100</f>
        <v>1</v>
      </c>
      <c r="P3808">
        <f>IF(L3808&gt;0,ROUNDUP((E3808/L3808),0))</f>
        <v>5</v>
      </c>
      <c r="Q3808" t="s">
        <v>34</v>
      </c>
      <c r="R3808" t="s">
        <v>539</v>
      </c>
      <c r="S3808" s="10">
        <f>(J3808/86400)+25569+(-5/24)</f>
        <v>41799.050706018512</v>
      </c>
      <c r="T3808" s="9">
        <f>(I3808/86400)+25569+(-5/24)</f>
        <v>41819.050706018512</v>
      </c>
    </row>
    <row r="3809" spans="1:20" ht="43.5" x14ac:dyDescent="0.35">
      <c r="A3809">
        <v>3807</v>
      </c>
      <c r="B3809" s="8" t="s">
        <v>702</v>
      </c>
      <c r="C3809" s="8" t="s">
        <v>701</v>
      </c>
      <c r="D3809">
        <v>1500</v>
      </c>
      <c r="E3809">
        <v>455</v>
      </c>
      <c r="F3809" t="s">
        <v>49</v>
      </c>
      <c r="G3809" t="s">
        <v>55</v>
      </c>
      <c r="H3809" t="s">
        <v>82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540</v>
      </c>
      <c r="O3809">
        <f>ROUNDUP(E3809/D3809,2)*100</f>
        <v>31</v>
      </c>
      <c r="P3809">
        <f>IF(L3809&gt;0,ROUNDUP((E3809/L3809),0))</f>
        <v>51</v>
      </c>
      <c r="Q3809" t="s">
        <v>34</v>
      </c>
      <c r="R3809" t="s">
        <v>539</v>
      </c>
      <c r="S3809" s="10">
        <f>(J3809/86400)+25569+(-5/24)</f>
        <v>42090.700682870367</v>
      </c>
      <c r="T3809" s="9">
        <f>(I3809/86400)+25569+(-5/24)</f>
        <v>42097.700682870367</v>
      </c>
    </row>
    <row r="3810" spans="1:20" ht="43.5" x14ac:dyDescent="0.35">
      <c r="A3810">
        <v>3808</v>
      </c>
      <c r="B3810" s="8" t="s">
        <v>700</v>
      </c>
      <c r="C3810" s="8" t="s">
        <v>699</v>
      </c>
      <c r="D3810">
        <v>1000</v>
      </c>
      <c r="E3810">
        <v>1000</v>
      </c>
      <c r="F3810" t="s">
        <v>51</v>
      </c>
      <c r="G3810" t="s">
        <v>56</v>
      </c>
      <c r="H3810" t="s">
        <v>90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81</v>
      </c>
      <c r="O3810">
        <f>ROUNDUP(E3810/D3810,2)*100</f>
        <v>100</v>
      </c>
      <c r="P3810">
        <f>IF(L3810&gt;0,ROUNDUP((E3810/L3810),0))</f>
        <v>42</v>
      </c>
      <c r="Q3810" t="s">
        <v>34</v>
      </c>
      <c r="R3810" t="s">
        <v>80</v>
      </c>
      <c r="S3810" s="10">
        <f>(J3810/86400)+25569+(-5/24)</f>
        <v>42059.24559027778</v>
      </c>
      <c r="T3810" s="9">
        <f>(I3810/86400)+25569+(-5/24)</f>
        <v>42119.203923611109</v>
      </c>
    </row>
    <row r="3811" spans="1:20" ht="58" x14ac:dyDescent="0.35">
      <c r="A3811">
        <v>3809</v>
      </c>
      <c r="B3811" s="8" t="s">
        <v>698</v>
      </c>
      <c r="C3811" s="8" t="s">
        <v>697</v>
      </c>
      <c r="D3811">
        <v>2000</v>
      </c>
      <c r="E3811">
        <v>2025</v>
      </c>
      <c r="F3811" t="s">
        <v>51</v>
      </c>
      <c r="G3811" t="s">
        <v>56</v>
      </c>
      <c r="H3811" t="s">
        <v>90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81</v>
      </c>
      <c r="O3811">
        <f>ROUNDUP(E3811/D3811,2)*100</f>
        <v>102</v>
      </c>
      <c r="P3811">
        <f>IF(L3811&gt;0,ROUNDUP((E3811/L3811),0))</f>
        <v>54</v>
      </c>
      <c r="Q3811" t="s">
        <v>34</v>
      </c>
      <c r="R3811" t="s">
        <v>80</v>
      </c>
      <c r="S3811" s="10">
        <f>(J3811/86400)+25569+(-5/24)</f>
        <v>41800.318368055552</v>
      </c>
      <c r="T3811" s="9">
        <f>(I3811/86400)+25569+(-5/24)</f>
        <v>41850.75</v>
      </c>
    </row>
    <row r="3812" spans="1:20" ht="43.5" x14ac:dyDescent="0.35">
      <c r="A3812">
        <v>3810</v>
      </c>
      <c r="B3812" s="8" t="s">
        <v>696</v>
      </c>
      <c r="C3812" s="8" t="s">
        <v>695</v>
      </c>
      <c r="D3812">
        <v>1500</v>
      </c>
      <c r="E3812">
        <v>1826</v>
      </c>
      <c r="F3812" t="s">
        <v>51</v>
      </c>
      <c r="G3812" t="s">
        <v>55</v>
      </c>
      <c r="H3812" t="s">
        <v>82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81</v>
      </c>
      <c r="O3812">
        <f>ROUNDUP(E3812/D3812,2)*100</f>
        <v>122</v>
      </c>
      <c r="P3812">
        <f>IF(L3812&gt;0,ROUNDUP((E3812/L3812),0))</f>
        <v>71</v>
      </c>
      <c r="Q3812" t="s">
        <v>34</v>
      </c>
      <c r="R3812" t="s">
        <v>80</v>
      </c>
      <c r="S3812" s="10">
        <f>(J3812/86400)+25569+(-5/24)</f>
        <v>42054.640717592592</v>
      </c>
      <c r="T3812" s="9">
        <f>(I3812/86400)+25569+(-5/24)</f>
        <v>42084.599050925921</v>
      </c>
    </row>
    <row r="3813" spans="1:20" ht="43.5" x14ac:dyDescent="0.35">
      <c r="A3813">
        <v>3811</v>
      </c>
      <c r="B3813" s="8" t="s">
        <v>694</v>
      </c>
      <c r="C3813" s="8" t="s">
        <v>693</v>
      </c>
      <c r="D3813">
        <v>250</v>
      </c>
      <c r="E3813">
        <v>825</v>
      </c>
      <c r="F3813" t="s">
        <v>51</v>
      </c>
      <c r="G3813" t="s">
        <v>56</v>
      </c>
      <c r="H3813" t="s">
        <v>90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81</v>
      </c>
      <c r="O3813">
        <f>ROUNDUP(E3813/D3813,2)*100</f>
        <v>330</v>
      </c>
      <c r="P3813">
        <f>IF(L3813&gt;0,ROUNDUP((E3813/L3813),0))</f>
        <v>44</v>
      </c>
      <c r="Q3813" t="s">
        <v>34</v>
      </c>
      <c r="R3813" t="s">
        <v>80</v>
      </c>
      <c r="S3813" s="10">
        <f>(J3813/86400)+25569+(-5/24)</f>
        <v>42487.418668981474</v>
      </c>
      <c r="T3813" s="9">
        <f>(I3813/86400)+25569+(-5/24)</f>
        <v>42521.249999999993</v>
      </c>
    </row>
    <row r="3814" spans="1:20" ht="43.5" x14ac:dyDescent="0.35">
      <c r="A3814">
        <v>3812</v>
      </c>
      <c r="B3814" s="8" t="s">
        <v>692</v>
      </c>
      <c r="C3814" s="8" t="s">
        <v>691</v>
      </c>
      <c r="D3814">
        <v>2000</v>
      </c>
      <c r="E3814">
        <v>2191</v>
      </c>
      <c r="F3814" t="s">
        <v>51</v>
      </c>
      <c r="G3814" t="s">
        <v>57</v>
      </c>
      <c r="H3814" t="s">
        <v>193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81</v>
      </c>
      <c r="O3814">
        <f>ROUNDUP(E3814/D3814,2)*100</f>
        <v>110.00000000000001</v>
      </c>
      <c r="P3814">
        <f>IF(L3814&gt;0,ROUNDUP((E3814/L3814),0))</f>
        <v>200</v>
      </c>
      <c r="Q3814" t="s">
        <v>34</v>
      </c>
      <c r="R3814" t="s">
        <v>80</v>
      </c>
      <c r="S3814" s="10">
        <f>(J3814/86400)+25569+(-5/24)</f>
        <v>42109.542916666665</v>
      </c>
      <c r="T3814" s="9">
        <f>(I3814/86400)+25569+(-5/24)</f>
        <v>42155.957638888889</v>
      </c>
    </row>
    <row r="3815" spans="1:20" ht="58" x14ac:dyDescent="0.35">
      <c r="A3815">
        <v>3813</v>
      </c>
      <c r="B3815" s="8" t="s">
        <v>690</v>
      </c>
      <c r="C3815" s="8" t="s">
        <v>689</v>
      </c>
      <c r="D3815">
        <v>2100</v>
      </c>
      <c r="E3815">
        <v>2119.9899999999998</v>
      </c>
      <c r="F3815" t="s">
        <v>51</v>
      </c>
      <c r="G3815" t="s">
        <v>55</v>
      </c>
      <c r="H3815" t="s">
        <v>82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81</v>
      </c>
      <c r="O3815">
        <f>ROUNDUP(E3815/D3815,2)*100</f>
        <v>101</v>
      </c>
      <c r="P3815">
        <f>IF(L3815&gt;0,ROUNDUP((E3815/L3815),0))</f>
        <v>79</v>
      </c>
      <c r="Q3815" t="s">
        <v>34</v>
      </c>
      <c r="R3815" t="s">
        <v>80</v>
      </c>
      <c r="S3815" s="10">
        <f>(J3815/86400)+25569+(-5/24)</f>
        <v>42497.067372685182</v>
      </c>
      <c r="T3815" s="9">
        <f>(I3815/86400)+25569+(-5/24)</f>
        <v>42535.696527777771</v>
      </c>
    </row>
    <row r="3816" spans="1:20" ht="43.5" x14ac:dyDescent="0.35">
      <c r="A3816">
        <v>3814</v>
      </c>
      <c r="B3816" s="8" t="s">
        <v>688</v>
      </c>
      <c r="C3816" s="8" t="s">
        <v>687</v>
      </c>
      <c r="D3816">
        <v>1500</v>
      </c>
      <c r="E3816">
        <v>2102</v>
      </c>
      <c r="F3816" t="s">
        <v>51</v>
      </c>
      <c r="G3816" t="s">
        <v>55</v>
      </c>
      <c r="H3816" t="s">
        <v>82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81</v>
      </c>
      <c r="O3816">
        <f>ROUNDUP(E3816/D3816,2)*100</f>
        <v>141</v>
      </c>
      <c r="P3816">
        <f>IF(L3816&gt;0,ROUNDUP((E3816/L3816),0))</f>
        <v>62</v>
      </c>
      <c r="Q3816" t="s">
        <v>34</v>
      </c>
      <c r="R3816" t="s">
        <v>80</v>
      </c>
      <c r="S3816" s="10">
        <f>(J3816/86400)+25569+(-5/24)</f>
        <v>42058.695740740739</v>
      </c>
      <c r="T3816" s="9">
        <f>(I3816/86400)+25569+(-5/24)</f>
        <v>42094.957638888889</v>
      </c>
    </row>
    <row r="3817" spans="1:20" ht="29" x14ac:dyDescent="0.35">
      <c r="A3817">
        <v>3815</v>
      </c>
      <c r="B3817" s="8" t="s">
        <v>686</v>
      </c>
      <c r="C3817" s="8" t="s">
        <v>685</v>
      </c>
      <c r="D3817">
        <v>1000</v>
      </c>
      <c r="E3817">
        <v>1000.01</v>
      </c>
      <c r="F3817" t="s">
        <v>51</v>
      </c>
      <c r="G3817" t="s">
        <v>56</v>
      </c>
      <c r="H3817" t="s">
        <v>90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81</v>
      </c>
      <c r="O3817">
        <f>ROUNDUP(E3817/D3817,2)*100</f>
        <v>101</v>
      </c>
      <c r="P3817">
        <f>IF(L3817&gt;0,ROUNDUP((E3817/L3817),0))</f>
        <v>51</v>
      </c>
      <c r="Q3817" t="s">
        <v>34</v>
      </c>
      <c r="R3817" t="s">
        <v>80</v>
      </c>
      <c r="S3817" s="10">
        <f>(J3817/86400)+25569+(-5/24)</f>
        <v>42207.051585648143</v>
      </c>
      <c r="T3817" s="9">
        <f>(I3817/86400)+25569+(-5/24)</f>
        <v>42236.749999999993</v>
      </c>
    </row>
    <row r="3818" spans="1:20" ht="58" x14ac:dyDescent="0.35">
      <c r="A3818">
        <v>3816</v>
      </c>
      <c r="B3818" s="8" t="s">
        <v>684</v>
      </c>
      <c r="C3818" s="8" t="s">
        <v>683</v>
      </c>
      <c r="D3818">
        <v>1500</v>
      </c>
      <c r="E3818">
        <v>1788.57</v>
      </c>
      <c r="F3818" t="s">
        <v>51</v>
      </c>
      <c r="G3818" t="s">
        <v>55</v>
      </c>
      <c r="H3818" t="s">
        <v>82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81</v>
      </c>
      <c r="O3818">
        <f>ROUNDUP(E3818/D3818,2)*100</f>
        <v>120</v>
      </c>
      <c r="P3818">
        <f>IF(L3818&gt;0,ROUNDUP((E3818/L3818),0))</f>
        <v>49</v>
      </c>
      <c r="Q3818" t="s">
        <v>34</v>
      </c>
      <c r="R3818" t="s">
        <v>80</v>
      </c>
      <c r="S3818" s="10">
        <f>(J3818/86400)+25569+(-5/24)</f>
        <v>41807.481747685182</v>
      </c>
      <c r="T3818" s="9">
        <f>(I3818/86400)+25569+(-5/24)</f>
        <v>41837.481747685182</v>
      </c>
    </row>
    <row r="3819" spans="1:20" ht="43.5" x14ac:dyDescent="0.35">
      <c r="A3819">
        <v>3817</v>
      </c>
      <c r="B3819" s="8" t="s">
        <v>682</v>
      </c>
      <c r="C3819" s="8" t="s">
        <v>681</v>
      </c>
      <c r="D3819">
        <v>2000</v>
      </c>
      <c r="E3819">
        <v>2145</v>
      </c>
      <c r="F3819" t="s">
        <v>51</v>
      </c>
      <c r="G3819" t="s">
        <v>55</v>
      </c>
      <c r="H3819" t="s">
        <v>82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81</v>
      </c>
      <c r="O3819">
        <f>ROUNDUP(E3819/D3819,2)*100</f>
        <v>108</v>
      </c>
      <c r="P3819">
        <f>IF(L3819&gt;0,ROUNDUP((E3819/L3819),0))</f>
        <v>108</v>
      </c>
      <c r="Q3819" t="s">
        <v>34</v>
      </c>
      <c r="R3819" t="s">
        <v>80</v>
      </c>
      <c r="S3819" s="10">
        <f>(J3819/86400)+25569+(-5/24)</f>
        <v>42284.488611111105</v>
      </c>
      <c r="T3819" s="9">
        <f>(I3819/86400)+25569+(-5/24)</f>
        <v>42300.957638888889</v>
      </c>
    </row>
    <row r="3820" spans="1:20" ht="43.5" x14ac:dyDescent="0.35">
      <c r="A3820">
        <v>3818</v>
      </c>
      <c r="B3820" s="8" t="s">
        <v>680</v>
      </c>
      <c r="C3820" s="8" t="s">
        <v>679</v>
      </c>
      <c r="D3820">
        <v>250</v>
      </c>
      <c r="E3820">
        <v>570</v>
      </c>
      <c r="F3820" t="s">
        <v>51</v>
      </c>
      <c r="G3820" t="s">
        <v>55</v>
      </c>
      <c r="H3820" t="s">
        <v>82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81</v>
      </c>
      <c r="O3820">
        <f>ROUNDUP(E3820/D3820,2)*100</f>
        <v>227.99999999999997</v>
      </c>
      <c r="P3820">
        <f>IF(L3820&gt;0,ROUNDUP((E3820/L3820),0))</f>
        <v>57</v>
      </c>
      <c r="Q3820" t="s">
        <v>34</v>
      </c>
      <c r="R3820" t="s">
        <v>80</v>
      </c>
      <c r="S3820" s="10">
        <f>(J3820/86400)+25569+(-5/24)</f>
        <v>42045.634050925924</v>
      </c>
      <c r="T3820" s="9">
        <f>(I3820/86400)+25569+(-5/24)</f>
        <v>42075.592384259253</v>
      </c>
    </row>
    <row r="3821" spans="1:20" ht="43.5" x14ac:dyDescent="0.35">
      <c r="A3821">
        <v>3819</v>
      </c>
      <c r="B3821" s="8" t="s">
        <v>678</v>
      </c>
      <c r="C3821" s="8" t="s">
        <v>677</v>
      </c>
      <c r="D3821">
        <v>1000</v>
      </c>
      <c r="E3821">
        <v>1064</v>
      </c>
      <c r="F3821" t="s">
        <v>51</v>
      </c>
      <c r="G3821" t="s">
        <v>55</v>
      </c>
      <c r="H3821" t="s">
        <v>82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81</v>
      </c>
      <c r="O3821">
        <f>ROUNDUP(E3821/D3821,2)*100</f>
        <v>107</v>
      </c>
      <c r="P3821">
        <f>IF(L3821&gt;0,ROUNDUP((E3821/L3821),0))</f>
        <v>41</v>
      </c>
      <c r="Q3821" t="s">
        <v>34</v>
      </c>
      <c r="R3821" t="s">
        <v>80</v>
      </c>
      <c r="S3821" s="10">
        <f>(J3821/86400)+25569+(-5/24)</f>
        <v>42184.001203703701</v>
      </c>
      <c r="T3821" s="9">
        <f>(I3821/86400)+25569+(-5/24)</f>
        <v>42202.668055555558</v>
      </c>
    </row>
    <row r="3822" spans="1:20" ht="43.5" x14ac:dyDescent="0.35">
      <c r="A3822">
        <v>3820</v>
      </c>
      <c r="B3822" s="8" t="s">
        <v>676</v>
      </c>
      <c r="C3822" s="8" t="s">
        <v>675</v>
      </c>
      <c r="D3822">
        <v>300</v>
      </c>
      <c r="E3822">
        <v>430</v>
      </c>
      <c r="F3822" t="s">
        <v>51</v>
      </c>
      <c r="G3822" t="s">
        <v>56</v>
      </c>
      <c r="H3822" t="s">
        <v>90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81</v>
      </c>
      <c r="O3822">
        <f>ROUNDUP(E3822/D3822,2)*100</f>
        <v>144</v>
      </c>
      <c r="P3822">
        <f>IF(L3822&gt;0,ROUNDUP((E3822/L3822),0))</f>
        <v>22</v>
      </c>
      <c r="Q3822" t="s">
        <v>34</v>
      </c>
      <c r="R3822" t="s">
        <v>80</v>
      </c>
      <c r="S3822" s="10">
        <f>(J3822/86400)+25569+(-5/24)</f>
        <v>42160.443483796298</v>
      </c>
      <c r="T3822" s="9">
        <f>(I3822/86400)+25569+(-5/24)</f>
        <v>42190.443483796298</v>
      </c>
    </row>
    <row r="3823" spans="1:20" ht="43.5" x14ac:dyDescent="0.35">
      <c r="A3823">
        <v>3821</v>
      </c>
      <c r="B3823" s="8" t="s">
        <v>674</v>
      </c>
      <c r="C3823" s="8" t="s">
        <v>673</v>
      </c>
      <c r="D3823">
        <v>3500</v>
      </c>
      <c r="E3823">
        <v>3659</v>
      </c>
      <c r="F3823" t="s">
        <v>51</v>
      </c>
      <c r="G3823" t="s">
        <v>55</v>
      </c>
      <c r="H3823" t="s">
        <v>82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81</v>
      </c>
      <c r="O3823">
        <f>ROUNDUP(E3823/D3823,2)*100</f>
        <v>105</v>
      </c>
      <c r="P3823">
        <f>IF(L3823&gt;0,ROUNDUP((E3823/L3823),0))</f>
        <v>80</v>
      </c>
      <c r="Q3823" t="s">
        <v>34</v>
      </c>
      <c r="R3823" t="s">
        <v>80</v>
      </c>
      <c r="S3823" s="10">
        <f>(J3823/86400)+25569+(-5/24)</f>
        <v>42340.972303240742</v>
      </c>
      <c r="T3823" s="9">
        <f>(I3823/86400)+25569+(-5/24)</f>
        <v>42372.972303240742</v>
      </c>
    </row>
    <row r="3824" spans="1:20" ht="58" x14ac:dyDescent="0.35">
      <c r="A3824">
        <v>3822</v>
      </c>
      <c r="B3824" s="8" t="s">
        <v>672</v>
      </c>
      <c r="C3824" s="8" t="s">
        <v>671</v>
      </c>
      <c r="D3824">
        <v>5000</v>
      </c>
      <c r="E3824">
        <v>5501</v>
      </c>
      <c r="F3824" t="s">
        <v>51</v>
      </c>
      <c r="G3824" t="s">
        <v>59</v>
      </c>
      <c r="H3824" t="s">
        <v>85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81</v>
      </c>
      <c r="O3824">
        <f>ROUNDUP(E3824/D3824,2)*100</f>
        <v>111.00000000000001</v>
      </c>
      <c r="P3824">
        <f>IF(L3824&gt;0,ROUNDUP((E3824/L3824),0))</f>
        <v>73</v>
      </c>
      <c r="Q3824" t="s">
        <v>34</v>
      </c>
      <c r="R3824" t="s">
        <v>80</v>
      </c>
      <c r="S3824" s="10">
        <f>(J3824/86400)+25569+(-5/24)</f>
        <v>42329.629826388882</v>
      </c>
      <c r="T3824" s="9">
        <f>(I3824/86400)+25569+(-5/24)</f>
        <v>42388.749305555553</v>
      </c>
    </row>
    <row r="3825" spans="1:20" ht="43.5" x14ac:dyDescent="0.35">
      <c r="A3825">
        <v>3823</v>
      </c>
      <c r="B3825" s="8" t="s">
        <v>670</v>
      </c>
      <c r="C3825" s="8" t="s">
        <v>669</v>
      </c>
      <c r="D3825">
        <v>2500</v>
      </c>
      <c r="E3825">
        <v>2650</v>
      </c>
      <c r="F3825" t="s">
        <v>51</v>
      </c>
      <c r="G3825" t="s">
        <v>55</v>
      </c>
      <c r="H3825" t="s">
        <v>82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81</v>
      </c>
      <c r="O3825">
        <f>ROUNDUP(E3825/D3825,2)*100</f>
        <v>106</v>
      </c>
      <c r="P3825">
        <f>IF(L3825&gt;0,ROUNDUP((E3825/L3825),0))</f>
        <v>65</v>
      </c>
      <c r="Q3825" t="s">
        <v>34</v>
      </c>
      <c r="R3825" t="s">
        <v>80</v>
      </c>
      <c r="S3825" s="10">
        <f>(J3825/86400)+25569+(-5/24)</f>
        <v>42170.701898148145</v>
      </c>
      <c r="T3825" s="9">
        <f>(I3825/86400)+25569+(-5/24)</f>
        <v>42204.957638888889</v>
      </c>
    </row>
    <row r="3826" spans="1:20" ht="43.5" x14ac:dyDescent="0.35">
      <c r="A3826">
        <v>3824</v>
      </c>
      <c r="B3826" s="8" t="s">
        <v>668</v>
      </c>
      <c r="C3826" s="8" t="s">
        <v>667</v>
      </c>
      <c r="D3826">
        <v>250</v>
      </c>
      <c r="E3826">
        <v>270</v>
      </c>
      <c r="F3826" t="s">
        <v>51</v>
      </c>
      <c r="G3826" t="s">
        <v>56</v>
      </c>
      <c r="H3826" t="s">
        <v>90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81</v>
      </c>
      <c r="O3826">
        <f>ROUNDUP(E3826/D3826,2)*100</f>
        <v>108</v>
      </c>
      <c r="P3826">
        <f>IF(L3826&gt;0,ROUNDUP((E3826/L3826),0))</f>
        <v>39</v>
      </c>
      <c r="Q3826" t="s">
        <v>34</v>
      </c>
      <c r="R3826" t="s">
        <v>80</v>
      </c>
      <c r="S3826" s="10">
        <f>(J3826/86400)+25569+(-5/24)</f>
        <v>42571.417858796289</v>
      </c>
      <c r="T3826" s="9">
        <f>(I3826/86400)+25569+(-5/24)</f>
        <v>42583.361805555549</v>
      </c>
    </row>
    <row r="3827" spans="1:20" ht="43.5" x14ac:dyDescent="0.35">
      <c r="A3827">
        <v>3825</v>
      </c>
      <c r="B3827" s="8" t="s">
        <v>666</v>
      </c>
      <c r="C3827" s="8" t="s">
        <v>665</v>
      </c>
      <c r="D3827">
        <v>5000</v>
      </c>
      <c r="E3827">
        <v>5271</v>
      </c>
      <c r="F3827" t="s">
        <v>51</v>
      </c>
      <c r="G3827" t="s">
        <v>55</v>
      </c>
      <c r="H3827" t="s">
        <v>82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81</v>
      </c>
      <c r="O3827">
        <f>ROUNDUP(E3827/D3827,2)*100</f>
        <v>106</v>
      </c>
      <c r="P3827">
        <f>IF(L3827&gt;0,ROUNDUP((E3827/L3827),0))</f>
        <v>108</v>
      </c>
      <c r="Q3827" t="s">
        <v>34</v>
      </c>
      <c r="R3827" t="s">
        <v>80</v>
      </c>
      <c r="S3827" s="10">
        <f>(J3827/86400)+25569+(-5/24)</f>
        <v>42150.861273148148</v>
      </c>
      <c r="T3827" s="9">
        <f>(I3827/86400)+25569+(-5/24)</f>
        <v>42171.861273148148</v>
      </c>
    </row>
    <row r="3828" spans="1:20" ht="43.5" x14ac:dyDescent="0.35">
      <c r="A3828">
        <v>3826</v>
      </c>
      <c r="B3828" s="8" t="s">
        <v>664</v>
      </c>
      <c r="C3828" s="8" t="s">
        <v>663</v>
      </c>
      <c r="D3828">
        <v>600</v>
      </c>
      <c r="E3828">
        <v>715</v>
      </c>
      <c r="F3828" t="s">
        <v>51</v>
      </c>
      <c r="G3828" t="s">
        <v>56</v>
      </c>
      <c r="H3828" t="s">
        <v>90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81</v>
      </c>
      <c r="O3828">
        <f>ROUNDUP(E3828/D3828,2)*100</f>
        <v>120</v>
      </c>
      <c r="P3828">
        <f>IF(L3828&gt;0,ROUNDUP((E3828/L3828),0))</f>
        <v>28</v>
      </c>
      <c r="Q3828" t="s">
        <v>34</v>
      </c>
      <c r="R3828" t="s">
        <v>80</v>
      </c>
      <c r="S3828" s="10">
        <f>(J3828/86400)+25569+(-5/24)</f>
        <v>42101.215208333328</v>
      </c>
      <c r="T3828" s="9">
        <f>(I3828/86400)+25569+(-5/24)</f>
        <v>42131.215208333328</v>
      </c>
    </row>
    <row r="3829" spans="1:20" ht="58" x14ac:dyDescent="0.35">
      <c r="A3829">
        <v>3827</v>
      </c>
      <c r="B3829" s="8" t="s">
        <v>662</v>
      </c>
      <c r="C3829" s="8" t="s">
        <v>661</v>
      </c>
      <c r="D3829">
        <v>3000</v>
      </c>
      <c r="E3829">
        <v>4580</v>
      </c>
      <c r="F3829" t="s">
        <v>51</v>
      </c>
      <c r="G3829" t="s">
        <v>56</v>
      </c>
      <c r="H3829" t="s">
        <v>90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81</v>
      </c>
      <c r="O3829">
        <f>ROUNDUP(E3829/D3829,2)*100</f>
        <v>153</v>
      </c>
      <c r="P3829">
        <f>IF(L3829&gt;0,ROUNDUP((E3829/L3829),0))</f>
        <v>71</v>
      </c>
      <c r="Q3829" t="s">
        <v>34</v>
      </c>
      <c r="R3829" t="s">
        <v>80</v>
      </c>
      <c r="S3829" s="10">
        <f>(J3829/86400)+25569+(-5/24)</f>
        <v>42034.719918981478</v>
      </c>
      <c r="T3829" s="9">
        <f>(I3829/86400)+25569+(-5/24)</f>
        <v>42089.791666666664</v>
      </c>
    </row>
    <row r="3830" spans="1:20" ht="43.5" x14ac:dyDescent="0.35">
      <c r="A3830">
        <v>3828</v>
      </c>
      <c r="B3830" s="8" t="s">
        <v>660</v>
      </c>
      <c r="C3830" s="8" t="s">
        <v>659</v>
      </c>
      <c r="D3830">
        <v>5000</v>
      </c>
      <c r="E3830">
        <v>5000</v>
      </c>
      <c r="F3830" t="s">
        <v>51</v>
      </c>
      <c r="G3830" t="s">
        <v>55</v>
      </c>
      <c r="H3830" t="s">
        <v>82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81</v>
      </c>
      <c r="O3830">
        <f>ROUNDUP(E3830/D3830,2)*100</f>
        <v>100</v>
      </c>
      <c r="P3830">
        <f>IF(L3830&gt;0,ROUNDUP((E3830/L3830),0))</f>
        <v>179</v>
      </c>
      <c r="Q3830" t="s">
        <v>34</v>
      </c>
      <c r="R3830" t="s">
        <v>80</v>
      </c>
      <c r="S3830" s="10">
        <f>(J3830/86400)+25569+(-5/24)</f>
        <v>41944.319293981483</v>
      </c>
      <c r="T3830" s="9">
        <f>(I3830/86400)+25569+(-5/24)</f>
        <v>42004.36096064814</v>
      </c>
    </row>
    <row r="3831" spans="1:20" ht="43.5" x14ac:dyDescent="0.35">
      <c r="A3831">
        <v>3829</v>
      </c>
      <c r="B3831" s="8" t="s">
        <v>658</v>
      </c>
      <c r="C3831" s="8" t="s">
        <v>657</v>
      </c>
      <c r="D3831">
        <v>500</v>
      </c>
      <c r="E3831">
        <v>501</v>
      </c>
      <c r="F3831" t="s">
        <v>51</v>
      </c>
      <c r="G3831" t="s">
        <v>55</v>
      </c>
      <c r="H3831" t="s">
        <v>82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81</v>
      </c>
      <c r="O3831">
        <f>ROUNDUP(E3831/D3831,2)*100</f>
        <v>101</v>
      </c>
      <c r="P3831">
        <f>IF(L3831&gt;0,ROUNDUP((E3831/L3831),0))</f>
        <v>63</v>
      </c>
      <c r="Q3831" t="s">
        <v>34</v>
      </c>
      <c r="R3831" t="s">
        <v>80</v>
      </c>
      <c r="S3831" s="10">
        <f>(J3831/86400)+25569+(-5/24)</f>
        <v>42593.657071759262</v>
      </c>
      <c r="T3831" s="9">
        <f>(I3831/86400)+25569+(-5/24)</f>
        <v>42613.657071759262</v>
      </c>
    </row>
    <row r="3832" spans="1:20" ht="43.5" x14ac:dyDescent="0.35">
      <c r="A3832">
        <v>3830</v>
      </c>
      <c r="B3832" s="8" t="s">
        <v>656</v>
      </c>
      <c r="C3832" s="8" t="s">
        <v>655</v>
      </c>
      <c r="D3832">
        <v>100</v>
      </c>
      <c r="E3832">
        <v>225</v>
      </c>
      <c r="F3832" t="s">
        <v>51</v>
      </c>
      <c r="G3832" t="s">
        <v>55</v>
      </c>
      <c r="H3832" t="s">
        <v>82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81</v>
      </c>
      <c r="O3832">
        <f>ROUNDUP(E3832/D3832,2)*100</f>
        <v>225</v>
      </c>
      <c r="P3832">
        <f>IF(L3832&gt;0,ROUNDUP((E3832/L3832),0))</f>
        <v>75</v>
      </c>
      <c r="Q3832" t="s">
        <v>34</v>
      </c>
      <c r="R3832" t="s">
        <v>80</v>
      </c>
      <c r="S3832" s="10">
        <f>(J3832/86400)+25569+(-5/24)</f>
        <v>42503.532534722217</v>
      </c>
      <c r="T3832" s="9">
        <f>(I3832/86400)+25569+(-5/24)</f>
        <v>42517.532534722217</v>
      </c>
    </row>
    <row r="3833" spans="1:20" ht="58" x14ac:dyDescent="0.35">
      <c r="A3833">
        <v>3831</v>
      </c>
      <c r="B3833" s="8" t="s">
        <v>654</v>
      </c>
      <c r="C3833" s="8" t="s">
        <v>653</v>
      </c>
      <c r="D3833">
        <v>500</v>
      </c>
      <c r="E3833">
        <v>530.11</v>
      </c>
      <c r="F3833" t="s">
        <v>51</v>
      </c>
      <c r="G3833" t="s">
        <v>55</v>
      </c>
      <c r="H3833" t="s">
        <v>82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81</v>
      </c>
      <c r="O3833">
        <f>ROUNDUP(E3833/D3833,2)*100</f>
        <v>107</v>
      </c>
      <c r="P3833">
        <f>IF(L3833&gt;0,ROUNDUP((E3833/L3833),0))</f>
        <v>59</v>
      </c>
      <c r="Q3833" t="s">
        <v>34</v>
      </c>
      <c r="R3833" t="s">
        <v>80</v>
      </c>
      <c r="S3833" s="10">
        <f>(J3833/86400)+25569+(-5/24)</f>
        <v>41927.640567129631</v>
      </c>
      <c r="T3833" s="9">
        <f>(I3833/86400)+25569+(-5/24)</f>
        <v>41948.682233796295</v>
      </c>
    </row>
    <row r="3834" spans="1:20" ht="43.5" x14ac:dyDescent="0.35">
      <c r="A3834">
        <v>3832</v>
      </c>
      <c r="B3834" s="8" t="s">
        <v>652</v>
      </c>
      <c r="C3834" s="8" t="s">
        <v>651</v>
      </c>
      <c r="D3834">
        <v>1200</v>
      </c>
      <c r="E3834">
        <v>1256</v>
      </c>
      <c r="F3834" t="s">
        <v>51</v>
      </c>
      <c r="G3834" t="s">
        <v>55</v>
      </c>
      <c r="H3834" t="s">
        <v>82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81</v>
      </c>
      <c r="O3834">
        <f>ROUNDUP(E3834/D3834,2)*100</f>
        <v>105</v>
      </c>
      <c r="P3834">
        <f>IF(L3834&gt;0,ROUNDUP((E3834/L3834),0))</f>
        <v>140</v>
      </c>
      <c r="Q3834" t="s">
        <v>34</v>
      </c>
      <c r="R3834" t="s">
        <v>80</v>
      </c>
      <c r="S3834" s="10">
        <f>(J3834/86400)+25569+(-5/24)</f>
        <v>42374.906655092585</v>
      </c>
      <c r="T3834" s="9">
        <f>(I3834/86400)+25569+(-5/24)</f>
        <v>42419.906655092585</v>
      </c>
    </row>
    <row r="3835" spans="1:20" ht="58" x14ac:dyDescent="0.35">
      <c r="A3835">
        <v>3833</v>
      </c>
      <c r="B3835" s="8" t="s">
        <v>650</v>
      </c>
      <c r="C3835" s="8" t="s">
        <v>649</v>
      </c>
      <c r="D3835">
        <v>1200</v>
      </c>
      <c r="E3835">
        <v>1400</v>
      </c>
      <c r="F3835" t="s">
        <v>51</v>
      </c>
      <c r="G3835" t="s">
        <v>57</v>
      </c>
      <c r="H3835" t="s">
        <v>193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81</v>
      </c>
      <c r="O3835">
        <f>ROUNDUP(E3835/D3835,2)*100</f>
        <v>117</v>
      </c>
      <c r="P3835">
        <f>IF(L3835&gt;0,ROUNDUP((E3835/L3835),0))</f>
        <v>70</v>
      </c>
      <c r="Q3835" t="s">
        <v>34</v>
      </c>
      <c r="R3835" t="s">
        <v>80</v>
      </c>
      <c r="S3835" s="10">
        <f>(J3835/86400)+25569+(-5/24)</f>
        <v>41963.664027777777</v>
      </c>
      <c r="T3835" s="9">
        <f>(I3835/86400)+25569+(-5/24)</f>
        <v>41974.589583333327</v>
      </c>
    </row>
    <row r="3836" spans="1:20" ht="58" x14ac:dyDescent="0.35">
      <c r="A3836">
        <v>3834</v>
      </c>
      <c r="B3836" s="8" t="s">
        <v>648</v>
      </c>
      <c r="C3836" s="8" t="s">
        <v>647</v>
      </c>
      <c r="D3836">
        <v>3000</v>
      </c>
      <c r="E3836">
        <v>3271</v>
      </c>
      <c r="F3836" t="s">
        <v>51</v>
      </c>
      <c r="G3836" t="s">
        <v>56</v>
      </c>
      <c r="H3836" t="s">
        <v>90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81</v>
      </c>
      <c r="O3836">
        <f>ROUNDUP(E3836/D3836,2)*100</f>
        <v>110.00000000000001</v>
      </c>
      <c r="P3836">
        <f>IF(L3836&gt;0,ROUNDUP((E3836/L3836),0))</f>
        <v>58</v>
      </c>
      <c r="Q3836" t="s">
        <v>34</v>
      </c>
      <c r="R3836" t="s">
        <v>80</v>
      </c>
      <c r="S3836" s="10">
        <f>(J3836/86400)+25569+(-5/24)</f>
        <v>42143.236886574072</v>
      </c>
      <c r="T3836" s="9">
        <f>(I3836/86400)+25569+(-5/24)</f>
        <v>42173.236886574072</v>
      </c>
    </row>
    <row r="3837" spans="1:20" ht="43.5" x14ac:dyDescent="0.35">
      <c r="A3837">
        <v>3835</v>
      </c>
      <c r="B3837" s="8" t="s">
        <v>646</v>
      </c>
      <c r="C3837" s="8" t="s">
        <v>645</v>
      </c>
      <c r="D3837">
        <v>200</v>
      </c>
      <c r="E3837">
        <v>320</v>
      </c>
      <c r="F3837" t="s">
        <v>51</v>
      </c>
      <c r="G3837" t="s">
        <v>56</v>
      </c>
      <c r="H3837" t="s">
        <v>90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81</v>
      </c>
      <c r="O3837">
        <f>ROUNDUP(E3837/D3837,2)*100</f>
        <v>160</v>
      </c>
      <c r="P3837">
        <f>IF(L3837&gt;0,ROUNDUP((E3837/L3837),0))</f>
        <v>40</v>
      </c>
      <c r="Q3837" t="s">
        <v>34</v>
      </c>
      <c r="R3837" t="s">
        <v>80</v>
      </c>
      <c r="S3837" s="10">
        <f>(J3837/86400)+25569+(-5/24)</f>
        <v>42460.733888888884</v>
      </c>
      <c r="T3837" s="9">
        <f>(I3837/86400)+25569+(-5/24)</f>
        <v>42481.733888888884</v>
      </c>
    </row>
    <row r="3838" spans="1:20" ht="43.5" x14ac:dyDescent="0.35">
      <c r="A3838">
        <v>3836</v>
      </c>
      <c r="B3838" s="8" t="s">
        <v>644</v>
      </c>
      <c r="C3838" s="8" t="s">
        <v>643</v>
      </c>
      <c r="D3838">
        <v>800</v>
      </c>
      <c r="E3838">
        <v>900</v>
      </c>
      <c r="F3838" t="s">
        <v>51</v>
      </c>
      <c r="G3838" t="s">
        <v>55</v>
      </c>
      <c r="H3838" t="s">
        <v>82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81</v>
      </c>
      <c r="O3838">
        <f>ROUNDUP(E3838/D3838,2)*100</f>
        <v>113.00000000000001</v>
      </c>
      <c r="P3838">
        <f>IF(L3838&gt;0,ROUNDUP((E3838/L3838),0))</f>
        <v>65</v>
      </c>
      <c r="Q3838" t="s">
        <v>34</v>
      </c>
      <c r="R3838" t="s">
        <v>80</v>
      </c>
      <c r="S3838" s="10">
        <f>(J3838/86400)+25569+(-5/24)</f>
        <v>42553.718194444438</v>
      </c>
      <c r="T3838" s="9">
        <f>(I3838/86400)+25569+(-5/24)</f>
        <v>42584.964583333327</v>
      </c>
    </row>
    <row r="3839" spans="1:20" ht="29" x14ac:dyDescent="0.35">
      <c r="A3839">
        <v>3837</v>
      </c>
      <c r="B3839" s="8" t="s">
        <v>642</v>
      </c>
      <c r="C3839" s="8" t="s">
        <v>641</v>
      </c>
      <c r="D3839">
        <v>2000</v>
      </c>
      <c r="E3839">
        <v>2042</v>
      </c>
      <c r="F3839" t="s">
        <v>51</v>
      </c>
      <c r="G3839" t="s">
        <v>56</v>
      </c>
      <c r="H3839" t="s">
        <v>90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81</v>
      </c>
      <c r="O3839">
        <f>ROUNDUP(E3839/D3839,2)*100</f>
        <v>103</v>
      </c>
      <c r="P3839">
        <f>IF(L3839&gt;0,ROUNDUP((E3839/L3839),0))</f>
        <v>121</v>
      </c>
      <c r="Q3839" t="s">
        <v>34</v>
      </c>
      <c r="R3839" t="s">
        <v>80</v>
      </c>
      <c r="S3839" s="10">
        <f>(J3839/86400)+25569+(-5/24)</f>
        <v>42152.557384259257</v>
      </c>
      <c r="T3839" s="9">
        <f>(I3839/86400)+25569+(-5/24)</f>
        <v>42188.557384259257</v>
      </c>
    </row>
    <row r="3840" spans="1:20" ht="58" x14ac:dyDescent="0.35">
      <c r="A3840">
        <v>3838</v>
      </c>
      <c r="B3840" s="8" t="s">
        <v>640</v>
      </c>
      <c r="C3840" s="8" t="s">
        <v>639</v>
      </c>
      <c r="D3840">
        <v>100000</v>
      </c>
      <c r="E3840">
        <v>100824</v>
      </c>
      <c r="F3840" t="s">
        <v>51</v>
      </c>
      <c r="G3840" t="s">
        <v>64</v>
      </c>
      <c r="H3840" t="s">
        <v>638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81</v>
      </c>
      <c r="O3840">
        <f>ROUNDUP(E3840/D3840,2)*100</f>
        <v>101</v>
      </c>
      <c r="P3840">
        <f>IF(L3840&gt;0,ROUNDUP((E3840/L3840),0))</f>
        <v>1009</v>
      </c>
      <c r="Q3840" t="s">
        <v>34</v>
      </c>
      <c r="R3840" t="s">
        <v>80</v>
      </c>
      <c r="S3840" s="10">
        <f>(J3840/86400)+25569+(-5/24)</f>
        <v>42116.502418981479</v>
      </c>
      <c r="T3840" s="9">
        <f>(I3840/86400)+25569+(-5/24)</f>
        <v>42146.502418981479</v>
      </c>
    </row>
    <row r="3841" spans="1:20" ht="43.5" x14ac:dyDescent="0.35">
      <c r="A3841">
        <v>3839</v>
      </c>
      <c r="B3841" s="8" t="s">
        <v>637</v>
      </c>
      <c r="C3841" s="8" t="s">
        <v>636</v>
      </c>
      <c r="D3841">
        <v>2000</v>
      </c>
      <c r="E3841">
        <v>2025</v>
      </c>
      <c r="F3841" t="s">
        <v>51</v>
      </c>
      <c r="G3841" t="s">
        <v>55</v>
      </c>
      <c r="H3841" t="s">
        <v>82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81</v>
      </c>
      <c r="O3841">
        <f>ROUNDUP(E3841/D3841,2)*100</f>
        <v>102</v>
      </c>
      <c r="P3841">
        <f>IF(L3841&gt;0,ROUNDUP((E3841/L3841),0))</f>
        <v>64</v>
      </c>
      <c r="Q3841" t="s">
        <v>34</v>
      </c>
      <c r="R3841" t="s">
        <v>80</v>
      </c>
      <c r="S3841" s="10">
        <f>(J3841/86400)+25569+(-5/24)</f>
        <v>42154.934305555558</v>
      </c>
      <c r="T3841" s="9">
        <f>(I3841/86400)+25569+(-5/24)</f>
        <v>42214.934305555558</v>
      </c>
    </row>
    <row r="3842" spans="1:20" ht="43.5" x14ac:dyDescent="0.35">
      <c r="A3842">
        <v>3840</v>
      </c>
      <c r="B3842" s="8" t="s">
        <v>635</v>
      </c>
      <c r="C3842" s="8" t="s">
        <v>634</v>
      </c>
      <c r="D3842">
        <v>1</v>
      </c>
      <c r="E3842">
        <v>65</v>
      </c>
      <c r="F3842" t="s">
        <v>51</v>
      </c>
      <c r="G3842" t="s">
        <v>56</v>
      </c>
      <c r="H3842" t="s">
        <v>90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81</v>
      </c>
      <c r="O3842">
        <f>ROUNDUP(E3842/D3842,2)*100</f>
        <v>6500</v>
      </c>
      <c r="P3842">
        <f>IF(L3842&gt;0,ROUNDUP((E3842/L3842),0))</f>
        <v>22</v>
      </c>
      <c r="Q3842" t="s">
        <v>34</v>
      </c>
      <c r="R3842" t="s">
        <v>80</v>
      </c>
      <c r="S3842" s="10">
        <f>(J3842/86400)+25569+(-5/24)</f>
        <v>42432.493391203701</v>
      </c>
      <c r="T3842" s="9">
        <f>(I3842/86400)+25569+(-5/24)</f>
        <v>42457.45172453703</v>
      </c>
    </row>
    <row r="3843" spans="1:20" ht="43.5" x14ac:dyDescent="0.35">
      <c r="A3843">
        <v>3841</v>
      </c>
      <c r="B3843" s="8" t="s">
        <v>633</v>
      </c>
      <c r="C3843" s="8" t="s">
        <v>632</v>
      </c>
      <c r="D3843">
        <v>10000</v>
      </c>
      <c r="E3843">
        <v>872</v>
      </c>
      <c r="F3843" t="s">
        <v>49</v>
      </c>
      <c r="G3843" t="s">
        <v>55</v>
      </c>
      <c r="H3843" t="s">
        <v>82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81</v>
      </c>
      <c r="O3843">
        <f>ROUNDUP(E3843/D3843,2)*100</f>
        <v>9</v>
      </c>
      <c r="P3843">
        <f>IF(L3843&gt;0,ROUNDUP((E3843/L3843),0))</f>
        <v>26</v>
      </c>
      <c r="Q3843" t="s">
        <v>34</v>
      </c>
      <c r="R3843" t="s">
        <v>80</v>
      </c>
      <c r="S3843" s="10">
        <f>(J3843/86400)+25569+(-5/24)</f>
        <v>41780.57739583333</v>
      </c>
      <c r="T3843" s="9">
        <f>(I3843/86400)+25569+(-5/24)</f>
        <v>41840.57739583333</v>
      </c>
    </row>
    <row r="3844" spans="1:20" ht="43.5" x14ac:dyDescent="0.35">
      <c r="A3844">
        <v>3842</v>
      </c>
      <c r="B3844" s="8" t="s">
        <v>631</v>
      </c>
      <c r="C3844" s="8" t="s">
        <v>630</v>
      </c>
      <c r="D3844">
        <v>5000</v>
      </c>
      <c r="E3844">
        <v>1097</v>
      </c>
      <c r="F3844" t="s">
        <v>49</v>
      </c>
      <c r="G3844" t="s">
        <v>56</v>
      </c>
      <c r="H3844" t="s">
        <v>90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81</v>
      </c>
      <c r="O3844">
        <f>ROUNDUP(E3844/D3844,2)*100</f>
        <v>22</v>
      </c>
      <c r="P3844">
        <f>IF(L3844&gt;0,ROUNDUP((E3844/L3844),0))</f>
        <v>48</v>
      </c>
      <c r="Q3844" t="s">
        <v>34</v>
      </c>
      <c r="R3844" t="s">
        <v>80</v>
      </c>
      <c r="S3844" s="10">
        <f>(J3844/86400)+25569+(-5/24)</f>
        <v>41740.285324074073</v>
      </c>
      <c r="T3844" s="9">
        <f>(I3844/86400)+25569+(-5/24)</f>
        <v>41770.285324074073</v>
      </c>
    </row>
    <row r="3845" spans="1:20" ht="43.5" x14ac:dyDescent="0.35">
      <c r="A3845">
        <v>3843</v>
      </c>
      <c r="B3845" s="8" t="s">
        <v>629</v>
      </c>
      <c r="C3845" s="8" t="s">
        <v>628</v>
      </c>
      <c r="D3845">
        <v>5000</v>
      </c>
      <c r="E3845">
        <v>1065</v>
      </c>
      <c r="F3845" t="s">
        <v>49</v>
      </c>
      <c r="G3845" t="s">
        <v>55</v>
      </c>
      <c r="H3845" t="s">
        <v>82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81</v>
      </c>
      <c r="O3845">
        <f>ROUNDUP(E3845/D3845,2)*100</f>
        <v>22</v>
      </c>
      <c r="P3845">
        <f>IF(L3845&gt;0,ROUNDUP((E3845/L3845),0))</f>
        <v>57</v>
      </c>
      <c r="Q3845" t="s">
        <v>34</v>
      </c>
      <c r="R3845" t="s">
        <v>80</v>
      </c>
      <c r="S3845" s="10">
        <f>(J3845/86400)+25569+(-5/24)</f>
        <v>41765.864166666666</v>
      </c>
      <c r="T3845" s="9">
        <f>(I3845/86400)+25569+(-5/24)</f>
        <v>41790.864166666666</v>
      </c>
    </row>
    <row r="3846" spans="1:20" ht="43.5" x14ac:dyDescent="0.35">
      <c r="A3846">
        <v>3844</v>
      </c>
      <c r="B3846" s="8" t="s">
        <v>627</v>
      </c>
      <c r="C3846" s="8" t="s">
        <v>626</v>
      </c>
      <c r="D3846">
        <v>9800</v>
      </c>
      <c r="E3846">
        <v>4066</v>
      </c>
      <c r="F3846" t="s">
        <v>49</v>
      </c>
      <c r="G3846" t="s">
        <v>55</v>
      </c>
      <c r="H3846" t="s">
        <v>82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81</v>
      </c>
      <c r="O3846">
        <f>ROUNDUP(E3846/D3846,2)*100</f>
        <v>42</v>
      </c>
      <c r="P3846">
        <f>IF(L3846&gt;0,ROUNDUP((E3846/L3846),0))</f>
        <v>82</v>
      </c>
      <c r="Q3846" t="s">
        <v>34</v>
      </c>
      <c r="R3846" t="s">
        <v>80</v>
      </c>
      <c r="S3846" s="10">
        <f>(J3846/86400)+25569+(-5/24)</f>
        <v>41766.408958333333</v>
      </c>
      <c r="T3846" s="9">
        <f>(I3846/86400)+25569+(-5/24)</f>
        <v>41793.082638888889</v>
      </c>
    </row>
    <row r="3847" spans="1:20" ht="58" x14ac:dyDescent="0.35">
      <c r="A3847">
        <v>3845</v>
      </c>
      <c r="B3847" s="8" t="s">
        <v>625</v>
      </c>
      <c r="C3847" s="8" t="s">
        <v>624</v>
      </c>
      <c r="D3847">
        <v>40000</v>
      </c>
      <c r="E3847">
        <v>842</v>
      </c>
      <c r="F3847" t="s">
        <v>49</v>
      </c>
      <c r="G3847" t="s">
        <v>55</v>
      </c>
      <c r="H3847" t="s">
        <v>82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81</v>
      </c>
      <c r="O3847">
        <f>ROUNDUP(E3847/D3847,2)*100</f>
        <v>3</v>
      </c>
      <c r="P3847">
        <f>IF(L3847&gt;0,ROUNDUP((E3847/L3847),0))</f>
        <v>71</v>
      </c>
      <c r="Q3847" t="s">
        <v>34</v>
      </c>
      <c r="R3847" t="s">
        <v>80</v>
      </c>
      <c r="S3847" s="10">
        <f>(J3847/86400)+25569+(-5/24)</f>
        <v>42248.418680555558</v>
      </c>
      <c r="T3847" s="9">
        <f>(I3847/86400)+25569+(-5/24)</f>
        <v>42278.418680555558</v>
      </c>
    </row>
    <row r="3848" spans="1:20" ht="43.5" x14ac:dyDescent="0.35">
      <c r="A3848">
        <v>3846</v>
      </c>
      <c r="B3848" s="8" t="s">
        <v>623</v>
      </c>
      <c r="C3848" s="8" t="s">
        <v>622</v>
      </c>
      <c r="D3848">
        <v>7000</v>
      </c>
      <c r="E3848">
        <v>189</v>
      </c>
      <c r="F3848" t="s">
        <v>49</v>
      </c>
      <c r="G3848" t="s">
        <v>55</v>
      </c>
      <c r="H3848" t="s">
        <v>82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81</v>
      </c>
      <c r="O3848">
        <f>ROUNDUP(E3848/D3848,2)*100</f>
        <v>3</v>
      </c>
      <c r="P3848">
        <f>IF(L3848&gt;0,ROUNDUP((E3848/L3848),0))</f>
        <v>24</v>
      </c>
      <c r="Q3848" t="s">
        <v>34</v>
      </c>
      <c r="R3848" t="s">
        <v>80</v>
      </c>
      <c r="S3848" s="10">
        <f>(J3848/86400)+25569+(-5/24)</f>
        <v>41885.01321759259</v>
      </c>
      <c r="T3848" s="9">
        <f>(I3848/86400)+25569+(-5/24)</f>
        <v>41916.082638888889</v>
      </c>
    </row>
    <row r="3849" spans="1:20" ht="43.5" x14ac:dyDescent="0.35">
      <c r="A3849">
        <v>3847</v>
      </c>
      <c r="B3849" s="8" t="s">
        <v>621</v>
      </c>
      <c r="C3849" s="8" t="s">
        <v>620</v>
      </c>
      <c r="D3849">
        <v>10500</v>
      </c>
      <c r="E3849">
        <v>1697</v>
      </c>
      <c r="F3849" t="s">
        <v>49</v>
      </c>
      <c r="G3849" t="s">
        <v>55</v>
      </c>
      <c r="H3849" t="s">
        <v>82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81</v>
      </c>
      <c r="O3849">
        <f>ROUNDUP(E3849/D3849,2)*100</f>
        <v>17</v>
      </c>
      <c r="P3849">
        <f>IF(L3849&gt;0,ROUNDUP((E3849/L3849),0))</f>
        <v>189</v>
      </c>
      <c r="Q3849" t="s">
        <v>34</v>
      </c>
      <c r="R3849" t="s">
        <v>80</v>
      </c>
      <c r="S3849" s="10">
        <f>(J3849/86400)+25569+(-5/24)</f>
        <v>42159.016099537032</v>
      </c>
      <c r="T3849" s="9">
        <f>(I3849/86400)+25569+(-5/24)</f>
        <v>42204.016099537032</v>
      </c>
    </row>
    <row r="3850" spans="1:20" ht="43.5" x14ac:dyDescent="0.35">
      <c r="A3850">
        <v>3848</v>
      </c>
      <c r="B3850" s="8" t="s">
        <v>619</v>
      </c>
      <c r="C3850" s="8" t="s">
        <v>618</v>
      </c>
      <c r="D3850">
        <v>13000</v>
      </c>
      <c r="E3850">
        <v>2129</v>
      </c>
      <c r="F3850" t="s">
        <v>49</v>
      </c>
      <c r="G3850" t="s">
        <v>55</v>
      </c>
      <c r="H3850" t="s">
        <v>82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81</v>
      </c>
      <c r="O3850">
        <f>ROUNDUP(E3850/D3850,2)*100</f>
        <v>17</v>
      </c>
      <c r="P3850">
        <f>IF(L3850&gt;0,ROUNDUP((E3850/L3850),0))</f>
        <v>50</v>
      </c>
      <c r="Q3850" t="s">
        <v>34</v>
      </c>
      <c r="R3850" t="s">
        <v>80</v>
      </c>
      <c r="S3850" s="10">
        <f>(J3850/86400)+25569+(-5/24)</f>
        <v>42265.608668981477</v>
      </c>
      <c r="T3850" s="9">
        <f>(I3850/86400)+25569+(-5/24)</f>
        <v>42295.608668981477</v>
      </c>
    </row>
    <row r="3851" spans="1:20" ht="58" x14ac:dyDescent="0.35">
      <c r="A3851">
        <v>3849</v>
      </c>
      <c r="B3851" s="8" t="s">
        <v>617</v>
      </c>
      <c r="C3851" s="8" t="s">
        <v>616</v>
      </c>
      <c r="D3851">
        <v>30000</v>
      </c>
      <c r="E3851">
        <v>2113</v>
      </c>
      <c r="F3851" t="s">
        <v>49</v>
      </c>
      <c r="G3851" t="s">
        <v>59</v>
      </c>
      <c r="H3851" t="s">
        <v>85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81</v>
      </c>
      <c r="O3851">
        <f>ROUNDUP(E3851/D3851,2)*100</f>
        <v>8</v>
      </c>
      <c r="P3851">
        <f>IF(L3851&gt;0,ROUNDUP((E3851/L3851),0))</f>
        <v>76</v>
      </c>
      <c r="Q3851" t="s">
        <v>34</v>
      </c>
      <c r="R3851" t="s">
        <v>80</v>
      </c>
      <c r="S3851" s="10">
        <f>(J3851/86400)+25569+(-5/24)</f>
        <v>42136.558842592589</v>
      </c>
      <c r="T3851" s="9">
        <f>(I3851/86400)+25569+(-5/24)</f>
        <v>42166.558842592589</v>
      </c>
    </row>
    <row r="3852" spans="1:20" ht="29" x14ac:dyDescent="0.35">
      <c r="A3852">
        <v>3850</v>
      </c>
      <c r="B3852" s="8" t="s">
        <v>615</v>
      </c>
      <c r="C3852" s="8" t="s">
        <v>614</v>
      </c>
      <c r="D3852">
        <v>1000</v>
      </c>
      <c r="E3852">
        <v>38</v>
      </c>
      <c r="F3852" t="s">
        <v>49</v>
      </c>
      <c r="G3852" t="s">
        <v>55</v>
      </c>
      <c r="H3852" t="s">
        <v>82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81</v>
      </c>
      <c r="O3852">
        <f>ROUNDUP(E3852/D3852,2)*100</f>
        <v>4</v>
      </c>
      <c r="P3852">
        <f>IF(L3852&gt;0,ROUNDUP((E3852/L3852),0))</f>
        <v>10</v>
      </c>
      <c r="Q3852" t="s">
        <v>34</v>
      </c>
      <c r="R3852" t="s">
        <v>80</v>
      </c>
      <c r="S3852" s="10">
        <f>(J3852/86400)+25569+(-5/24)</f>
        <v>41974.916006944441</v>
      </c>
      <c r="T3852" s="9">
        <f>(I3852/86400)+25569+(-5/24)</f>
        <v>42004.916006944441</v>
      </c>
    </row>
    <row r="3853" spans="1:20" ht="43.5" x14ac:dyDescent="0.35">
      <c r="A3853">
        <v>3851</v>
      </c>
      <c r="B3853" s="8" t="s">
        <v>613</v>
      </c>
      <c r="C3853" s="8" t="s">
        <v>612</v>
      </c>
      <c r="D3853">
        <v>2500</v>
      </c>
      <c r="E3853">
        <v>852</v>
      </c>
      <c r="F3853" t="s">
        <v>49</v>
      </c>
      <c r="G3853" t="s">
        <v>56</v>
      </c>
      <c r="H3853" t="s">
        <v>90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81</v>
      </c>
      <c r="O3853">
        <f>ROUNDUP(E3853/D3853,2)*100</f>
        <v>35</v>
      </c>
      <c r="P3853">
        <f>IF(L3853&gt;0,ROUNDUP((E3853/L3853),0))</f>
        <v>36</v>
      </c>
      <c r="Q3853" t="s">
        <v>34</v>
      </c>
      <c r="R3853" t="s">
        <v>80</v>
      </c>
      <c r="S3853" s="10">
        <f>(J3853/86400)+25569+(-5/24)</f>
        <v>42172.23123842592</v>
      </c>
      <c r="T3853" s="9">
        <f>(I3853/86400)+25569+(-5/24)</f>
        <v>42202.23123842592</v>
      </c>
    </row>
    <row r="3854" spans="1:20" ht="43.5" x14ac:dyDescent="0.35">
      <c r="A3854">
        <v>3852</v>
      </c>
      <c r="B3854" s="8" t="s">
        <v>611</v>
      </c>
      <c r="C3854" s="8" t="s">
        <v>610</v>
      </c>
      <c r="D3854">
        <v>10000</v>
      </c>
      <c r="E3854">
        <v>20</v>
      </c>
      <c r="F3854" t="s">
        <v>49</v>
      </c>
      <c r="G3854" t="s">
        <v>55</v>
      </c>
      <c r="H3854" t="s">
        <v>82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81</v>
      </c>
      <c r="O3854">
        <f>ROUNDUP(E3854/D3854,2)*100</f>
        <v>1</v>
      </c>
      <c r="P3854">
        <f>IF(L3854&gt;0,ROUNDUP((E3854/L3854),0))</f>
        <v>10</v>
      </c>
      <c r="Q3854" t="s">
        <v>34</v>
      </c>
      <c r="R3854" t="s">
        <v>80</v>
      </c>
      <c r="S3854" s="10">
        <f>(J3854/86400)+25569+(-5/24)</f>
        <v>42064.982361111113</v>
      </c>
      <c r="T3854" s="9">
        <f>(I3854/86400)+25569+(-5/24)</f>
        <v>42089.940694444442</v>
      </c>
    </row>
    <row r="3855" spans="1:20" ht="43.5" x14ac:dyDescent="0.35">
      <c r="A3855">
        <v>3853</v>
      </c>
      <c r="B3855" s="8" t="s">
        <v>609</v>
      </c>
      <c r="C3855" s="8" t="s">
        <v>608</v>
      </c>
      <c r="D3855">
        <v>100000</v>
      </c>
      <c r="E3855">
        <v>26</v>
      </c>
      <c r="F3855" t="s">
        <v>49</v>
      </c>
      <c r="G3855" t="s">
        <v>55</v>
      </c>
      <c r="H3855" t="s">
        <v>82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81</v>
      </c>
      <c r="O3855">
        <f>ROUNDUP(E3855/D3855,2)*100</f>
        <v>1</v>
      </c>
      <c r="P3855">
        <f>IF(L3855&gt;0,ROUNDUP((E3855/L3855),0))</f>
        <v>13</v>
      </c>
      <c r="Q3855" t="s">
        <v>34</v>
      </c>
      <c r="R3855" t="s">
        <v>80</v>
      </c>
      <c r="S3855" s="10">
        <f>(J3855/86400)+25569+(-5/24)</f>
        <v>41848.631689814814</v>
      </c>
      <c r="T3855" s="9">
        <f>(I3855/86400)+25569+(-5/24)</f>
        <v>41883.631689814814</v>
      </c>
    </row>
    <row r="3856" spans="1:20" ht="29" x14ac:dyDescent="0.35">
      <c r="A3856">
        <v>3854</v>
      </c>
      <c r="B3856" s="8" t="s">
        <v>607</v>
      </c>
      <c r="C3856" s="8" t="s">
        <v>606</v>
      </c>
      <c r="D3856">
        <v>11000</v>
      </c>
      <c r="E3856">
        <v>1788</v>
      </c>
      <c r="F3856" t="s">
        <v>49</v>
      </c>
      <c r="G3856" t="s">
        <v>55</v>
      </c>
      <c r="H3856" t="s">
        <v>82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81</v>
      </c>
      <c r="O3856">
        <f>ROUNDUP(E3856/D3856,2)*100</f>
        <v>17</v>
      </c>
      <c r="P3856">
        <f>IF(L3856&gt;0,ROUNDUP((E3856/L3856),0))</f>
        <v>90</v>
      </c>
      <c r="Q3856" t="s">
        <v>34</v>
      </c>
      <c r="R3856" t="s">
        <v>80</v>
      </c>
      <c r="S3856" s="10">
        <f>(J3856/86400)+25569+(-5/24)</f>
        <v>42103.67659722222</v>
      </c>
      <c r="T3856" s="9">
        <f>(I3856/86400)+25569+(-5/24)</f>
        <v>42133.67659722222</v>
      </c>
    </row>
    <row r="3857" spans="1:20" ht="58" x14ac:dyDescent="0.35">
      <c r="A3857">
        <v>3855</v>
      </c>
      <c r="B3857" s="8" t="s">
        <v>605</v>
      </c>
      <c r="C3857" s="8" t="s">
        <v>604</v>
      </c>
      <c r="D3857">
        <v>1000</v>
      </c>
      <c r="E3857">
        <v>25</v>
      </c>
      <c r="F3857" t="s">
        <v>49</v>
      </c>
      <c r="G3857" t="s">
        <v>55</v>
      </c>
      <c r="H3857" t="s">
        <v>82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81</v>
      </c>
      <c r="O3857">
        <f>ROUNDUP(E3857/D3857,2)*100</f>
        <v>3</v>
      </c>
      <c r="P3857">
        <f>IF(L3857&gt;0,ROUNDUP((E3857/L3857),0))</f>
        <v>25</v>
      </c>
      <c r="Q3857" t="s">
        <v>34</v>
      </c>
      <c r="R3857" t="s">
        <v>80</v>
      </c>
      <c r="S3857" s="10">
        <f>(J3857/86400)+25569+(-5/24)</f>
        <v>42059.762395833335</v>
      </c>
      <c r="T3857" s="9">
        <f>(I3857/86400)+25569+(-5/24)</f>
        <v>42089.720729166664</v>
      </c>
    </row>
    <row r="3858" spans="1:20" ht="58" x14ac:dyDescent="0.35">
      <c r="A3858">
        <v>3856</v>
      </c>
      <c r="B3858" s="8" t="s">
        <v>603</v>
      </c>
      <c r="C3858" s="8" t="s">
        <v>602</v>
      </c>
      <c r="D3858">
        <v>5000</v>
      </c>
      <c r="E3858">
        <v>1</v>
      </c>
      <c r="F3858" t="s">
        <v>49</v>
      </c>
      <c r="G3858" t="s">
        <v>55</v>
      </c>
      <c r="H3858" t="s">
        <v>82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81</v>
      </c>
      <c r="O3858">
        <f>ROUNDUP(E3858/D3858,2)*100</f>
        <v>1</v>
      </c>
      <c r="P3858">
        <f>IF(L3858&gt;0,ROUNDUP((E3858/L3858),0))</f>
        <v>1</v>
      </c>
      <c r="Q3858" t="s">
        <v>34</v>
      </c>
      <c r="R3858" t="s">
        <v>80</v>
      </c>
      <c r="S3858" s="10">
        <f>(J3858/86400)+25569+(-5/24)</f>
        <v>42041.534756944442</v>
      </c>
      <c r="T3858" s="9">
        <f>(I3858/86400)+25569+(-5/24)</f>
        <v>42071.493090277778</v>
      </c>
    </row>
    <row r="3859" spans="1:20" ht="43.5" x14ac:dyDescent="0.35">
      <c r="A3859">
        <v>3857</v>
      </c>
      <c r="B3859" s="8" t="s">
        <v>601</v>
      </c>
      <c r="C3859" s="8" t="s">
        <v>600</v>
      </c>
      <c r="D3859">
        <v>5000</v>
      </c>
      <c r="E3859">
        <v>260</v>
      </c>
      <c r="F3859" t="s">
        <v>49</v>
      </c>
      <c r="G3859" t="s">
        <v>55</v>
      </c>
      <c r="H3859" t="s">
        <v>82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81</v>
      </c>
      <c r="O3859">
        <f>ROUNDUP(E3859/D3859,2)*100</f>
        <v>6.0000000000000009</v>
      </c>
      <c r="P3859">
        <f>IF(L3859&gt;0,ROUNDUP((E3859/L3859),0))</f>
        <v>65</v>
      </c>
      <c r="Q3859" t="s">
        <v>34</v>
      </c>
      <c r="R3859" t="s">
        <v>80</v>
      </c>
      <c r="S3859" s="10">
        <f>(J3859/86400)+25569+(-5/24)</f>
        <v>41829.528819444444</v>
      </c>
      <c r="T3859" s="9">
        <f>(I3859/86400)+25569+(-5/24)</f>
        <v>41852.508333333331</v>
      </c>
    </row>
    <row r="3860" spans="1:20" ht="58" x14ac:dyDescent="0.35">
      <c r="A3860">
        <v>3858</v>
      </c>
      <c r="B3860" s="8" t="s">
        <v>599</v>
      </c>
      <c r="C3860" s="8" t="s">
        <v>598</v>
      </c>
      <c r="D3860">
        <v>500</v>
      </c>
      <c r="E3860">
        <v>10</v>
      </c>
      <c r="F3860" t="s">
        <v>49</v>
      </c>
      <c r="G3860" t="s">
        <v>56</v>
      </c>
      <c r="H3860" t="s">
        <v>90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81</v>
      </c>
      <c r="O3860">
        <f>ROUNDUP(E3860/D3860,2)*100</f>
        <v>2</v>
      </c>
      <c r="P3860">
        <f>IF(L3860&gt;0,ROUNDUP((E3860/L3860),0))</f>
        <v>10</v>
      </c>
      <c r="Q3860" t="s">
        <v>34</v>
      </c>
      <c r="R3860" t="s">
        <v>80</v>
      </c>
      <c r="S3860" s="10">
        <f>(J3860/86400)+25569+(-5/24)</f>
        <v>42128.222731481474</v>
      </c>
      <c r="T3860" s="9">
        <f>(I3860/86400)+25569+(-5/24)</f>
        <v>42146.666666666664</v>
      </c>
    </row>
    <row r="3861" spans="1:20" ht="43.5" x14ac:dyDescent="0.35">
      <c r="A3861">
        <v>3859</v>
      </c>
      <c r="B3861" s="8" t="s">
        <v>597</v>
      </c>
      <c r="C3861" s="8" t="s">
        <v>596</v>
      </c>
      <c r="D3861">
        <v>2500</v>
      </c>
      <c r="E3861">
        <v>1</v>
      </c>
      <c r="F3861" t="s">
        <v>49</v>
      </c>
      <c r="G3861" t="s">
        <v>55</v>
      </c>
      <c r="H3861" t="s">
        <v>82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81</v>
      </c>
      <c r="O3861">
        <f>ROUNDUP(E3861/D3861,2)*100</f>
        <v>1</v>
      </c>
      <c r="P3861">
        <f>IF(L3861&gt;0,ROUNDUP((E3861/L3861),0))</f>
        <v>1</v>
      </c>
      <c r="Q3861" t="s">
        <v>34</v>
      </c>
      <c r="R3861" t="s">
        <v>80</v>
      </c>
      <c r="S3861" s="10">
        <f>(J3861/86400)+25569+(-5/24)</f>
        <v>41789.685266203705</v>
      </c>
      <c r="T3861" s="9">
        <f>(I3861/86400)+25569+(-5/24)</f>
        <v>41815.666666666664</v>
      </c>
    </row>
    <row r="3862" spans="1:20" ht="58" x14ac:dyDescent="0.35">
      <c r="A3862">
        <v>3860</v>
      </c>
      <c r="B3862" s="8" t="s">
        <v>595</v>
      </c>
      <c r="C3862" s="8" t="s">
        <v>594</v>
      </c>
      <c r="D3862">
        <v>6000</v>
      </c>
      <c r="E3862">
        <v>1060</v>
      </c>
      <c r="F3862" t="s">
        <v>49</v>
      </c>
      <c r="G3862" t="s">
        <v>55</v>
      </c>
      <c r="H3862" t="s">
        <v>82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81</v>
      </c>
      <c r="O3862">
        <f>ROUNDUP(E3862/D3862,2)*100</f>
        <v>18.000000000000004</v>
      </c>
      <c r="P3862">
        <f>IF(L3862&gt;0,ROUNDUP((E3862/L3862),0))</f>
        <v>82</v>
      </c>
      <c r="Q3862" t="s">
        <v>34</v>
      </c>
      <c r="R3862" t="s">
        <v>80</v>
      </c>
      <c r="S3862" s="10">
        <f>(J3862/86400)+25569+(-5/24)</f>
        <v>41833.452662037038</v>
      </c>
      <c r="T3862" s="9">
        <f>(I3862/86400)+25569+(-5/24)</f>
        <v>41863.452662037038</v>
      </c>
    </row>
    <row r="3863" spans="1:20" x14ac:dyDescent="0.35">
      <c r="A3863">
        <v>3861</v>
      </c>
      <c r="B3863" s="8" t="s">
        <v>593</v>
      </c>
      <c r="C3863" s="8" t="s">
        <v>592</v>
      </c>
      <c r="D3863">
        <v>2000</v>
      </c>
      <c r="E3863">
        <v>100</v>
      </c>
      <c r="F3863" t="s">
        <v>49</v>
      </c>
      <c r="G3863" t="s">
        <v>55</v>
      </c>
      <c r="H3863" t="s">
        <v>82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81</v>
      </c>
      <c r="O3863">
        <f>ROUNDUP(E3863/D3863,2)*100</f>
        <v>5</v>
      </c>
      <c r="P3863">
        <f>IF(L3863&gt;0,ROUNDUP((E3863/L3863),0))</f>
        <v>100</v>
      </c>
      <c r="Q3863" t="s">
        <v>34</v>
      </c>
      <c r="R3863" t="s">
        <v>80</v>
      </c>
      <c r="S3863" s="10">
        <f>(J3863/86400)+25569+(-5/24)</f>
        <v>41914.381678240738</v>
      </c>
      <c r="T3863" s="9">
        <f>(I3863/86400)+25569+(-5/24)</f>
        <v>41955.699305555558</v>
      </c>
    </row>
    <row r="3864" spans="1:20" ht="29" x14ac:dyDescent="0.35">
      <c r="A3864">
        <v>3862</v>
      </c>
      <c r="B3864" s="8" t="s">
        <v>591</v>
      </c>
      <c r="C3864" s="8" t="s">
        <v>590</v>
      </c>
      <c r="D3864">
        <v>7500</v>
      </c>
      <c r="E3864">
        <v>1</v>
      </c>
      <c r="F3864" t="s">
        <v>49</v>
      </c>
      <c r="G3864" t="s">
        <v>55</v>
      </c>
      <c r="H3864" t="s">
        <v>82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81</v>
      </c>
      <c r="O3864">
        <f>ROUNDUP(E3864/D3864,2)*100</f>
        <v>1</v>
      </c>
      <c r="P3864">
        <f>IF(L3864&gt;0,ROUNDUP((E3864/L3864),0))</f>
        <v>1</v>
      </c>
      <c r="Q3864" t="s">
        <v>34</v>
      </c>
      <c r="R3864" t="s">
        <v>80</v>
      </c>
      <c r="S3864" s="10">
        <f>(J3864/86400)+25569+(-5/24)</f>
        <v>42611.052731481475</v>
      </c>
      <c r="T3864" s="9">
        <f>(I3864/86400)+25569+(-5/24)</f>
        <v>42625.499305555553</v>
      </c>
    </row>
    <row r="3865" spans="1:20" ht="43.5" x14ac:dyDescent="0.35">
      <c r="A3865">
        <v>3863</v>
      </c>
      <c r="B3865" s="8" t="s">
        <v>589</v>
      </c>
      <c r="C3865" s="8" t="s">
        <v>588</v>
      </c>
      <c r="D3865">
        <v>6000</v>
      </c>
      <c r="E3865">
        <v>0</v>
      </c>
      <c r="F3865" t="s">
        <v>49</v>
      </c>
      <c r="G3865" t="s">
        <v>55</v>
      </c>
      <c r="H3865" t="s">
        <v>82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81</v>
      </c>
      <c r="O3865">
        <f>ROUNDUP(E3865/D3865,2)*100</f>
        <v>0</v>
      </c>
      <c r="P3865" t="b">
        <f>IF(L3865&gt;0,ROUNDUP((E3865/L3865),0))</f>
        <v>0</v>
      </c>
      <c r="Q3865" t="s">
        <v>34</v>
      </c>
      <c r="R3865" t="s">
        <v>80</v>
      </c>
      <c r="S3865" s="10">
        <f>(J3865/86400)+25569+(-5/24)</f>
        <v>42253.424826388888</v>
      </c>
      <c r="T3865" s="9">
        <f>(I3865/86400)+25569+(-5/24)</f>
        <v>42313.466493055552</v>
      </c>
    </row>
    <row r="3866" spans="1:20" ht="58" x14ac:dyDescent="0.35">
      <c r="A3866">
        <v>3864</v>
      </c>
      <c r="B3866" s="8" t="s">
        <v>587</v>
      </c>
      <c r="C3866" s="8" t="s">
        <v>586</v>
      </c>
      <c r="D3866">
        <v>5000</v>
      </c>
      <c r="E3866">
        <v>60</v>
      </c>
      <c r="F3866" t="s">
        <v>49</v>
      </c>
      <c r="G3866" t="s">
        <v>55</v>
      </c>
      <c r="H3866" t="s">
        <v>82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81</v>
      </c>
      <c r="O3866">
        <f>ROUNDUP(E3866/D3866,2)*100</f>
        <v>2</v>
      </c>
      <c r="P3866">
        <f>IF(L3866&gt;0,ROUNDUP((E3866/L3866),0))</f>
        <v>20</v>
      </c>
      <c r="Q3866" t="s">
        <v>34</v>
      </c>
      <c r="R3866" t="s">
        <v>80</v>
      </c>
      <c r="S3866" s="10">
        <f>(J3866/86400)+25569+(-5/24)</f>
        <v>42295.683495370373</v>
      </c>
      <c r="T3866" s="9">
        <f>(I3866/86400)+25569+(-5/24)</f>
        <v>42325.72516203703</v>
      </c>
    </row>
    <row r="3867" spans="1:20" ht="43.5" x14ac:dyDescent="0.35">
      <c r="A3867">
        <v>3865</v>
      </c>
      <c r="B3867" s="8" t="s">
        <v>585</v>
      </c>
      <c r="C3867" s="8" t="s">
        <v>584</v>
      </c>
      <c r="D3867">
        <v>2413</v>
      </c>
      <c r="E3867">
        <v>650</v>
      </c>
      <c r="F3867" t="s">
        <v>49</v>
      </c>
      <c r="G3867" t="s">
        <v>57</v>
      </c>
      <c r="H3867" t="s">
        <v>193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81</v>
      </c>
      <c r="O3867">
        <f>ROUNDUP(E3867/D3867,2)*100</f>
        <v>27</v>
      </c>
      <c r="P3867">
        <f>IF(L3867&gt;0,ROUNDUP((E3867/L3867),0))</f>
        <v>47</v>
      </c>
      <c r="Q3867" t="s">
        <v>34</v>
      </c>
      <c r="R3867" t="s">
        <v>80</v>
      </c>
      <c r="S3867" s="10">
        <f>(J3867/86400)+25569+(-5/24)</f>
        <v>41841.44326388889</v>
      </c>
      <c r="T3867" s="9">
        <f>(I3867/86400)+25569+(-5/24)</f>
        <v>41881.020833333328</v>
      </c>
    </row>
    <row r="3868" spans="1:20" ht="29" x14ac:dyDescent="0.35">
      <c r="A3868">
        <v>3866</v>
      </c>
      <c r="B3868" s="8" t="s">
        <v>583</v>
      </c>
      <c r="C3868" s="8" t="s">
        <v>582</v>
      </c>
      <c r="D3868">
        <v>2000</v>
      </c>
      <c r="E3868">
        <v>11</v>
      </c>
      <c r="F3868" t="s">
        <v>49</v>
      </c>
      <c r="G3868" t="s">
        <v>55</v>
      </c>
      <c r="H3868" t="s">
        <v>82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81</v>
      </c>
      <c r="O3868">
        <f>ROUNDUP(E3868/D3868,2)*100</f>
        <v>1</v>
      </c>
      <c r="P3868">
        <f>IF(L3868&gt;0,ROUNDUP((E3868/L3868),0))</f>
        <v>6</v>
      </c>
      <c r="Q3868" t="s">
        <v>34</v>
      </c>
      <c r="R3868" t="s">
        <v>80</v>
      </c>
      <c r="S3868" s="10">
        <f>(J3868/86400)+25569+(-5/24)</f>
        <v>42402.738668981481</v>
      </c>
      <c r="T3868" s="9">
        <f>(I3868/86400)+25569+(-5/24)</f>
        <v>42451.936805555553</v>
      </c>
    </row>
    <row r="3869" spans="1:20" ht="43.5" x14ac:dyDescent="0.35">
      <c r="A3869">
        <v>3867</v>
      </c>
      <c r="B3869" s="8" t="s">
        <v>581</v>
      </c>
      <c r="C3869" s="8" t="s">
        <v>580</v>
      </c>
      <c r="D3869">
        <v>2000</v>
      </c>
      <c r="E3869">
        <v>251</v>
      </c>
      <c r="F3869" t="s">
        <v>49</v>
      </c>
      <c r="G3869" t="s">
        <v>55</v>
      </c>
      <c r="H3869" t="s">
        <v>82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81</v>
      </c>
      <c r="O3869">
        <f>ROUNDUP(E3869/D3869,2)*100</f>
        <v>13</v>
      </c>
      <c r="P3869">
        <f>IF(L3869&gt;0,ROUNDUP((E3869/L3869),0))</f>
        <v>51</v>
      </c>
      <c r="Q3869" t="s">
        <v>34</v>
      </c>
      <c r="R3869" t="s">
        <v>80</v>
      </c>
      <c r="S3869" s="10">
        <f>(J3869/86400)+25569+(-5/24)</f>
        <v>42509.605775462966</v>
      </c>
      <c r="T3869" s="9">
        <f>(I3869/86400)+25569+(-5/24)</f>
        <v>42539.605775462966</v>
      </c>
    </row>
    <row r="3870" spans="1:20" x14ac:dyDescent="0.35">
      <c r="A3870">
        <v>3868</v>
      </c>
      <c r="B3870" s="8" t="s">
        <v>579</v>
      </c>
      <c r="C3870" s="8" t="s">
        <v>578</v>
      </c>
      <c r="D3870">
        <v>5000</v>
      </c>
      <c r="E3870">
        <v>10</v>
      </c>
      <c r="F3870" t="s">
        <v>48</v>
      </c>
      <c r="G3870" t="s">
        <v>56</v>
      </c>
      <c r="H3870" t="s">
        <v>90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540</v>
      </c>
      <c r="O3870">
        <f>ROUNDUP(E3870/D3870,2)*100</f>
        <v>1</v>
      </c>
      <c r="P3870">
        <f>IF(L3870&gt;0,ROUNDUP((E3870/L3870),0))</f>
        <v>10</v>
      </c>
      <c r="Q3870" t="s">
        <v>34</v>
      </c>
      <c r="R3870" t="s">
        <v>539</v>
      </c>
      <c r="S3870" s="10">
        <f>(J3870/86400)+25569+(-5/24)</f>
        <v>41865.45144675926</v>
      </c>
      <c r="T3870" s="9">
        <f>(I3870/86400)+25569+(-5/24)</f>
        <v>41890.45144675926</v>
      </c>
    </row>
    <row r="3871" spans="1:20" ht="29" x14ac:dyDescent="0.35">
      <c r="A3871">
        <v>3869</v>
      </c>
      <c r="B3871" s="8" t="s">
        <v>577</v>
      </c>
      <c r="C3871" s="8" t="s">
        <v>576</v>
      </c>
      <c r="D3871">
        <v>13111</v>
      </c>
      <c r="E3871">
        <v>452</v>
      </c>
      <c r="F3871" t="s">
        <v>48</v>
      </c>
      <c r="G3871" t="s">
        <v>55</v>
      </c>
      <c r="H3871" t="s">
        <v>82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540</v>
      </c>
      <c r="O3871">
        <f>ROUNDUP(E3871/D3871,2)*100</f>
        <v>4</v>
      </c>
      <c r="P3871">
        <f>IF(L3871&gt;0,ROUNDUP((E3871/L3871),0))</f>
        <v>31</v>
      </c>
      <c r="Q3871" t="s">
        <v>34</v>
      </c>
      <c r="R3871" t="s">
        <v>539</v>
      </c>
      <c r="S3871" s="10">
        <f>(J3871/86400)+25569+(-5/24)</f>
        <v>42047.516111111108</v>
      </c>
      <c r="T3871" s="9">
        <f>(I3871/86400)+25569+(-5/24)</f>
        <v>42076.924305555549</v>
      </c>
    </row>
    <row r="3872" spans="1:20" ht="58" x14ac:dyDescent="0.35">
      <c r="A3872">
        <v>3870</v>
      </c>
      <c r="B3872" s="8" t="s">
        <v>575</v>
      </c>
      <c r="C3872" s="8" t="s">
        <v>574</v>
      </c>
      <c r="D3872">
        <v>10000</v>
      </c>
      <c r="E3872">
        <v>1500</v>
      </c>
      <c r="F3872" t="s">
        <v>48</v>
      </c>
      <c r="G3872" t="s">
        <v>55</v>
      </c>
      <c r="H3872" t="s">
        <v>82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540</v>
      </c>
      <c r="O3872">
        <f>ROUNDUP(E3872/D3872,2)*100</f>
        <v>15</v>
      </c>
      <c r="P3872">
        <f>IF(L3872&gt;0,ROUNDUP((E3872/L3872),0))</f>
        <v>150</v>
      </c>
      <c r="Q3872" t="s">
        <v>34</v>
      </c>
      <c r="R3872" t="s">
        <v>539</v>
      </c>
      <c r="S3872" s="10">
        <f>(J3872/86400)+25569+(-5/24)</f>
        <v>41792.963865740741</v>
      </c>
      <c r="T3872" s="9">
        <f>(I3872/86400)+25569+(-5/24)</f>
        <v>41822.963865740741</v>
      </c>
    </row>
    <row r="3873" spans="1:20" ht="29" x14ac:dyDescent="0.35">
      <c r="A3873">
        <v>3871</v>
      </c>
      <c r="B3873" s="8" t="s">
        <v>573</v>
      </c>
      <c r="C3873" s="8" t="s">
        <v>572</v>
      </c>
      <c r="D3873">
        <v>1500</v>
      </c>
      <c r="E3873">
        <v>40</v>
      </c>
      <c r="F3873" t="s">
        <v>48</v>
      </c>
      <c r="G3873" t="s">
        <v>55</v>
      </c>
      <c r="H3873" t="s">
        <v>82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540</v>
      </c>
      <c r="O3873">
        <f>ROUNDUP(E3873/D3873,2)*100</f>
        <v>3</v>
      </c>
      <c r="P3873">
        <f>IF(L3873&gt;0,ROUNDUP((E3873/L3873),0))</f>
        <v>14</v>
      </c>
      <c r="Q3873" t="s">
        <v>34</v>
      </c>
      <c r="R3873" t="s">
        <v>539</v>
      </c>
      <c r="S3873" s="10">
        <f>(J3873/86400)+25569+(-5/24)</f>
        <v>42763.572337962956</v>
      </c>
      <c r="T3873" s="9">
        <f>(I3873/86400)+25569+(-5/24)</f>
        <v>42823.530671296299</v>
      </c>
    </row>
    <row r="3874" spans="1:20" ht="43.5" x14ac:dyDescent="0.35">
      <c r="A3874">
        <v>3872</v>
      </c>
      <c r="B3874" s="8" t="s">
        <v>571</v>
      </c>
      <c r="C3874" s="8" t="s">
        <v>570</v>
      </c>
      <c r="D3874">
        <v>15000</v>
      </c>
      <c r="E3874">
        <v>0</v>
      </c>
      <c r="F3874" t="s">
        <v>48</v>
      </c>
      <c r="G3874" t="s">
        <v>55</v>
      </c>
      <c r="H3874" t="s">
        <v>82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540</v>
      </c>
      <c r="O3874">
        <f>ROUNDUP(E3874/D3874,2)*100</f>
        <v>0</v>
      </c>
      <c r="P3874" t="b">
        <f>IF(L3874&gt;0,ROUNDUP((E3874/L3874),0))</f>
        <v>0</v>
      </c>
      <c r="Q3874" t="s">
        <v>34</v>
      </c>
      <c r="R3874" t="s">
        <v>539</v>
      </c>
      <c r="S3874" s="10">
        <f>(J3874/86400)+25569+(-5/24)</f>
        <v>42179.9374537037</v>
      </c>
      <c r="T3874" s="9">
        <f>(I3874/86400)+25569+(-5/24)</f>
        <v>42229.9374537037</v>
      </c>
    </row>
    <row r="3875" spans="1:20" ht="43.5" x14ac:dyDescent="0.35">
      <c r="A3875">
        <v>3873</v>
      </c>
      <c r="B3875" s="8" t="s">
        <v>569</v>
      </c>
      <c r="C3875" s="8" t="s">
        <v>568</v>
      </c>
      <c r="D3875">
        <v>5500</v>
      </c>
      <c r="E3875">
        <v>0</v>
      </c>
      <c r="F3875" t="s">
        <v>48</v>
      </c>
      <c r="G3875" t="s">
        <v>55</v>
      </c>
      <c r="H3875" t="s">
        <v>82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540</v>
      </c>
      <c r="O3875">
        <f>ROUNDUP(E3875/D3875,2)*100</f>
        <v>0</v>
      </c>
      <c r="P3875" t="b">
        <f>IF(L3875&gt;0,ROUNDUP((E3875/L3875),0))</f>
        <v>0</v>
      </c>
      <c r="Q3875" t="s">
        <v>34</v>
      </c>
      <c r="R3875" t="s">
        <v>539</v>
      </c>
      <c r="S3875" s="10">
        <f>(J3875/86400)+25569+(-5/24)</f>
        <v>42255.487673611111</v>
      </c>
      <c r="T3875" s="9">
        <f>(I3875/86400)+25569+(-5/24)</f>
        <v>42285.487673611111</v>
      </c>
    </row>
    <row r="3876" spans="1:20" ht="58" x14ac:dyDescent="0.35">
      <c r="A3876">
        <v>3874</v>
      </c>
      <c r="B3876" s="8" t="s">
        <v>567</v>
      </c>
      <c r="C3876" s="8" t="s">
        <v>566</v>
      </c>
      <c r="D3876">
        <v>620</v>
      </c>
      <c r="E3876">
        <v>0</v>
      </c>
      <c r="F3876" t="s">
        <v>48</v>
      </c>
      <c r="G3876" t="s">
        <v>68</v>
      </c>
      <c r="H3876" t="s">
        <v>519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540</v>
      </c>
      <c r="O3876">
        <f>ROUNDUP(E3876/D3876,2)*100</f>
        <v>0</v>
      </c>
      <c r="P3876" t="b">
        <f>IF(L3876&gt;0,ROUNDUP((E3876/L3876),0))</f>
        <v>0</v>
      </c>
      <c r="Q3876" t="s">
        <v>34</v>
      </c>
      <c r="R3876" t="s">
        <v>539</v>
      </c>
      <c r="S3876" s="10">
        <f>(J3876/86400)+25569+(-5/24)</f>
        <v>42006.808124999996</v>
      </c>
      <c r="T3876" s="9">
        <f>(I3876/86400)+25569+(-5/24)</f>
        <v>42027.833333333336</v>
      </c>
    </row>
    <row r="3877" spans="1:20" ht="43.5" x14ac:dyDescent="0.35">
      <c r="A3877">
        <v>3875</v>
      </c>
      <c r="B3877" s="8" t="s">
        <v>565</v>
      </c>
      <c r="C3877" s="8" t="s">
        <v>564</v>
      </c>
      <c r="D3877">
        <v>30000</v>
      </c>
      <c r="E3877">
        <v>0</v>
      </c>
      <c r="F3877" t="s">
        <v>48</v>
      </c>
      <c r="G3877" t="s">
        <v>66</v>
      </c>
      <c r="H3877" t="s">
        <v>480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540</v>
      </c>
      <c r="O3877">
        <f>ROUNDUP(E3877/D3877,2)*100</f>
        <v>0</v>
      </c>
      <c r="P3877" t="b">
        <f>IF(L3877&gt;0,ROUNDUP((E3877/L3877),0))</f>
        <v>0</v>
      </c>
      <c r="Q3877" t="s">
        <v>34</v>
      </c>
      <c r="R3877" t="s">
        <v>539</v>
      </c>
      <c r="S3877" s="10">
        <f>(J3877/86400)+25569+(-5/24)</f>
        <v>42615.138483796291</v>
      </c>
      <c r="T3877" s="9">
        <f>(I3877/86400)+25569+(-5/24)</f>
        <v>42616.208333333336</v>
      </c>
    </row>
    <row r="3878" spans="1:20" ht="58" x14ac:dyDescent="0.35">
      <c r="A3878">
        <v>3876</v>
      </c>
      <c r="B3878" s="8" t="s">
        <v>563</v>
      </c>
      <c r="C3878" s="8" t="s">
        <v>562</v>
      </c>
      <c r="D3878">
        <v>3900</v>
      </c>
      <c r="E3878">
        <v>2059</v>
      </c>
      <c r="F3878" t="s">
        <v>48</v>
      </c>
      <c r="G3878" t="s">
        <v>56</v>
      </c>
      <c r="H3878" t="s">
        <v>90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540</v>
      </c>
      <c r="O3878">
        <f>ROUNDUP(E3878/D3878,2)*100</f>
        <v>53</v>
      </c>
      <c r="P3878">
        <f>IF(L3878&gt;0,ROUNDUP((E3878/L3878),0))</f>
        <v>45</v>
      </c>
      <c r="Q3878" t="s">
        <v>34</v>
      </c>
      <c r="R3878" t="s">
        <v>539</v>
      </c>
      <c r="S3878" s="10">
        <f>(J3878/86400)+25569+(-5/24)</f>
        <v>42372.415833333333</v>
      </c>
      <c r="T3878" s="9">
        <f>(I3878/86400)+25569+(-5/24)</f>
        <v>42402.415833333333</v>
      </c>
    </row>
    <row r="3879" spans="1:20" ht="43.5" x14ac:dyDescent="0.35">
      <c r="A3879">
        <v>3877</v>
      </c>
      <c r="B3879" s="8" t="s">
        <v>561</v>
      </c>
      <c r="C3879" s="8" t="s">
        <v>560</v>
      </c>
      <c r="D3879">
        <v>25000</v>
      </c>
      <c r="E3879">
        <v>1241</v>
      </c>
      <c r="F3879" t="s">
        <v>48</v>
      </c>
      <c r="G3879" t="s">
        <v>55</v>
      </c>
      <c r="H3879" t="s">
        <v>82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540</v>
      </c>
      <c r="O3879">
        <f>ROUNDUP(E3879/D3879,2)*100</f>
        <v>5</v>
      </c>
      <c r="P3879">
        <f>IF(L3879&gt;0,ROUNDUP((E3879/L3879),0))</f>
        <v>89</v>
      </c>
      <c r="Q3879" t="s">
        <v>34</v>
      </c>
      <c r="R3879" t="s">
        <v>539</v>
      </c>
      <c r="S3879" s="10">
        <f>(J3879/86400)+25569+(-5/24)</f>
        <v>42682.469351851854</v>
      </c>
      <c r="T3879" s="9">
        <f>(I3879/86400)+25569+(-5/24)</f>
        <v>42712.469351851854</v>
      </c>
    </row>
    <row r="3880" spans="1:20" ht="43.5" x14ac:dyDescent="0.35">
      <c r="A3880">
        <v>3878</v>
      </c>
      <c r="B3880" s="8" t="s">
        <v>559</v>
      </c>
      <c r="C3880" s="8" t="s">
        <v>558</v>
      </c>
      <c r="D3880">
        <v>18000</v>
      </c>
      <c r="E3880">
        <v>10</v>
      </c>
      <c r="F3880" t="s">
        <v>48</v>
      </c>
      <c r="G3880" t="s">
        <v>55</v>
      </c>
      <c r="H3880" t="s">
        <v>82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540</v>
      </c>
      <c r="O3880">
        <f>ROUNDUP(E3880/D3880,2)*100</f>
        <v>1</v>
      </c>
      <c r="P3880">
        <f>IF(L3880&gt;0,ROUNDUP((E3880/L3880),0))</f>
        <v>10</v>
      </c>
      <c r="Q3880" t="s">
        <v>34</v>
      </c>
      <c r="R3880" t="s">
        <v>539</v>
      </c>
      <c r="S3880" s="10">
        <f>(J3880/86400)+25569+(-5/24)</f>
        <v>42154.610486111109</v>
      </c>
      <c r="T3880" s="9">
        <f>(I3880/86400)+25569+(-5/24)</f>
        <v>42184.957638888889</v>
      </c>
    </row>
    <row r="3881" spans="1:20" ht="43.5" x14ac:dyDescent="0.35">
      <c r="A3881">
        <v>3879</v>
      </c>
      <c r="B3881" s="8" t="s">
        <v>557</v>
      </c>
      <c r="C3881" s="8" t="s">
        <v>556</v>
      </c>
      <c r="D3881">
        <v>15000</v>
      </c>
      <c r="E3881">
        <v>0</v>
      </c>
      <c r="F3881" t="s">
        <v>48</v>
      </c>
      <c r="G3881" t="s">
        <v>56</v>
      </c>
      <c r="H3881" t="s">
        <v>90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540</v>
      </c>
      <c r="O3881">
        <f>ROUNDUP(E3881/D3881,2)*100</f>
        <v>0</v>
      </c>
      <c r="P3881" t="b">
        <f>IF(L3881&gt;0,ROUNDUP((E3881/L3881),0))</f>
        <v>0</v>
      </c>
      <c r="Q3881" t="s">
        <v>34</v>
      </c>
      <c r="R3881" t="s">
        <v>539</v>
      </c>
      <c r="S3881" s="10">
        <f>(J3881/86400)+25569+(-5/24)</f>
        <v>41999.652731481481</v>
      </c>
      <c r="T3881" s="9">
        <f>(I3881/86400)+25569+(-5/24)</f>
        <v>42029.652731481481</v>
      </c>
    </row>
    <row r="3882" spans="1:20" ht="43.5" x14ac:dyDescent="0.35">
      <c r="A3882">
        <v>3880</v>
      </c>
      <c r="B3882" s="8" t="s">
        <v>555</v>
      </c>
      <c r="C3882" s="8" t="s">
        <v>554</v>
      </c>
      <c r="D3882">
        <v>7500</v>
      </c>
      <c r="E3882">
        <v>980</v>
      </c>
      <c r="F3882" t="s">
        <v>48</v>
      </c>
      <c r="G3882" t="s">
        <v>56</v>
      </c>
      <c r="H3882" t="s">
        <v>90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540</v>
      </c>
      <c r="O3882">
        <f>ROUNDUP(E3882/D3882,2)*100</f>
        <v>14.000000000000002</v>
      </c>
      <c r="P3882">
        <f>IF(L3882&gt;0,ROUNDUP((E3882/L3882),0))</f>
        <v>58</v>
      </c>
      <c r="Q3882" t="s">
        <v>34</v>
      </c>
      <c r="R3882" t="s">
        <v>539</v>
      </c>
      <c r="S3882" s="10">
        <f>(J3882/86400)+25569+(-5/24)</f>
        <v>41815.606712962959</v>
      </c>
      <c r="T3882" s="9">
        <f>(I3882/86400)+25569+(-5/24)</f>
        <v>41850.75</v>
      </c>
    </row>
    <row r="3883" spans="1:20" ht="29" x14ac:dyDescent="0.35">
      <c r="A3883">
        <v>3881</v>
      </c>
      <c r="B3883" s="8" t="s">
        <v>553</v>
      </c>
      <c r="C3883" s="8" t="s">
        <v>552</v>
      </c>
      <c r="D3883">
        <v>500</v>
      </c>
      <c r="E3883">
        <v>25</v>
      </c>
      <c r="F3883" t="s">
        <v>48</v>
      </c>
      <c r="G3883" t="s">
        <v>55</v>
      </c>
      <c r="H3883" t="s">
        <v>82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540</v>
      </c>
      <c r="O3883">
        <f>ROUNDUP(E3883/D3883,2)*100</f>
        <v>5</v>
      </c>
      <c r="P3883">
        <f>IF(L3883&gt;0,ROUNDUP((E3883/L3883),0))</f>
        <v>25</v>
      </c>
      <c r="Q3883" t="s">
        <v>34</v>
      </c>
      <c r="R3883" t="s">
        <v>539</v>
      </c>
      <c r="S3883" s="10">
        <f>(J3883/86400)+25569+(-5/24)</f>
        <v>42755.810173611106</v>
      </c>
      <c r="T3883" s="9">
        <f>(I3883/86400)+25569+(-5/24)</f>
        <v>42785.810173611106</v>
      </c>
    </row>
    <row r="3884" spans="1:20" ht="43.5" x14ac:dyDescent="0.35">
      <c r="A3884">
        <v>3882</v>
      </c>
      <c r="B3884" s="8" t="s">
        <v>551</v>
      </c>
      <c r="C3884" s="8" t="s">
        <v>550</v>
      </c>
      <c r="D3884">
        <v>30000</v>
      </c>
      <c r="E3884">
        <v>0</v>
      </c>
      <c r="F3884" t="s">
        <v>48</v>
      </c>
      <c r="G3884" t="s">
        <v>58</v>
      </c>
      <c r="H3884" t="s">
        <v>104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540</v>
      </c>
      <c r="O3884">
        <f>ROUNDUP(E3884/D3884,2)*100</f>
        <v>0</v>
      </c>
      <c r="P3884" t="b">
        <f>IF(L3884&gt;0,ROUNDUP((E3884/L3884),0))</f>
        <v>0</v>
      </c>
      <c r="Q3884" t="s">
        <v>34</v>
      </c>
      <c r="R3884" t="s">
        <v>539</v>
      </c>
      <c r="S3884" s="10">
        <f>(J3884/86400)+25569+(-5/24)</f>
        <v>42373.77511574074</v>
      </c>
      <c r="T3884" s="9">
        <f>(I3884/86400)+25569+(-5/24)</f>
        <v>42400.752083333333</v>
      </c>
    </row>
    <row r="3885" spans="1:20" ht="58" x14ac:dyDescent="0.35">
      <c r="A3885">
        <v>3883</v>
      </c>
      <c r="B3885" s="8" t="s">
        <v>549</v>
      </c>
      <c r="C3885" s="8" t="s">
        <v>548</v>
      </c>
      <c r="D3885">
        <v>15000</v>
      </c>
      <c r="E3885">
        <v>0</v>
      </c>
      <c r="F3885" t="s">
        <v>48</v>
      </c>
      <c r="G3885" t="s">
        <v>56</v>
      </c>
      <c r="H3885" t="s">
        <v>90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540</v>
      </c>
      <c r="O3885">
        <f>ROUNDUP(E3885/D3885,2)*100</f>
        <v>0</v>
      </c>
      <c r="P3885" t="b">
        <f>IF(L3885&gt;0,ROUNDUP((E3885/L3885),0))</f>
        <v>0</v>
      </c>
      <c r="Q3885" t="s">
        <v>34</v>
      </c>
      <c r="R3885" t="s">
        <v>539</v>
      </c>
      <c r="S3885" s="10">
        <f>(J3885/86400)+25569+(-5/24)</f>
        <v>41854.394317129627</v>
      </c>
      <c r="T3885" s="9">
        <f>(I3885/86400)+25569+(-5/24)</f>
        <v>41884.394317129627</v>
      </c>
    </row>
    <row r="3886" spans="1:20" ht="43.5" x14ac:dyDescent="0.35">
      <c r="A3886">
        <v>3884</v>
      </c>
      <c r="B3886" s="8" t="s">
        <v>547</v>
      </c>
      <c r="C3886" s="8" t="s">
        <v>546</v>
      </c>
      <c r="D3886">
        <v>10000</v>
      </c>
      <c r="E3886">
        <v>0</v>
      </c>
      <c r="F3886" t="s">
        <v>48</v>
      </c>
      <c r="G3886" t="s">
        <v>55</v>
      </c>
      <c r="H3886" t="s">
        <v>82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540</v>
      </c>
      <c r="O3886">
        <f>ROUNDUP(E3886/D3886,2)*100</f>
        <v>0</v>
      </c>
      <c r="P3886" t="b">
        <f>IF(L3886&gt;0,ROUNDUP((E3886/L3886),0))</f>
        <v>0</v>
      </c>
      <c r="Q3886" t="s">
        <v>34</v>
      </c>
      <c r="R3886" t="s">
        <v>539</v>
      </c>
      <c r="S3886" s="10">
        <f>(J3886/86400)+25569+(-5/24)</f>
        <v>42065.583240740736</v>
      </c>
      <c r="T3886" s="9">
        <f>(I3886/86400)+25569+(-5/24)</f>
        <v>42090.541574074072</v>
      </c>
    </row>
    <row r="3887" spans="1:20" ht="43.5" x14ac:dyDescent="0.35">
      <c r="A3887">
        <v>3885</v>
      </c>
      <c r="B3887" s="8" t="s">
        <v>545</v>
      </c>
      <c r="C3887" s="8" t="s">
        <v>544</v>
      </c>
      <c r="D3887">
        <v>375000</v>
      </c>
      <c r="E3887">
        <v>0</v>
      </c>
      <c r="F3887" t="s">
        <v>48</v>
      </c>
      <c r="G3887" t="s">
        <v>55</v>
      </c>
      <c r="H3887" t="s">
        <v>82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540</v>
      </c>
      <c r="O3887">
        <f>ROUNDUP(E3887/D3887,2)*100</f>
        <v>0</v>
      </c>
      <c r="P3887" t="b">
        <f>IF(L3887&gt;0,ROUNDUP((E3887/L3887),0))</f>
        <v>0</v>
      </c>
      <c r="Q3887" t="s">
        <v>34</v>
      </c>
      <c r="R3887" t="s">
        <v>539</v>
      </c>
      <c r="S3887" s="10">
        <f>(J3887/86400)+25569+(-5/24)</f>
        <v>42469.742951388886</v>
      </c>
      <c r="T3887" s="9">
        <f>(I3887/86400)+25569+(-5/24)</f>
        <v>42499.742951388886</v>
      </c>
    </row>
    <row r="3888" spans="1:20" x14ac:dyDescent="0.35">
      <c r="A3888">
        <v>3886</v>
      </c>
      <c r="B3888" s="8" t="s">
        <v>543</v>
      </c>
      <c r="C3888" s="8">
        <v>1</v>
      </c>
      <c r="D3888">
        <v>10000</v>
      </c>
      <c r="E3888">
        <v>0</v>
      </c>
      <c r="F3888" t="s">
        <v>48</v>
      </c>
      <c r="G3888" t="s">
        <v>58</v>
      </c>
      <c r="H3888" t="s">
        <v>104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540</v>
      </c>
      <c r="O3888">
        <f>ROUNDUP(E3888/D3888,2)*100</f>
        <v>0</v>
      </c>
      <c r="P3888" t="b">
        <f>IF(L3888&gt;0,ROUNDUP((E3888/L3888),0))</f>
        <v>0</v>
      </c>
      <c r="Q3888" t="s">
        <v>34</v>
      </c>
      <c r="R3888" t="s">
        <v>539</v>
      </c>
      <c r="S3888" s="10">
        <f>(J3888/86400)+25569+(-5/24)</f>
        <v>41954.019699074073</v>
      </c>
      <c r="T3888" s="9">
        <f>(I3888/86400)+25569+(-5/24)</f>
        <v>41984.019699074073</v>
      </c>
    </row>
    <row r="3889" spans="1:20" ht="43.5" x14ac:dyDescent="0.35">
      <c r="A3889">
        <v>3887</v>
      </c>
      <c r="B3889" s="8" t="s">
        <v>542</v>
      </c>
      <c r="C3889" s="8" t="s">
        <v>541</v>
      </c>
      <c r="D3889">
        <v>2000</v>
      </c>
      <c r="E3889">
        <v>35</v>
      </c>
      <c r="F3889" t="s">
        <v>48</v>
      </c>
      <c r="G3889" t="s">
        <v>55</v>
      </c>
      <c r="H3889" t="s">
        <v>82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540</v>
      </c>
      <c r="O3889">
        <f>ROUNDUP(E3889/D3889,2)*100</f>
        <v>2</v>
      </c>
      <c r="P3889">
        <f>IF(L3889&gt;0,ROUNDUP((E3889/L3889),0))</f>
        <v>18</v>
      </c>
      <c r="Q3889" t="s">
        <v>34</v>
      </c>
      <c r="R3889" t="s">
        <v>539</v>
      </c>
      <c r="S3889" s="10">
        <f>(J3889/86400)+25569+(-5/24)</f>
        <v>42079.649641203701</v>
      </c>
      <c r="T3889" s="9">
        <f>(I3889/86400)+25569+(-5/24)</f>
        <v>42125.708333333336</v>
      </c>
    </row>
    <row r="3890" spans="1:20" ht="58" x14ac:dyDescent="0.35">
      <c r="A3890">
        <v>3888</v>
      </c>
      <c r="B3890" s="8" t="s">
        <v>538</v>
      </c>
      <c r="C3890" s="8" t="s">
        <v>537</v>
      </c>
      <c r="D3890">
        <v>2000</v>
      </c>
      <c r="E3890">
        <v>542</v>
      </c>
      <c r="F3890" t="s">
        <v>49</v>
      </c>
      <c r="G3890" t="s">
        <v>56</v>
      </c>
      <c r="H3890" t="s">
        <v>90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81</v>
      </c>
      <c r="O3890">
        <f>ROUNDUP(E3890/D3890,2)*100</f>
        <v>28.000000000000004</v>
      </c>
      <c r="P3890">
        <f>IF(L3890&gt;0,ROUNDUP((E3890/L3890),0))</f>
        <v>39</v>
      </c>
      <c r="Q3890" t="s">
        <v>34</v>
      </c>
      <c r="R3890" t="s">
        <v>80</v>
      </c>
      <c r="S3890" s="10">
        <f>(J3890/86400)+25569+(-5/24)</f>
        <v>42762.337476851848</v>
      </c>
      <c r="T3890" s="9">
        <f>(I3890/86400)+25569+(-5/24)</f>
        <v>42792.337476851848</v>
      </c>
    </row>
    <row r="3891" spans="1:20" ht="43.5" x14ac:dyDescent="0.35">
      <c r="A3891">
        <v>3889</v>
      </c>
      <c r="B3891" s="8" t="s">
        <v>536</v>
      </c>
      <c r="C3891" s="8" t="s">
        <v>535</v>
      </c>
      <c r="D3891">
        <v>8000</v>
      </c>
      <c r="E3891">
        <v>118</v>
      </c>
      <c r="F3891" t="s">
        <v>49</v>
      </c>
      <c r="G3891" t="s">
        <v>55</v>
      </c>
      <c r="H3891" t="s">
        <v>82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81</v>
      </c>
      <c r="O3891">
        <f>ROUNDUP(E3891/D3891,2)*100</f>
        <v>2</v>
      </c>
      <c r="P3891">
        <f>IF(L3891&gt;0,ROUNDUP((E3891/L3891),0))</f>
        <v>14</v>
      </c>
      <c r="Q3891" t="s">
        <v>34</v>
      </c>
      <c r="R3891" t="s">
        <v>80</v>
      </c>
      <c r="S3891" s="10">
        <f>(J3891/86400)+25569+(-5/24)</f>
        <v>41976.796643518515</v>
      </c>
      <c r="T3891" s="9">
        <f>(I3891/86400)+25569+(-5/24)</f>
        <v>42008.768055555549</v>
      </c>
    </row>
    <row r="3892" spans="1:20" ht="43.5" x14ac:dyDescent="0.35">
      <c r="A3892">
        <v>3890</v>
      </c>
      <c r="B3892" s="8" t="s">
        <v>534</v>
      </c>
      <c r="C3892" s="8" t="s">
        <v>179</v>
      </c>
      <c r="D3892">
        <v>15000</v>
      </c>
      <c r="E3892">
        <v>2524</v>
      </c>
      <c r="F3892" t="s">
        <v>49</v>
      </c>
      <c r="G3892" t="s">
        <v>55</v>
      </c>
      <c r="H3892" t="s">
        <v>82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81</v>
      </c>
      <c r="O3892">
        <f>ROUNDUP(E3892/D3892,2)*100</f>
        <v>17</v>
      </c>
      <c r="P3892">
        <f>IF(L3892&gt;0,ROUNDUP((E3892/L3892),0))</f>
        <v>316</v>
      </c>
      <c r="Q3892" t="s">
        <v>34</v>
      </c>
      <c r="R3892" t="s">
        <v>80</v>
      </c>
      <c r="S3892" s="10">
        <f>(J3892/86400)+25569+(-5/24)</f>
        <v>42171.55027777778</v>
      </c>
      <c r="T3892" s="9">
        <f>(I3892/86400)+25569+(-5/24)</f>
        <v>42231.55027777778</v>
      </c>
    </row>
    <row r="3893" spans="1:20" ht="29" x14ac:dyDescent="0.35">
      <c r="A3893">
        <v>3891</v>
      </c>
      <c r="B3893" s="8" t="s">
        <v>533</v>
      </c>
      <c r="C3893" s="8" t="s">
        <v>532</v>
      </c>
      <c r="D3893">
        <v>800</v>
      </c>
      <c r="E3893">
        <v>260</v>
      </c>
      <c r="F3893" t="s">
        <v>49</v>
      </c>
      <c r="G3893" t="s">
        <v>55</v>
      </c>
      <c r="H3893" t="s">
        <v>82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81</v>
      </c>
      <c r="O3893">
        <f>ROUNDUP(E3893/D3893,2)*100</f>
        <v>33</v>
      </c>
      <c r="P3893">
        <f>IF(L3893&gt;0,ROUNDUP((E3893/L3893),0))</f>
        <v>38</v>
      </c>
      <c r="Q3893" t="s">
        <v>34</v>
      </c>
      <c r="R3893" t="s">
        <v>80</v>
      </c>
      <c r="S3893" s="10">
        <f>(J3893/86400)+25569+(-5/24)</f>
        <v>42055.924120370364</v>
      </c>
      <c r="T3893" s="9">
        <f>(I3893/86400)+25569+(-5/24)</f>
        <v>42085.999305555553</v>
      </c>
    </row>
    <row r="3894" spans="1:20" ht="58" x14ac:dyDescent="0.35">
      <c r="A3894">
        <v>3892</v>
      </c>
      <c r="B3894" s="8" t="s">
        <v>531</v>
      </c>
      <c r="C3894" s="8" t="s">
        <v>530</v>
      </c>
      <c r="D3894">
        <v>1000</v>
      </c>
      <c r="E3894">
        <v>0</v>
      </c>
      <c r="F3894" t="s">
        <v>49</v>
      </c>
      <c r="G3894" t="s">
        <v>55</v>
      </c>
      <c r="H3894" t="s">
        <v>82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81</v>
      </c>
      <c r="O3894">
        <f>ROUNDUP(E3894/D3894,2)*100</f>
        <v>0</v>
      </c>
      <c r="P3894" t="b">
        <f>IF(L3894&gt;0,ROUNDUP((E3894/L3894),0))</f>
        <v>0</v>
      </c>
      <c r="Q3894" t="s">
        <v>34</v>
      </c>
      <c r="R3894" t="s">
        <v>80</v>
      </c>
      <c r="S3894" s="10">
        <f>(J3894/86400)+25569+(-5/24)</f>
        <v>41867.443946759253</v>
      </c>
      <c r="T3894" s="9">
        <f>(I3894/86400)+25569+(-5/24)</f>
        <v>41875.083333333328</v>
      </c>
    </row>
    <row r="3895" spans="1:20" ht="58" x14ac:dyDescent="0.35">
      <c r="A3895">
        <v>3893</v>
      </c>
      <c r="B3895" s="8" t="s">
        <v>529</v>
      </c>
      <c r="C3895" s="8" t="s">
        <v>528</v>
      </c>
      <c r="D3895">
        <v>50000</v>
      </c>
      <c r="E3895">
        <v>10775</v>
      </c>
      <c r="F3895" t="s">
        <v>49</v>
      </c>
      <c r="G3895" t="s">
        <v>55</v>
      </c>
      <c r="H3895" t="s">
        <v>82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81</v>
      </c>
      <c r="O3895">
        <f>ROUNDUP(E3895/D3895,2)*100</f>
        <v>22</v>
      </c>
      <c r="P3895">
        <f>IF(L3895&gt;0,ROUNDUP((E3895/L3895),0))</f>
        <v>129</v>
      </c>
      <c r="Q3895" t="s">
        <v>34</v>
      </c>
      <c r="R3895" t="s">
        <v>80</v>
      </c>
      <c r="S3895" s="10">
        <f>(J3895/86400)+25569+(-5/24)</f>
        <v>41779.449537037035</v>
      </c>
      <c r="T3895" s="9">
        <f>(I3895/86400)+25569+(-5/24)</f>
        <v>41821.041666666664</v>
      </c>
    </row>
    <row r="3896" spans="1:20" ht="58" x14ac:dyDescent="0.35">
      <c r="A3896">
        <v>3894</v>
      </c>
      <c r="B3896" s="8" t="s">
        <v>527</v>
      </c>
      <c r="C3896" s="8" t="s">
        <v>526</v>
      </c>
      <c r="D3896">
        <v>15000</v>
      </c>
      <c r="E3896">
        <v>520</v>
      </c>
      <c r="F3896" t="s">
        <v>49</v>
      </c>
      <c r="G3896" t="s">
        <v>55</v>
      </c>
      <c r="H3896" t="s">
        <v>82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81</v>
      </c>
      <c r="O3896">
        <f>ROUNDUP(E3896/D3896,2)*100</f>
        <v>4</v>
      </c>
      <c r="P3896">
        <f>IF(L3896&gt;0,ROUNDUP((E3896/L3896),0))</f>
        <v>48</v>
      </c>
      <c r="Q3896" t="s">
        <v>34</v>
      </c>
      <c r="R3896" t="s">
        <v>80</v>
      </c>
      <c r="S3896" s="10">
        <f>(J3896/86400)+25569+(-5/24)</f>
        <v>42679.750138888885</v>
      </c>
      <c r="T3896" s="9">
        <f>(I3896/86400)+25569+(-5/24)</f>
        <v>42709.999305555553</v>
      </c>
    </row>
    <row r="3897" spans="1:20" ht="58" x14ac:dyDescent="0.35">
      <c r="A3897">
        <v>3895</v>
      </c>
      <c r="B3897" s="8" t="s">
        <v>525</v>
      </c>
      <c r="C3897" s="8" t="s">
        <v>524</v>
      </c>
      <c r="D3897">
        <v>1000</v>
      </c>
      <c r="E3897">
        <v>50</v>
      </c>
      <c r="F3897" t="s">
        <v>49</v>
      </c>
      <c r="G3897" t="s">
        <v>55</v>
      </c>
      <c r="H3897" t="s">
        <v>82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81</v>
      </c>
      <c r="O3897">
        <f>ROUNDUP(E3897/D3897,2)*100</f>
        <v>5</v>
      </c>
      <c r="P3897">
        <f>IF(L3897&gt;0,ROUNDUP((E3897/L3897),0))</f>
        <v>50</v>
      </c>
      <c r="Q3897" t="s">
        <v>34</v>
      </c>
      <c r="R3897" t="s">
        <v>80</v>
      </c>
      <c r="S3897" s="10">
        <f>(J3897/86400)+25569+(-5/24)</f>
        <v>42032.041875000003</v>
      </c>
      <c r="T3897" s="9">
        <f>(I3897/86400)+25569+(-5/24)</f>
        <v>42063.041875000003</v>
      </c>
    </row>
    <row r="3898" spans="1:20" ht="43.5" x14ac:dyDescent="0.35">
      <c r="A3898">
        <v>3896</v>
      </c>
      <c r="B3898" s="8" t="s">
        <v>523</v>
      </c>
      <c r="C3898" s="8" t="s">
        <v>522</v>
      </c>
      <c r="D3898">
        <v>1600</v>
      </c>
      <c r="E3898">
        <v>170</v>
      </c>
      <c r="F3898" t="s">
        <v>49</v>
      </c>
      <c r="G3898" t="s">
        <v>55</v>
      </c>
      <c r="H3898" t="s">
        <v>82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81</v>
      </c>
      <c r="O3898">
        <f>ROUNDUP(E3898/D3898,2)*100</f>
        <v>11</v>
      </c>
      <c r="P3898">
        <f>IF(L3898&gt;0,ROUNDUP((E3898/L3898),0))</f>
        <v>43</v>
      </c>
      <c r="Q3898" t="s">
        <v>34</v>
      </c>
      <c r="R3898" t="s">
        <v>80</v>
      </c>
      <c r="S3898" s="10">
        <f>(J3898/86400)+25569+(-5/24)</f>
        <v>41792.983541666668</v>
      </c>
      <c r="T3898" s="9">
        <f>(I3898/86400)+25569+(-5/24)</f>
        <v>41806.983541666668</v>
      </c>
    </row>
    <row r="3899" spans="1:20" ht="43.5" x14ac:dyDescent="0.35">
      <c r="A3899">
        <v>3897</v>
      </c>
      <c r="B3899" s="8" t="s">
        <v>521</v>
      </c>
      <c r="C3899" s="8" t="s">
        <v>520</v>
      </c>
      <c r="D3899">
        <v>2500</v>
      </c>
      <c r="E3899">
        <v>440</v>
      </c>
      <c r="F3899" t="s">
        <v>49</v>
      </c>
      <c r="G3899" t="s">
        <v>68</v>
      </c>
      <c r="H3899" t="s">
        <v>519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81</v>
      </c>
      <c r="O3899">
        <f>ROUNDUP(E3899/D3899,2)*100</f>
        <v>18.000000000000004</v>
      </c>
      <c r="P3899">
        <f>IF(L3899&gt;0,ROUNDUP((E3899/L3899),0))</f>
        <v>44</v>
      </c>
      <c r="Q3899" t="s">
        <v>34</v>
      </c>
      <c r="R3899" t="s">
        <v>80</v>
      </c>
      <c r="S3899" s="10">
        <f>(J3899/86400)+25569+(-5/24)</f>
        <v>41982.665312499994</v>
      </c>
      <c r="T3899" s="9">
        <f>(I3899/86400)+25569+(-5/24)</f>
        <v>42012.665312499994</v>
      </c>
    </row>
    <row r="3900" spans="1:20" ht="58" x14ac:dyDescent="0.35">
      <c r="A3900">
        <v>3898</v>
      </c>
      <c r="B3900" s="8" t="s">
        <v>518</v>
      </c>
      <c r="C3900" s="8" t="s">
        <v>517</v>
      </c>
      <c r="D3900">
        <v>2500</v>
      </c>
      <c r="E3900">
        <v>814</v>
      </c>
      <c r="F3900" t="s">
        <v>49</v>
      </c>
      <c r="G3900" t="s">
        <v>56</v>
      </c>
      <c r="H3900" t="s">
        <v>90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81</v>
      </c>
      <c r="O3900">
        <f>ROUNDUP(E3900/D3900,2)*100</f>
        <v>33</v>
      </c>
      <c r="P3900">
        <f>IF(L3900&gt;0,ROUNDUP((E3900/L3900),0))</f>
        <v>51</v>
      </c>
      <c r="Q3900" t="s">
        <v>34</v>
      </c>
      <c r="R3900" t="s">
        <v>80</v>
      </c>
      <c r="S3900" s="10">
        <f>(J3900/86400)+25569+(-5/24)</f>
        <v>42193.273958333331</v>
      </c>
      <c r="T3900" s="9">
        <f>(I3900/86400)+25569+(-5/24)</f>
        <v>42233.458333333336</v>
      </c>
    </row>
    <row r="3901" spans="1:20" ht="43.5" x14ac:dyDescent="0.35">
      <c r="A3901">
        <v>3899</v>
      </c>
      <c r="B3901" s="8" t="s">
        <v>516</v>
      </c>
      <c r="C3901" s="8" t="s">
        <v>515</v>
      </c>
      <c r="D3901">
        <v>10000</v>
      </c>
      <c r="E3901">
        <v>125</v>
      </c>
      <c r="F3901" t="s">
        <v>49</v>
      </c>
      <c r="G3901" t="s">
        <v>55</v>
      </c>
      <c r="H3901" t="s">
        <v>82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81</v>
      </c>
      <c r="O3901">
        <f>ROUNDUP(E3901/D3901,2)*100</f>
        <v>2</v>
      </c>
      <c r="P3901">
        <f>IF(L3901&gt;0,ROUNDUP((E3901/L3901),0))</f>
        <v>63</v>
      </c>
      <c r="Q3901" t="s">
        <v>34</v>
      </c>
      <c r="R3901" t="s">
        <v>80</v>
      </c>
      <c r="S3901" s="10">
        <f>(J3901/86400)+25569+(-5/24)</f>
        <v>41843.566678240742</v>
      </c>
      <c r="T3901" s="9">
        <f>(I3901/86400)+25569+(-5/24)</f>
        <v>41863.566678240742</v>
      </c>
    </row>
    <row r="3902" spans="1:20" ht="43.5" x14ac:dyDescent="0.35">
      <c r="A3902">
        <v>3900</v>
      </c>
      <c r="B3902" s="8" t="s">
        <v>514</v>
      </c>
      <c r="C3902" s="8" t="s">
        <v>513</v>
      </c>
      <c r="D3902">
        <v>2500</v>
      </c>
      <c r="E3902">
        <v>135</v>
      </c>
      <c r="F3902" t="s">
        <v>49</v>
      </c>
      <c r="G3902" t="s">
        <v>55</v>
      </c>
      <c r="H3902" t="s">
        <v>82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81</v>
      </c>
      <c r="O3902">
        <f>ROUNDUP(E3902/D3902,2)*100</f>
        <v>6.0000000000000009</v>
      </c>
      <c r="P3902">
        <f>IF(L3902&gt;0,ROUNDUP((E3902/L3902),0))</f>
        <v>27</v>
      </c>
      <c r="Q3902" t="s">
        <v>34</v>
      </c>
      <c r="R3902" t="s">
        <v>80</v>
      </c>
      <c r="S3902" s="10">
        <f>(J3902/86400)+25569+(-5/24)</f>
        <v>42135.884155092594</v>
      </c>
      <c r="T3902" s="9">
        <f>(I3902/86400)+25569+(-5/24)</f>
        <v>42165.884155092594</v>
      </c>
    </row>
    <row r="3903" spans="1:20" ht="43.5" x14ac:dyDescent="0.35">
      <c r="A3903">
        <v>3901</v>
      </c>
      <c r="B3903" s="8" t="s">
        <v>512</v>
      </c>
      <c r="C3903" s="8" t="s">
        <v>511</v>
      </c>
      <c r="D3903">
        <v>3000</v>
      </c>
      <c r="E3903">
        <v>25</v>
      </c>
      <c r="F3903" t="s">
        <v>49</v>
      </c>
      <c r="G3903" t="s">
        <v>55</v>
      </c>
      <c r="H3903" t="s">
        <v>82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81</v>
      </c>
      <c r="O3903">
        <f>ROUNDUP(E3903/D3903,2)*100</f>
        <v>1</v>
      </c>
      <c r="P3903">
        <f>IF(L3903&gt;0,ROUNDUP((E3903/L3903),0))</f>
        <v>25</v>
      </c>
      <c r="Q3903" t="s">
        <v>34</v>
      </c>
      <c r="R3903" t="s">
        <v>80</v>
      </c>
      <c r="S3903" s="10">
        <f>(J3903/86400)+25569+(-5/24)</f>
        <v>42317.618043981478</v>
      </c>
      <c r="T3903" s="9">
        <f>(I3903/86400)+25569+(-5/24)</f>
        <v>42357.618043981478</v>
      </c>
    </row>
    <row r="3904" spans="1:20" ht="43.5" x14ac:dyDescent="0.35">
      <c r="A3904">
        <v>3902</v>
      </c>
      <c r="B3904" s="8" t="s">
        <v>510</v>
      </c>
      <c r="C3904" s="8" t="s">
        <v>509</v>
      </c>
      <c r="D3904">
        <v>3000</v>
      </c>
      <c r="E3904">
        <v>1465</v>
      </c>
      <c r="F3904" t="s">
        <v>49</v>
      </c>
      <c r="G3904" t="s">
        <v>56</v>
      </c>
      <c r="H3904" t="s">
        <v>90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81</v>
      </c>
      <c r="O3904">
        <f>ROUNDUP(E3904/D3904,2)*100</f>
        <v>49</v>
      </c>
      <c r="P3904">
        <f>IF(L3904&gt;0,ROUNDUP((E3904/L3904),0))</f>
        <v>48</v>
      </c>
      <c r="Q3904" t="s">
        <v>34</v>
      </c>
      <c r="R3904" t="s">
        <v>80</v>
      </c>
      <c r="S3904" s="10">
        <f>(J3904/86400)+25569+(-5/24)</f>
        <v>42663.259745370371</v>
      </c>
      <c r="T3904" s="9">
        <f>(I3904/86400)+25569+(-5/24)</f>
        <v>42688.301412037035</v>
      </c>
    </row>
    <row r="3905" spans="1:20" ht="58" x14ac:dyDescent="0.35">
      <c r="A3905">
        <v>3903</v>
      </c>
      <c r="B3905" s="8" t="s">
        <v>508</v>
      </c>
      <c r="C3905" s="8" t="s">
        <v>507</v>
      </c>
      <c r="D3905">
        <v>1500</v>
      </c>
      <c r="E3905">
        <v>0</v>
      </c>
      <c r="F3905" t="s">
        <v>49</v>
      </c>
      <c r="G3905" t="s">
        <v>55</v>
      </c>
      <c r="H3905" t="s">
        <v>82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81</v>
      </c>
      <c r="O3905">
        <f>ROUNDUP(E3905/D3905,2)*100</f>
        <v>0</v>
      </c>
      <c r="P3905" t="b">
        <f>IF(L3905&gt;0,ROUNDUP((E3905/L3905),0))</f>
        <v>0</v>
      </c>
      <c r="Q3905" t="s">
        <v>34</v>
      </c>
      <c r="R3905" t="s">
        <v>80</v>
      </c>
      <c r="S3905" s="10">
        <f>(J3905/86400)+25569+(-5/24)</f>
        <v>42185.802835648145</v>
      </c>
      <c r="T3905" s="9">
        <f>(I3905/86400)+25569+(-5/24)</f>
        <v>42230.609722222223</v>
      </c>
    </row>
    <row r="3906" spans="1:20" ht="29" x14ac:dyDescent="0.35">
      <c r="A3906">
        <v>3904</v>
      </c>
      <c r="B3906" s="8" t="s">
        <v>506</v>
      </c>
      <c r="C3906" s="8" t="s">
        <v>505</v>
      </c>
      <c r="D3906">
        <v>10000</v>
      </c>
      <c r="E3906">
        <v>3</v>
      </c>
      <c r="F3906" t="s">
        <v>49</v>
      </c>
      <c r="G3906" t="s">
        <v>55</v>
      </c>
      <c r="H3906" t="s">
        <v>82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81</v>
      </c>
      <c r="O3906">
        <f>ROUNDUP(E3906/D3906,2)*100</f>
        <v>1</v>
      </c>
      <c r="P3906">
        <f>IF(L3906&gt;0,ROUNDUP((E3906/L3906),0))</f>
        <v>2</v>
      </c>
      <c r="Q3906" t="s">
        <v>34</v>
      </c>
      <c r="R3906" t="s">
        <v>80</v>
      </c>
      <c r="S3906" s="10">
        <f>(J3906/86400)+25569+(-5/24)</f>
        <v>42095.020833333336</v>
      </c>
      <c r="T3906" s="9">
        <f>(I3906/86400)+25569+(-5/24)</f>
        <v>42109.00277777778</v>
      </c>
    </row>
    <row r="3907" spans="1:20" ht="43.5" x14ac:dyDescent="0.35">
      <c r="A3907">
        <v>3905</v>
      </c>
      <c r="B3907" s="8" t="s">
        <v>504</v>
      </c>
      <c r="C3907" s="8" t="s">
        <v>503</v>
      </c>
      <c r="D3907">
        <v>1500</v>
      </c>
      <c r="E3907">
        <v>173</v>
      </c>
      <c r="F3907" t="s">
        <v>49</v>
      </c>
      <c r="G3907" t="s">
        <v>56</v>
      </c>
      <c r="H3907" t="s">
        <v>90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81</v>
      </c>
      <c r="O3907">
        <f>ROUNDUP(E3907/D3907,2)*100</f>
        <v>12</v>
      </c>
      <c r="P3907">
        <f>IF(L3907&gt;0,ROUNDUP((E3907/L3907),0))</f>
        <v>25</v>
      </c>
      <c r="Q3907" t="s">
        <v>34</v>
      </c>
      <c r="R3907" t="s">
        <v>80</v>
      </c>
      <c r="S3907" s="10">
        <f>(J3907/86400)+25569+(-5/24)</f>
        <v>42124.415543981479</v>
      </c>
      <c r="T3907" s="9">
        <f>(I3907/86400)+25569+(-5/24)</f>
        <v>42166.749999999993</v>
      </c>
    </row>
    <row r="3908" spans="1:20" ht="43.5" x14ac:dyDescent="0.35">
      <c r="A3908">
        <v>3906</v>
      </c>
      <c r="B3908" s="8" t="s">
        <v>502</v>
      </c>
      <c r="C3908" s="8" t="s">
        <v>501</v>
      </c>
      <c r="D3908">
        <v>1500</v>
      </c>
      <c r="E3908">
        <v>1010</v>
      </c>
      <c r="F3908" t="s">
        <v>49</v>
      </c>
      <c r="G3908" t="s">
        <v>56</v>
      </c>
      <c r="H3908" t="s">
        <v>90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81</v>
      </c>
      <c r="O3908">
        <f>ROUNDUP(E3908/D3908,2)*100</f>
        <v>68</v>
      </c>
      <c r="P3908">
        <f>IF(L3908&gt;0,ROUNDUP((E3908/L3908),0))</f>
        <v>64</v>
      </c>
      <c r="Q3908" t="s">
        <v>34</v>
      </c>
      <c r="R3908" t="s">
        <v>80</v>
      </c>
      <c r="S3908" s="10">
        <f>(J3908/86400)+25569+(-5/24)</f>
        <v>42143.709409722222</v>
      </c>
      <c r="T3908" s="9">
        <f>(I3908/86400)+25569+(-5/24)</f>
        <v>42181.350694444445</v>
      </c>
    </row>
    <row r="3909" spans="1:20" ht="43.5" x14ac:dyDescent="0.35">
      <c r="A3909">
        <v>3907</v>
      </c>
      <c r="B3909" s="8" t="s">
        <v>500</v>
      </c>
      <c r="C3909" s="8" t="s">
        <v>499</v>
      </c>
      <c r="D3909">
        <v>1000</v>
      </c>
      <c r="E3909">
        <v>153</v>
      </c>
      <c r="F3909" t="s">
        <v>49</v>
      </c>
      <c r="G3909" t="s">
        <v>55</v>
      </c>
      <c r="H3909" t="s">
        <v>82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81</v>
      </c>
      <c r="O3909">
        <f>ROUNDUP(E3909/D3909,2)*100</f>
        <v>16</v>
      </c>
      <c r="P3909">
        <f>IF(L3909&gt;0,ROUNDUP((E3909/L3909),0))</f>
        <v>39</v>
      </c>
      <c r="Q3909" t="s">
        <v>34</v>
      </c>
      <c r="R3909" t="s">
        <v>80</v>
      </c>
      <c r="S3909" s="10">
        <f>(J3909/86400)+25569+(-5/24)</f>
        <v>41906.611180555556</v>
      </c>
      <c r="T3909" s="9">
        <f>(I3909/86400)+25569+(-5/24)</f>
        <v>41938.630555555552</v>
      </c>
    </row>
    <row r="3910" spans="1:20" ht="58" x14ac:dyDescent="0.35">
      <c r="A3910">
        <v>3908</v>
      </c>
      <c r="B3910" s="8" t="s">
        <v>498</v>
      </c>
      <c r="C3910" s="8" t="s">
        <v>497</v>
      </c>
      <c r="D3910">
        <v>750</v>
      </c>
      <c r="E3910">
        <v>65</v>
      </c>
      <c r="F3910" t="s">
        <v>49</v>
      </c>
      <c r="G3910" t="s">
        <v>55</v>
      </c>
      <c r="H3910" t="s">
        <v>82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81</v>
      </c>
      <c r="O3910">
        <f>ROUNDUP(E3910/D3910,2)*100</f>
        <v>9</v>
      </c>
      <c r="P3910">
        <f>IF(L3910&gt;0,ROUNDUP((E3910/L3910),0))</f>
        <v>17</v>
      </c>
      <c r="Q3910" t="s">
        <v>34</v>
      </c>
      <c r="R3910" t="s">
        <v>80</v>
      </c>
      <c r="S3910" s="10">
        <f>(J3910/86400)+25569+(-5/24)</f>
        <v>41833.927037037036</v>
      </c>
      <c r="T3910" s="9">
        <f>(I3910/86400)+25569+(-5/24)</f>
        <v>41848.927037037036</v>
      </c>
    </row>
    <row r="3911" spans="1:20" ht="43.5" x14ac:dyDescent="0.35">
      <c r="A3911">
        <v>3909</v>
      </c>
      <c r="B3911" s="8" t="s">
        <v>496</v>
      </c>
      <c r="C3911" s="8" t="s">
        <v>495</v>
      </c>
      <c r="D3911">
        <v>60000</v>
      </c>
      <c r="E3911">
        <v>135</v>
      </c>
      <c r="F3911" t="s">
        <v>49</v>
      </c>
      <c r="G3911" t="s">
        <v>55</v>
      </c>
      <c r="H3911" t="s">
        <v>82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81</v>
      </c>
      <c r="O3911">
        <f>ROUNDUP(E3911/D3911,2)*100</f>
        <v>1</v>
      </c>
      <c r="P3911">
        <f>IF(L3911&gt;0,ROUNDUP((E3911/L3911),0))</f>
        <v>34</v>
      </c>
      <c r="Q3911" t="s">
        <v>34</v>
      </c>
      <c r="R3911" t="s">
        <v>80</v>
      </c>
      <c r="S3911" s="10">
        <f>(J3911/86400)+25569+(-5/24)</f>
        <v>41863.150949074072</v>
      </c>
      <c r="T3911" s="9">
        <f>(I3911/86400)+25569+(-5/24)</f>
        <v>41893.150949074072</v>
      </c>
    </row>
    <row r="3912" spans="1:20" ht="43.5" x14ac:dyDescent="0.35">
      <c r="A3912">
        <v>3910</v>
      </c>
      <c r="B3912" s="8" t="s">
        <v>494</v>
      </c>
      <c r="C3912" s="8" t="s">
        <v>493</v>
      </c>
      <c r="D3912">
        <v>6000</v>
      </c>
      <c r="E3912">
        <v>185</v>
      </c>
      <c r="F3912" t="s">
        <v>49</v>
      </c>
      <c r="G3912" t="s">
        <v>55</v>
      </c>
      <c r="H3912" t="s">
        <v>82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81</v>
      </c>
      <c r="O3912">
        <f>ROUNDUP(E3912/D3912,2)*100</f>
        <v>4</v>
      </c>
      <c r="P3912">
        <f>IF(L3912&gt;0,ROUNDUP((E3912/L3912),0))</f>
        <v>62</v>
      </c>
      <c r="Q3912" t="s">
        <v>34</v>
      </c>
      <c r="R3912" t="s">
        <v>80</v>
      </c>
      <c r="S3912" s="10">
        <f>(J3912/86400)+25569+(-5/24)</f>
        <v>42224.548576388886</v>
      </c>
      <c r="T3912" s="9">
        <f>(I3912/86400)+25569+(-5/24)</f>
        <v>42254.548576388886</v>
      </c>
    </row>
    <row r="3913" spans="1:20" ht="43.5" x14ac:dyDescent="0.35">
      <c r="A3913">
        <v>3911</v>
      </c>
      <c r="B3913" s="8" t="s">
        <v>492</v>
      </c>
      <c r="C3913" s="8" t="s">
        <v>491</v>
      </c>
      <c r="D3913">
        <v>8000</v>
      </c>
      <c r="E3913">
        <v>2993</v>
      </c>
      <c r="F3913" t="s">
        <v>49</v>
      </c>
      <c r="G3913" t="s">
        <v>55</v>
      </c>
      <c r="H3913" t="s">
        <v>82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81</v>
      </c>
      <c r="O3913">
        <f>ROUNDUP(E3913/D3913,2)*100</f>
        <v>38</v>
      </c>
      <c r="P3913">
        <f>IF(L3913&gt;0,ROUNDUP((E3913/L3913),0))</f>
        <v>84</v>
      </c>
      <c r="Q3913" t="s">
        <v>34</v>
      </c>
      <c r="R3913" t="s">
        <v>80</v>
      </c>
      <c r="S3913" s="10">
        <f>(J3913/86400)+25569+(-5/24)</f>
        <v>41939.603900462964</v>
      </c>
      <c r="T3913" s="9">
        <f>(I3913/86400)+25569+(-5/24)</f>
        <v>41969.645567129628</v>
      </c>
    </row>
    <row r="3914" spans="1:20" ht="43.5" x14ac:dyDescent="0.35">
      <c r="A3914">
        <v>3912</v>
      </c>
      <c r="B3914" s="8" t="s">
        <v>490</v>
      </c>
      <c r="C3914" s="8" t="s">
        <v>489</v>
      </c>
      <c r="D3914">
        <v>15000</v>
      </c>
      <c r="E3914">
        <v>1</v>
      </c>
      <c r="F3914" t="s">
        <v>49</v>
      </c>
      <c r="G3914" t="s">
        <v>55</v>
      </c>
      <c r="H3914" t="s">
        <v>82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81</v>
      </c>
      <c r="O3914">
        <f>ROUNDUP(E3914/D3914,2)*100</f>
        <v>1</v>
      </c>
      <c r="P3914">
        <f>IF(L3914&gt;0,ROUNDUP((E3914/L3914),0))</f>
        <v>1</v>
      </c>
      <c r="Q3914" t="s">
        <v>34</v>
      </c>
      <c r="R3914" t="s">
        <v>80</v>
      </c>
      <c r="S3914" s="10">
        <f>(J3914/86400)+25569+(-5/24)</f>
        <v>42059.061689814807</v>
      </c>
      <c r="T3914" s="9">
        <f>(I3914/86400)+25569+(-5/24)</f>
        <v>42118.982638888883</v>
      </c>
    </row>
    <row r="3915" spans="1:20" ht="43.5" x14ac:dyDescent="0.35">
      <c r="A3915">
        <v>3913</v>
      </c>
      <c r="B3915" s="8" t="s">
        <v>488</v>
      </c>
      <c r="C3915" s="8" t="s">
        <v>487</v>
      </c>
      <c r="D3915">
        <v>10000</v>
      </c>
      <c r="E3915">
        <v>1000</v>
      </c>
      <c r="F3915" t="s">
        <v>49</v>
      </c>
      <c r="G3915" t="s">
        <v>55</v>
      </c>
      <c r="H3915" t="s">
        <v>82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81</v>
      </c>
      <c r="O3915">
        <f>ROUNDUP(E3915/D3915,2)*100</f>
        <v>10</v>
      </c>
      <c r="P3915">
        <f>IF(L3915&gt;0,ROUNDUP((E3915/L3915),0))</f>
        <v>143</v>
      </c>
      <c r="Q3915" t="s">
        <v>34</v>
      </c>
      <c r="R3915" t="s">
        <v>80</v>
      </c>
      <c r="S3915" s="10">
        <f>(J3915/86400)+25569+(-5/24)</f>
        <v>42308.002881944441</v>
      </c>
      <c r="T3915" s="9">
        <f>(I3915/86400)+25569+(-5/24)</f>
        <v>42338.044548611106</v>
      </c>
    </row>
    <row r="3916" spans="1:20" ht="43.5" x14ac:dyDescent="0.35">
      <c r="A3916">
        <v>3914</v>
      </c>
      <c r="B3916" s="8" t="s">
        <v>486</v>
      </c>
      <c r="C3916" s="8" t="s">
        <v>485</v>
      </c>
      <c r="D3916">
        <v>2500</v>
      </c>
      <c r="E3916">
        <v>909</v>
      </c>
      <c r="F3916" t="s">
        <v>49</v>
      </c>
      <c r="G3916" t="s">
        <v>56</v>
      </c>
      <c r="H3916" t="s">
        <v>90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81</v>
      </c>
      <c r="O3916">
        <f>ROUNDUP(E3916/D3916,2)*100</f>
        <v>37</v>
      </c>
      <c r="P3916">
        <f>IF(L3916&gt;0,ROUNDUP((E3916/L3916),0))</f>
        <v>34</v>
      </c>
      <c r="Q3916" t="s">
        <v>34</v>
      </c>
      <c r="R3916" t="s">
        <v>80</v>
      </c>
      <c r="S3916" s="10">
        <f>(J3916/86400)+25569+(-5/24)</f>
        <v>42114.610601851855</v>
      </c>
      <c r="T3916" s="9">
        <f>(I3916/86400)+25569+(-5/24)</f>
        <v>42134.749305555553</v>
      </c>
    </row>
    <row r="3917" spans="1:20" ht="43.5" x14ac:dyDescent="0.35">
      <c r="A3917">
        <v>3915</v>
      </c>
      <c r="B3917" s="8" t="s">
        <v>484</v>
      </c>
      <c r="C3917" s="8" t="s">
        <v>483</v>
      </c>
      <c r="D3917">
        <v>1500</v>
      </c>
      <c r="E3917">
        <v>5</v>
      </c>
      <c r="F3917" t="s">
        <v>49</v>
      </c>
      <c r="G3917" t="s">
        <v>56</v>
      </c>
      <c r="H3917" t="s">
        <v>90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81</v>
      </c>
      <c r="O3917">
        <f>ROUNDUP(E3917/D3917,2)*100</f>
        <v>1</v>
      </c>
      <c r="P3917">
        <f>IF(L3917&gt;0,ROUNDUP((E3917/L3917),0))</f>
        <v>5</v>
      </c>
      <c r="Q3917" t="s">
        <v>34</v>
      </c>
      <c r="R3917" t="s">
        <v>80</v>
      </c>
      <c r="S3917" s="10">
        <f>(J3917/86400)+25569+(-5/24)</f>
        <v>42492.776724537034</v>
      </c>
      <c r="T3917" s="9">
        <f>(I3917/86400)+25569+(-5/24)</f>
        <v>42522.776724537034</v>
      </c>
    </row>
    <row r="3918" spans="1:20" ht="43.5" x14ac:dyDescent="0.35">
      <c r="A3918">
        <v>3916</v>
      </c>
      <c r="B3918" s="8" t="s">
        <v>482</v>
      </c>
      <c r="C3918" s="8" t="s">
        <v>481</v>
      </c>
      <c r="D3918">
        <v>2000</v>
      </c>
      <c r="E3918">
        <v>0</v>
      </c>
      <c r="F3918" t="s">
        <v>49</v>
      </c>
      <c r="G3918" t="s">
        <v>66</v>
      </c>
      <c r="H3918" t="s">
        <v>480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81</v>
      </c>
      <c r="O3918">
        <f>ROUNDUP(E3918/D3918,2)*100</f>
        <v>0</v>
      </c>
      <c r="P3918" t="b">
        <f>IF(L3918&gt;0,ROUNDUP((E3918/L3918),0))</f>
        <v>0</v>
      </c>
      <c r="Q3918" t="s">
        <v>34</v>
      </c>
      <c r="R3918" t="s">
        <v>80</v>
      </c>
      <c r="S3918" s="10">
        <f>(J3918/86400)+25569+(-5/24)</f>
        <v>42494.263333333329</v>
      </c>
      <c r="T3918" s="9">
        <f>(I3918/86400)+25569+(-5/24)</f>
        <v>42524.263333333329</v>
      </c>
    </row>
    <row r="3919" spans="1:20" ht="43.5" x14ac:dyDescent="0.35">
      <c r="A3919">
        <v>3917</v>
      </c>
      <c r="B3919" s="8" t="s">
        <v>479</v>
      </c>
      <c r="C3919" s="8" t="s">
        <v>478</v>
      </c>
      <c r="D3919">
        <v>3500</v>
      </c>
      <c r="E3919">
        <v>10</v>
      </c>
      <c r="F3919" t="s">
        <v>49</v>
      </c>
      <c r="G3919" t="s">
        <v>56</v>
      </c>
      <c r="H3919" t="s">
        <v>90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81</v>
      </c>
      <c r="O3919">
        <f>ROUNDUP(E3919/D3919,2)*100</f>
        <v>1</v>
      </c>
      <c r="P3919">
        <f>IF(L3919&gt;0,ROUNDUP((E3919/L3919),0))</f>
        <v>10</v>
      </c>
      <c r="Q3919" t="s">
        <v>34</v>
      </c>
      <c r="R3919" t="s">
        <v>80</v>
      </c>
      <c r="S3919" s="10">
        <f>(J3919/86400)+25569+(-5/24)</f>
        <v>41863.318993055553</v>
      </c>
      <c r="T3919" s="9">
        <f>(I3919/86400)+25569+(-5/24)</f>
        <v>41893.318993055553</v>
      </c>
    </row>
    <row r="3920" spans="1:20" ht="58" x14ac:dyDescent="0.35">
      <c r="A3920">
        <v>3918</v>
      </c>
      <c r="B3920" s="8" t="s">
        <v>477</v>
      </c>
      <c r="C3920" s="8" t="s">
        <v>476</v>
      </c>
      <c r="D3920">
        <v>60000</v>
      </c>
      <c r="E3920">
        <v>120</v>
      </c>
      <c r="F3920" t="s">
        <v>49</v>
      </c>
      <c r="G3920" t="s">
        <v>56</v>
      </c>
      <c r="H3920" t="s">
        <v>90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81</v>
      </c>
      <c r="O3920">
        <f>ROUNDUP(E3920/D3920,2)*100</f>
        <v>1</v>
      </c>
      <c r="P3920">
        <f>IF(L3920&gt;0,ROUNDUP((E3920/L3920),0))</f>
        <v>40</v>
      </c>
      <c r="Q3920" t="s">
        <v>34</v>
      </c>
      <c r="R3920" t="s">
        <v>80</v>
      </c>
      <c r="S3920" s="10">
        <f>(J3920/86400)+25569+(-5/24)</f>
        <v>41843.456284722219</v>
      </c>
      <c r="T3920" s="9">
        <f>(I3920/86400)+25569+(-5/24)</f>
        <v>41855.458333333328</v>
      </c>
    </row>
    <row r="3921" spans="1:20" ht="43.5" x14ac:dyDescent="0.35">
      <c r="A3921">
        <v>3919</v>
      </c>
      <c r="B3921" s="8" t="s">
        <v>475</v>
      </c>
      <c r="C3921" s="8" t="s">
        <v>474</v>
      </c>
      <c r="D3921">
        <v>5000</v>
      </c>
      <c r="E3921">
        <v>90</v>
      </c>
      <c r="F3921" t="s">
        <v>49</v>
      </c>
      <c r="G3921" t="s">
        <v>56</v>
      </c>
      <c r="H3921" t="s">
        <v>90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81</v>
      </c>
      <c r="O3921">
        <f>ROUNDUP(E3921/D3921,2)*100</f>
        <v>2</v>
      </c>
      <c r="P3921">
        <f>IF(L3921&gt;0,ROUNDUP((E3921/L3921),0))</f>
        <v>30</v>
      </c>
      <c r="Q3921" t="s">
        <v>34</v>
      </c>
      <c r="R3921" t="s">
        <v>80</v>
      </c>
      <c r="S3921" s="10">
        <f>(J3921/86400)+25569+(-5/24)</f>
        <v>42358.476539351854</v>
      </c>
      <c r="T3921" s="9">
        <f>(I3921/86400)+25569+(-5/24)</f>
        <v>42386.791666666664</v>
      </c>
    </row>
    <row r="3922" spans="1:20" ht="43.5" x14ac:dyDescent="0.35">
      <c r="A3922">
        <v>3920</v>
      </c>
      <c r="B3922" s="8" t="s">
        <v>473</v>
      </c>
      <c r="C3922" s="8" t="s">
        <v>472</v>
      </c>
      <c r="D3922">
        <v>2500</v>
      </c>
      <c r="E3922">
        <v>135</v>
      </c>
      <c r="F3922" t="s">
        <v>49</v>
      </c>
      <c r="G3922" t="s">
        <v>56</v>
      </c>
      <c r="H3922" t="s">
        <v>90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81</v>
      </c>
      <c r="O3922">
        <f>ROUNDUP(E3922/D3922,2)*100</f>
        <v>6.0000000000000009</v>
      </c>
      <c r="P3922">
        <f>IF(L3922&gt;0,ROUNDUP((E3922/L3922),0))</f>
        <v>45</v>
      </c>
      <c r="Q3922" t="s">
        <v>34</v>
      </c>
      <c r="R3922" t="s">
        <v>80</v>
      </c>
      <c r="S3922" s="10">
        <f>(J3922/86400)+25569+(-5/24)</f>
        <v>42657.178935185184</v>
      </c>
      <c r="T3922" s="9">
        <f>(I3922/86400)+25569+(-5/24)</f>
        <v>42687.220601851848</v>
      </c>
    </row>
    <row r="3923" spans="1:20" ht="43.5" x14ac:dyDescent="0.35">
      <c r="A3923">
        <v>3921</v>
      </c>
      <c r="B3923" s="8" t="s">
        <v>471</v>
      </c>
      <c r="C3923" s="8" t="s">
        <v>470</v>
      </c>
      <c r="D3923">
        <v>3000</v>
      </c>
      <c r="E3923">
        <v>0</v>
      </c>
      <c r="F3923" t="s">
        <v>49</v>
      </c>
      <c r="G3923" t="s">
        <v>56</v>
      </c>
      <c r="H3923" t="s">
        <v>90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81</v>
      </c>
      <c r="O3923">
        <f>ROUNDUP(E3923/D3923,2)*100</f>
        <v>0</v>
      </c>
      <c r="P3923" t="b">
        <f>IF(L3923&gt;0,ROUNDUP((E3923/L3923),0))</f>
        <v>0</v>
      </c>
      <c r="Q3923" t="s">
        <v>34</v>
      </c>
      <c r="R3923" t="s">
        <v>80</v>
      </c>
      <c r="S3923" s="10">
        <f>(J3923/86400)+25569+(-5/24)</f>
        <v>41926.333969907406</v>
      </c>
      <c r="T3923" s="9">
        <f>(I3923/86400)+25569+(-5/24)</f>
        <v>41938.541666666664</v>
      </c>
    </row>
    <row r="3924" spans="1:20" ht="43.5" x14ac:dyDescent="0.35">
      <c r="A3924">
        <v>3922</v>
      </c>
      <c r="B3924" s="8" t="s">
        <v>469</v>
      </c>
      <c r="C3924" s="8" t="s">
        <v>468</v>
      </c>
      <c r="D3924">
        <v>750</v>
      </c>
      <c r="E3924">
        <v>61</v>
      </c>
      <c r="F3924" t="s">
        <v>49</v>
      </c>
      <c r="G3924" t="s">
        <v>55</v>
      </c>
      <c r="H3924" t="s">
        <v>82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81</v>
      </c>
      <c r="O3924">
        <f>ROUNDUP(E3924/D3924,2)*100</f>
        <v>9</v>
      </c>
      <c r="P3924">
        <f>IF(L3924&gt;0,ROUNDUP((E3924/L3924),0))</f>
        <v>11</v>
      </c>
      <c r="Q3924" t="s">
        <v>34</v>
      </c>
      <c r="R3924" t="s">
        <v>80</v>
      </c>
      <c r="S3924" s="10">
        <f>(J3924/86400)+25569+(-5/24)</f>
        <v>42020.560300925928</v>
      </c>
      <c r="T3924" s="9">
        <f>(I3924/86400)+25569+(-5/24)</f>
        <v>42065.749999999993</v>
      </c>
    </row>
    <row r="3925" spans="1:20" ht="43.5" x14ac:dyDescent="0.35">
      <c r="A3925">
        <v>3923</v>
      </c>
      <c r="B3925" s="8" t="s">
        <v>467</v>
      </c>
      <c r="C3925" s="8" t="s">
        <v>466</v>
      </c>
      <c r="D3925">
        <v>11500</v>
      </c>
      <c r="E3925">
        <v>1384</v>
      </c>
      <c r="F3925" t="s">
        <v>49</v>
      </c>
      <c r="G3925" t="s">
        <v>56</v>
      </c>
      <c r="H3925" t="s">
        <v>90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81</v>
      </c>
      <c r="O3925">
        <f>ROUNDUP(E3925/D3925,2)*100</f>
        <v>13</v>
      </c>
      <c r="P3925">
        <f>IF(L3925&gt;0,ROUNDUP((E3925/L3925),0))</f>
        <v>82</v>
      </c>
      <c r="Q3925" t="s">
        <v>34</v>
      </c>
      <c r="R3925" t="s">
        <v>80</v>
      </c>
      <c r="S3925" s="10">
        <f>(J3925/86400)+25569+(-5/24)</f>
        <v>42075.771655092591</v>
      </c>
      <c r="T3925" s="9">
        <f>(I3925/86400)+25569+(-5/24)</f>
        <v>42103.771655092591</v>
      </c>
    </row>
    <row r="3926" spans="1:20" ht="43.5" x14ac:dyDescent="0.35">
      <c r="A3926">
        <v>3924</v>
      </c>
      <c r="B3926" s="8" t="s">
        <v>465</v>
      </c>
      <c r="C3926" s="8" t="s">
        <v>464</v>
      </c>
      <c r="D3926">
        <v>15000</v>
      </c>
      <c r="E3926">
        <v>2290</v>
      </c>
      <c r="F3926" t="s">
        <v>49</v>
      </c>
      <c r="G3926" t="s">
        <v>55</v>
      </c>
      <c r="H3926" t="s">
        <v>82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81</v>
      </c>
      <c r="O3926">
        <f>ROUNDUP(E3926/D3926,2)*100</f>
        <v>16</v>
      </c>
      <c r="P3926">
        <f>IF(L3926&gt;0,ROUNDUP((E3926/L3926),0))</f>
        <v>58</v>
      </c>
      <c r="Q3926" t="s">
        <v>34</v>
      </c>
      <c r="R3926" t="s">
        <v>80</v>
      </c>
      <c r="S3926" s="10">
        <f>(J3926/86400)+25569+(-5/24)</f>
        <v>41786.751412037032</v>
      </c>
      <c r="T3926" s="9">
        <f>(I3926/86400)+25569+(-5/24)</f>
        <v>41816.751412037032</v>
      </c>
    </row>
    <row r="3927" spans="1:20" ht="43.5" x14ac:dyDescent="0.35">
      <c r="A3927">
        <v>3925</v>
      </c>
      <c r="B3927" s="8" t="s">
        <v>463</v>
      </c>
      <c r="C3927" s="8" t="s">
        <v>462</v>
      </c>
      <c r="D3927">
        <v>150</v>
      </c>
      <c r="E3927">
        <v>15</v>
      </c>
      <c r="F3927" t="s">
        <v>49</v>
      </c>
      <c r="G3927" t="s">
        <v>55</v>
      </c>
      <c r="H3927" t="s">
        <v>82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81</v>
      </c>
      <c r="O3927">
        <f>ROUNDUP(E3927/D3927,2)*100</f>
        <v>10</v>
      </c>
      <c r="P3927">
        <f>IF(L3927&gt;0,ROUNDUP((E3927/L3927),0))</f>
        <v>5</v>
      </c>
      <c r="Q3927" t="s">
        <v>34</v>
      </c>
      <c r="R3927" t="s">
        <v>80</v>
      </c>
      <c r="S3927" s="10">
        <f>(J3927/86400)+25569+(-5/24)</f>
        <v>41820.662488425922</v>
      </c>
      <c r="T3927" s="9">
        <f>(I3927/86400)+25569+(-5/24)</f>
        <v>41850.662488425922</v>
      </c>
    </row>
    <row r="3928" spans="1:20" ht="29" x14ac:dyDescent="0.35">
      <c r="A3928">
        <v>3926</v>
      </c>
      <c r="B3928" s="8" t="s">
        <v>461</v>
      </c>
      <c r="C3928" s="8" t="s">
        <v>460</v>
      </c>
      <c r="D3928">
        <v>5000</v>
      </c>
      <c r="E3928">
        <v>15</v>
      </c>
      <c r="F3928" t="s">
        <v>49</v>
      </c>
      <c r="G3928" t="s">
        <v>58</v>
      </c>
      <c r="H3928" t="s">
        <v>104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81</v>
      </c>
      <c r="O3928">
        <f>ROUNDUP(E3928/D3928,2)*100</f>
        <v>1</v>
      </c>
      <c r="P3928">
        <f>IF(L3928&gt;0,ROUNDUP((E3928/L3928),0))</f>
        <v>15</v>
      </c>
      <c r="Q3928" t="s">
        <v>34</v>
      </c>
      <c r="R3928" t="s">
        <v>80</v>
      </c>
      <c r="S3928" s="10">
        <f>(J3928/86400)+25569+(-5/24)</f>
        <v>41969.876712962963</v>
      </c>
      <c r="T3928" s="9">
        <f>(I3928/86400)+25569+(-5/24)</f>
        <v>41999.876712962963</v>
      </c>
    </row>
    <row r="3929" spans="1:20" ht="43.5" x14ac:dyDescent="0.35">
      <c r="A3929">
        <v>3927</v>
      </c>
      <c r="B3929" s="8" t="s">
        <v>459</v>
      </c>
      <c r="C3929" s="8" t="s">
        <v>458</v>
      </c>
      <c r="D3929">
        <v>2500</v>
      </c>
      <c r="E3929">
        <v>25</v>
      </c>
      <c r="F3929" t="s">
        <v>49</v>
      </c>
      <c r="G3929" t="s">
        <v>56</v>
      </c>
      <c r="H3929" t="s">
        <v>90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81</v>
      </c>
      <c r="O3929">
        <f>ROUNDUP(E3929/D3929,2)*100</f>
        <v>1</v>
      </c>
      <c r="P3929">
        <f>IF(L3929&gt;0,ROUNDUP((E3929/L3929),0))</f>
        <v>13</v>
      </c>
      <c r="Q3929" t="s">
        <v>34</v>
      </c>
      <c r="R3929" t="s">
        <v>80</v>
      </c>
      <c r="S3929" s="10">
        <f>(J3929/86400)+25569+(-5/24)</f>
        <v>41830.059074074074</v>
      </c>
      <c r="T3929" s="9">
        <f>(I3929/86400)+25569+(-5/24)</f>
        <v>41860.059074074074</v>
      </c>
    </row>
    <row r="3930" spans="1:20" ht="43.5" x14ac:dyDescent="0.35">
      <c r="A3930">
        <v>3928</v>
      </c>
      <c r="B3930" s="8" t="s">
        <v>457</v>
      </c>
      <c r="C3930" s="8" t="s">
        <v>456</v>
      </c>
      <c r="D3930">
        <v>5000</v>
      </c>
      <c r="E3930">
        <v>651</v>
      </c>
      <c r="F3930" t="s">
        <v>49</v>
      </c>
      <c r="G3930" t="s">
        <v>55</v>
      </c>
      <c r="H3930" t="s">
        <v>82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81</v>
      </c>
      <c r="O3930">
        <f>ROUNDUP(E3930/D3930,2)*100</f>
        <v>14.000000000000002</v>
      </c>
      <c r="P3930">
        <f>IF(L3930&gt;0,ROUNDUP((E3930/L3930),0))</f>
        <v>93</v>
      </c>
      <c r="Q3930" t="s">
        <v>34</v>
      </c>
      <c r="R3930" t="s">
        <v>80</v>
      </c>
      <c r="S3930" s="10">
        <f>(J3930/86400)+25569+(-5/24)</f>
        <v>42265.474849537037</v>
      </c>
      <c r="T3930" s="9">
        <f>(I3930/86400)+25569+(-5/24)</f>
        <v>42292.999305555553</v>
      </c>
    </row>
    <row r="3931" spans="1:20" ht="43.5" x14ac:dyDescent="0.35">
      <c r="A3931">
        <v>3929</v>
      </c>
      <c r="B3931" s="8" t="s">
        <v>455</v>
      </c>
      <c r="C3931" s="8" t="s">
        <v>454</v>
      </c>
      <c r="D3931">
        <v>20000</v>
      </c>
      <c r="E3931">
        <v>453</v>
      </c>
      <c r="F3931" t="s">
        <v>49</v>
      </c>
      <c r="G3931" t="s">
        <v>55</v>
      </c>
      <c r="H3931" t="s">
        <v>82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81</v>
      </c>
      <c r="O3931">
        <f>ROUNDUP(E3931/D3931,2)*100</f>
        <v>3</v>
      </c>
      <c r="P3931">
        <f>IF(L3931&gt;0,ROUNDUP((E3931/L3931),0))</f>
        <v>33</v>
      </c>
      <c r="Q3931" t="s">
        <v>34</v>
      </c>
      <c r="R3931" t="s">
        <v>80</v>
      </c>
      <c r="S3931" s="10">
        <f>(J3931/86400)+25569+(-5/24)</f>
        <v>42601.618807870364</v>
      </c>
      <c r="T3931" s="9">
        <f>(I3931/86400)+25569+(-5/24)</f>
        <v>42631.618807870364</v>
      </c>
    </row>
    <row r="3932" spans="1:20" ht="43.5" x14ac:dyDescent="0.35">
      <c r="A3932">
        <v>3930</v>
      </c>
      <c r="B3932" s="8" t="s">
        <v>453</v>
      </c>
      <c r="C3932" s="8" t="s">
        <v>452</v>
      </c>
      <c r="D3932">
        <v>10000</v>
      </c>
      <c r="E3932">
        <v>0</v>
      </c>
      <c r="F3932" t="s">
        <v>49</v>
      </c>
      <c r="G3932" t="s">
        <v>58</v>
      </c>
      <c r="H3932" t="s">
        <v>104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81</v>
      </c>
      <c r="O3932">
        <f>ROUNDUP(E3932/D3932,2)*100</f>
        <v>0</v>
      </c>
      <c r="P3932" t="b">
        <f>IF(L3932&gt;0,ROUNDUP((E3932/L3932),0))</f>
        <v>0</v>
      </c>
      <c r="Q3932" t="s">
        <v>34</v>
      </c>
      <c r="R3932" t="s">
        <v>80</v>
      </c>
      <c r="S3932" s="10">
        <f>(J3932/86400)+25569+(-5/24)</f>
        <v>42433.13041666666</v>
      </c>
      <c r="T3932" s="9">
        <f>(I3932/86400)+25569+(-5/24)</f>
        <v>42461.041666666664</v>
      </c>
    </row>
    <row r="3933" spans="1:20" ht="43.5" x14ac:dyDescent="0.35">
      <c r="A3933">
        <v>3931</v>
      </c>
      <c r="B3933" s="8" t="s">
        <v>451</v>
      </c>
      <c r="C3933" s="8" t="s">
        <v>450</v>
      </c>
      <c r="D3933">
        <v>8000</v>
      </c>
      <c r="E3933">
        <v>0</v>
      </c>
      <c r="F3933" t="s">
        <v>49</v>
      </c>
      <c r="G3933" t="s">
        <v>55</v>
      </c>
      <c r="H3933" t="s">
        <v>82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81</v>
      </c>
      <c r="O3933">
        <f>ROUNDUP(E3933/D3933,2)*100</f>
        <v>0</v>
      </c>
      <c r="P3933" t="b">
        <f>IF(L3933&gt;0,ROUNDUP((E3933/L3933),0))</f>
        <v>0</v>
      </c>
      <c r="Q3933" t="s">
        <v>34</v>
      </c>
      <c r="R3933" t="s">
        <v>80</v>
      </c>
      <c r="S3933" s="10">
        <f>(J3933/86400)+25569+(-5/24)</f>
        <v>42227.943368055552</v>
      </c>
      <c r="T3933" s="9">
        <f>(I3933/86400)+25569+(-5/24)</f>
        <v>42252.943368055552</v>
      </c>
    </row>
    <row r="3934" spans="1:20" ht="43.5" x14ac:dyDescent="0.35">
      <c r="A3934">
        <v>3932</v>
      </c>
      <c r="B3934" s="8" t="s">
        <v>449</v>
      </c>
      <c r="C3934" s="8" t="s">
        <v>448</v>
      </c>
      <c r="D3934">
        <v>12000</v>
      </c>
      <c r="E3934">
        <v>1</v>
      </c>
      <c r="F3934" t="s">
        <v>49</v>
      </c>
      <c r="G3934" t="s">
        <v>55</v>
      </c>
      <c r="H3934" t="s">
        <v>82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81</v>
      </c>
      <c r="O3934">
        <f>ROUNDUP(E3934/D3934,2)*100</f>
        <v>1</v>
      </c>
      <c r="P3934">
        <f>IF(L3934&gt;0,ROUNDUP((E3934/L3934),0))</f>
        <v>1</v>
      </c>
      <c r="Q3934" t="s">
        <v>34</v>
      </c>
      <c r="R3934" t="s">
        <v>80</v>
      </c>
      <c r="S3934" s="10">
        <f>(J3934/86400)+25569+(-5/24)</f>
        <v>42414.960231481477</v>
      </c>
      <c r="T3934" s="9">
        <f>(I3934/86400)+25569+(-5/24)</f>
        <v>42444.918564814812</v>
      </c>
    </row>
    <row r="3935" spans="1:20" ht="43.5" x14ac:dyDescent="0.35">
      <c r="A3935">
        <v>3933</v>
      </c>
      <c r="B3935" s="8" t="s">
        <v>447</v>
      </c>
      <c r="C3935" s="8" t="s">
        <v>446</v>
      </c>
      <c r="D3935">
        <v>7000</v>
      </c>
      <c r="E3935">
        <v>1102</v>
      </c>
      <c r="F3935" t="s">
        <v>49</v>
      </c>
      <c r="G3935" t="s">
        <v>55</v>
      </c>
      <c r="H3935" t="s">
        <v>82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81</v>
      </c>
      <c r="O3935">
        <f>ROUNDUP(E3935/D3935,2)*100</f>
        <v>16</v>
      </c>
      <c r="P3935">
        <f>IF(L3935&gt;0,ROUNDUP((E3935/L3935),0))</f>
        <v>92</v>
      </c>
      <c r="Q3935" t="s">
        <v>34</v>
      </c>
      <c r="R3935" t="s">
        <v>80</v>
      </c>
      <c r="S3935" s="10">
        <f>(J3935/86400)+25569+(-5/24)</f>
        <v>42538.759976851848</v>
      </c>
      <c r="T3935" s="9">
        <f>(I3935/86400)+25569+(-5/24)</f>
        <v>42567.821527777771</v>
      </c>
    </row>
    <row r="3936" spans="1:20" ht="43.5" x14ac:dyDescent="0.35">
      <c r="A3936">
        <v>3934</v>
      </c>
      <c r="B3936" s="8" t="s">
        <v>445</v>
      </c>
      <c r="C3936" s="8" t="s">
        <v>444</v>
      </c>
      <c r="D3936">
        <v>5000</v>
      </c>
      <c r="E3936">
        <v>550</v>
      </c>
      <c r="F3936" t="s">
        <v>49</v>
      </c>
      <c r="G3936" t="s">
        <v>55</v>
      </c>
      <c r="H3936" t="s">
        <v>82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81</v>
      </c>
      <c r="O3936">
        <f>ROUNDUP(E3936/D3936,2)*100</f>
        <v>11</v>
      </c>
      <c r="P3936">
        <f>IF(L3936&gt;0,ROUNDUP((E3936/L3936),0))</f>
        <v>46</v>
      </c>
      <c r="Q3936" t="s">
        <v>34</v>
      </c>
      <c r="R3936" t="s">
        <v>80</v>
      </c>
      <c r="S3936" s="10">
        <f>(J3936/86400)+25569+(-5/24)</f>
        <v>42233.463414351849</v>
      </c>
      <c r="T3936" s="9">
        <f>(I3936/86400)+25569+(-5/24)</f>
        <v>42278.333333333336</v>
      </c>
    </row>
    <row r="3937" spans="1:20" ht="58" x14ac:dyDescent="0.35">
      <c r="A3937">
        <v>3935</v>
      </c>
      <c r="B3937" s="8" t="s">
        <v>443</v>
      </c>
      <c r="C3937" s="8" t="s">
        <v>442</v>
      </c>
      <c r="D3937">
        <v>3000</v>
      </c>
      <c r="E3937">
        <v>1315</v>
      </c>
      <c r="F3937" t="s">
        <v>49</v>
      </c>
      <c r="G3937" t="s">
        <v>56</v>
      </c>
      <c r="H3937" t="s">
        <v>90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81</v>
      </c>
      <c r="O3937">
        <f>ROUNDUP(E3937/D3937,2)*100</f>
        <v>44</v>
      </c>
      <c r="P3937">
        <f>IF(L3937&gt;0,ROUNDUP((E3937/L3937),0))</f>
        <v>58</v>
      </c>
      <c r="Q3937" t="s">
        <v>34</v>
      </c>
      <c r="R3937" t="s">
        <v>80</v>
      </c>
      <c r="S3937" s="10">
        <f>(J3937/86400)+25569+(-5/24)</f>
        <v>42221.448449074072</v>
      </c>
      <c r="T3937" s="9">
        <f>(I3937/86400)+25569+(-5/24)</f>
        <v>42281.448449074072</v>
      </c>
    </row>
    <row r="3938" spans="1:20" ht="43.5" x14ac:dyDescent="0.35">
      <c r="A3938">
        <v>3936</v>
      </c>
      <c r="B3938" s="8" t="s">
        <v>441</v>
      </c>
      <c r="C3938" s="8" t="s">
        <v>440</v>
      </c>
      <c r="D3938">
        <v>20000</v>
      </c>
      <c r="E3938">
        <v>0</v>
      </c>
      <c r="F3938" t="s">
        <v>49</v>
      </c>
      <c r="G3938" t="s">
        <v>55</v>
      </c>
      <c r="H3938" t="s">
        <v>82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81</v>
      </c>
      <c r="O3938">
        <f>ROUNDUP(E3938/D3938,2)*100</f>
        <v>0</v>
      </c>
      <c r="P3938" t="b">
        <f>IF(L3938&gt;0,ROUNDUP((E3938/L3938),0))</f>
        <v>0</v>
      </c>
      <c r="Q3938" t="s">
        <v>34</v>
      </c>
      <c r="R3938" t="s">
        <v>80</v>
      </c>
      <c r="S3938" s="10">
        <f>(J3938/86400)+25569+(-5/24)</f>
        <v>42675.054629629631</v>
      </c>
      <c r="T3938" s="9">
        <f>(I3938/86400)+25569+(-5/24)</f>
        <v>42705.096296296295</v>
      </c>
    </row>
    <row r="3939" spans="1:20" ht="43.5" x14ac:dyDescent="0.35">
      <c r="A3939">
        <v>3937</v>
      </c>
      <c r="B3939" s="8" t="s">
        <v>439</v>
      </c>
      <c r="C3939" s="8" t="s">
        <v>438</v>
      </c>
      <c r="D3939">
        <v>2885</v>
      </c>
      <c r="E3939">
        <v>2485</v>
      </c>
      <c r="F3939" t="s">
        <v>49</v>
      </c>
      <c r="G3939" t="s">
        <v>55</v>
      </c>
      <c r="H3939" t="s">
        <v>82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81</v>
      </c>
      <c r="O3939">
        <f>ROUNDUP(E3939/D3939,2)*100</f>
        <v>87</v>
      </c>
      <c r="P3939">
        <f>IF(L3939&gt;0,ROUNDUP((E3939/L3939),0))</f>
        <v>249</v>
      </c>
      <c r="Q3939" t="s">
        <v>34</v>
      </c>
      <c r="R3939" t="s">
        <v>80</v>
      </c>
      <c r="S3939" s="10">
        <f>(J3939/86400)+25569+(-5/24)</f>
        <v>42534.423148148147</v>
      </c>
      <c r="T3939" s="9">
        <f>(I3939/86400)+25569+(-5/24)</f>
        <v>42562.423148148147</v>
      </c>
    </row>
    <row r="3940" spans="1:20" ht="43.5" x14ac:dyDescent="0.35">
      <c r="A3940">
        <v>3938</v>
      </c>
      <c r="B3940" s="8" t="s">
        <v>437</v>
      </c>
      <c r="C3940" s="8" t="s">
        <v>436</v>
      </c>
      <c r="D3940">
        <v>3255</v>
      </c>
      <c r="E3940">
        <v>397</v>
      </c>
      <c r="F3940" t="s">
        <v>49</v>
      </c>
      <c r="G3940" t="s">
        <v>55</v>
      </c>
      <c r="H3940" t="s">
        <v>82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81</v>
      </c>
      <c r="O3940">
        <f>ROUNDUP(E3940/D3940,2)*100</f>
        <v>13</v>
      </c>
      <c r="P3940">
        <f>IF(L3940&gt;0,ROUNDUP((E3940/L3940),0))</f>
        <v>80</v>
      </c>
      <c r="Q3940" t="s">
        <v>34</v>
      </c>
      <c r="R3940" t="s">
        <v>80</v>
      </c>
      <c r="S3940" s="10">
        <f>(J3940/86400)+25569+(-5/24)</f>
        <v>42151.697384259256</v>
      </c>
      <c r="T3940" s="9">
        <f>(I3940/86400)+25569+(-5/24)</f>
        <v>42182.697384259256</v>
      </c>
    </row>
    <row r="3941" spans="1:20" ht="43.5" x14ac:dyDescent="0.35">
      <c r="A3941">
        <v>3939</v>
      </c>
      <c r="B3941" s="8" t="s">
        <v>435</v>
      </c>
      <c r="C3941" s="8" t="s">
        <v>434</v>
      </c>
      <c r="D3941">
        <v>5000</v>
      </c>
      <c r="E3941">
        <v>5</v>
      </c>
      <c r="F3941" t="s">
        <v>49</v>
      </c>
      <c r="G3941" t="s">
        <v>58</v>
      </c>
      <c r="H3941" t="s">
        <v>104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81</v>
      </c>
      <c r="O3941">
        <f>ROUNDUP(E3941/D3941,2)*100</f>
        <v>1</v>
      </c>
      <c r="P3941">
        <f>IF(L3941&gt;0,ROUNDUP((E3941/L3941),0))</f>
        <v>5</v>
      </c>
      <c r="Q3941" t="s">
        <v>34</v>
      </c>
      <c r="R3941" t="s">
        <v>80</v>
      </c>
      <c r="S3941" s="10">
        <f>(J3941/86400)+25569+(-5/24)</f>
        <v>41915.191886574074</v>
      </c>
      <c r="T3941" s="9">
        <f>(I3941/86400)+25569+(-5/24)</f>
        <v>41918.979166666664</v>
      </c>
    </row>
    <row r="3942" spans="1:20" ht="43.5" x14ac:dyDescent="0.35">
      <c r="A3942">
        <v>3940</v>
      </c>
      <c r="B3942" s="8" t="s">
        <v>433</v>
      </c>
      <c r="C3942" s="8" t="s">
        <v>432</v>
      </c>
      <c r="D3942">
        <v>5000</v>
      </c>
      <c r="E3942">
        <v>11</v>
      </c>
      <c r="F3942" t="s">
        <v>49</v>
      </c>
      <c r="G3942" t="s">
        <v>55</v>
      </c>
      <c r="H3942" t="s">
        <v>82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81</v>
      </c>
      <c r="O3942">
        <f>ROUNDUP(E3942/D3942,2)*100</f>
        <v>1</v>
      </c>
      <c r="P3942">
        <f>IF(L3942&gt;0,ROUNDUP((E3942/L3942),0))</f>
        <v>6</v>
      </c>
      <c r="Q3942" t="s">
        <v>34</v>
      </c>
      <c r="R3942" t="s">
        <v>80</v>
      </c>
      <c r="S3942" s="10">
        <f>(J3942/86400)+25569+(-5/24)</f>
        <v>41961.284155092588</v>
      </c>
      <c r="T3942" s="9">
        <f>(I3942/86400)+25569+(-5/24)</f>
        <v>42006.284155092588</v>
      </c>
    </row>
    <row r="3943" spans="1:20" ht="72.5" x14ac:dyDescent="0.35">
      <c r="A3943">
        <v>3941</v>
      </c>
      <c r="B3943" s="8" t="s">
        <v>431</v>
      </c>
      <c r="C3943" s="8" t="s">
        <v>430</v>
      </c>
      <c r="D3943">
        <v>5500</v>
      </c>
      <c r="E3943">
        <v>50</v>
      </c>
      <c r="F3943" t="s">
        <v>49</v>
      </c>
      <c r="G3943" t="s">
        <v>55</v>
      </c>
      <c r="H3943" t="s">
        <v>82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81</v>
      </c>
      <c r="O3943">
        <f>ROUNDUP(E3943/D3943,2)*100</f>
        <v>1</v>
      </c>
      <c r="P3943">
        <f>IF(L3943&gt;0,ROUNDUP((E3943/L3943),0))</f>
        <v>25</v>
      </c>
      <c r="Q3943" t="s">
        <v>34</v>
      </c>
      <c r="R3943" t="s">
        <v>80</v>
      </c>
      <c r="S3943" s="10">
        <f>(J3943/86400)+25569+(-5/24)</f>
        <v>41940.378900462958</v>
      </c>
      <c r="T3943" s="9">
        <f>(I3943/86400)+25569+(-5/24)</f>
        <v>41967.833333333336</v>
      </c>
    </row>
    <row r="3944" spans="1:20" ht="43.5" x14ac:dyDescent="0.35">
      <c r="A3944">
        <v>3942</v>
      </c>
      <c r="B3944" s="8" t="s">
        <v>429</v>
      </c>
      <c r="C3944" s="8" t="s">
        <v>428</v>
      </c>
      <c r="D3944">
        <v>1200</v>
      </c>
      <c r="E3944">
        <v>0</v>
      </c>
      <c r="F3944" t="s">
        <v>49</v>
      </c>
      <c r="G3944" t="s">
        <v>55</v>
      </c>
      <c r="H3944" t="s">
        <v>82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81</v>
      </c>
      <c r="O3944">
        <f>ROUNDUP(E3944/D3944,2)*100</f>
        <v>0</v>
      </c>
      <c r="P3944" t="b">
        <f>IF(L3944&gt;0,ROUNDUP((E3944/L3944),0))</f>
        <v>0</v>
      </c>
      <c r="Q3944" t="s">
        <v>34</v>
      </c>
      <c r="R3944" t="s">
        <v>80</v>
      </c>
      <c r="S3944" s="10">
        <f>(J3944/86400)+25569+(-5/24)</f>
        <v>42111.695763888885</v>
      </c>
      <c r="T3944" s="9">
        <f>(I3944/86400)+25569+(-5/24)</f>
        <v>42171.695763888885</v>
      </c>
    </row>
    <row r="3945" spans="1:20" ht="43.5" x14ac:dyDescent="0.35">
      <c r="A3945">
        <v>3943</v>
      </c>
      <c r="B3945" s="8" t="s">
        <v>427</v>
      </c>
      <c r="C3945" s="8" t="s">
        <v>426</v>
      </c>
      <c r="D3945">
        <v>5000</v>
      </c>
      <c r="E3945">
        <v>1782</v>
      </c>
      <c r="F3945" t="s">
        <v>49</v>
      </c>
      <c r="G3945" t="s">
        <v>55</v>
      </c>
      <c r="H3945" t="s">
        <v>82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81</v>
      </c>
      <c r="O3945">
        <f>ROUNDUP(E3945/D3945,2)*100</f>
        <v>36</v>
      </c>
      <c r="P3945">
        <f>IF(L3945&gt;0,ROUNDUP((E3945/L3945),0))</f>
        <v>138</v>
      </c>
      <c r="Q3945" t="s">
        <v>34</v>
      </c>
      <c r="R3945" t="s">
        <v>80</v>
      </c>
      <c r="S3945" s="10">
        <f>(J3945/86400)+25569+(-5/24)</f>
        <v>42279.570231481477</v>
      </c>
      <c r="T3945" s="9">
        <f>(I3945/86400)+25569+(-5/24)</f>
        <v>42310.493055555555</v>
      </c>
    </row>
    <row r="3946" spans="1:20" ht="58" x14ac:dyDescent="0.35">
      <c r="A3946">
        <v>3944</v>
      </c>
      <c r="B3946" s="8" t="s">
        <v>425</v>
      </c>
      <c r="C3946" s="8" t="s">
        <v>424</v>
      </c>
      <c r="D3946">
        <v>5000</v>
      </c>
      <c r="E3946">
        <v>0</v>
      </c>
      <c r="F3946" t="s">
        <v>49</v>
      </c>
      <c r="G3946" t="s">
        <v>55</v>
      </c>
      <c r="H3946" t="s">
        <v>82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81</v>
      </c>
      <c r="O3946">
        <f>ROUNDUP(E3946/D3946,2)*100</f>
        <v>0</v>
      </c>
      <c r="P3946" t="b">
        <f>IF(L3946&gt;0,ROUNDUP((E3946/L3946),0))</f>
        <v>0</v>
      </c>
      <c r="Q3946" t="s">
        <v>34</v>
      </c>
      <c r="R3946" t="s">
        <v>80</v>
      </c>
      <c r="S3946" s="10">
        <f>(J3946/86400)+25569+(-5/24)</f>
        <v>42213.454571759255</v>
      </c>
      <c r="T3946" s="9">
        <f>(I3946/86400)+25569+(-5/24)</f>
        <v>42243.454571759255</v>
      </c>
    </row>
    <row r="3947" spans="1:20" ht="43.5" x14ac:dyDescent="0.35">
      <c r="A3947">
        <v>3945</v>
      </c>
      <c r="B3947" s="8" t="s">
        <v>423</v>
      </c>
      <c r="C3947" s="8" t="s">
        <v>422</v>
      </c>
      <c r="D3947">
        <v>2000</v>
      </c>
      <c r="E3947">
        <v>5</v>
      </c>
      <c r="F3947" t="s">
        <v>49</v>
      </c>
      <c r="G3947" t="s">
        <v>55</v>
      </c>
      <c r="H3947" t="s">
        <v>82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81</v>
      </c>
      <c r="O3947">
        <f>ROUNDUP(E3947/D3947,2)*100</f>
        <v>1</v>
      </c>
      <c r="P3947">
        <f>IF(L3947&gt;0,ROUNDUP((E3947/L3947),0))</f>
        <v>5</v>
      </c>
      <c r="Q3947" t="s">
        <v>34</v>
      </c>
      <c r="R3947" t="s">
        <v>80</v>
      </c>
      <c r="S3947" s="10">
        <f>(J3947/86400)+25569+(-5/24)</f>
        <v>42109.593379629623</v>
      </c>
      <c r="T3947" s="9">
        <f>(I3947/86400)+25569+(-5/24)</f>
        <v>42139.593379629623</v>
      </c>
    </row>
    <row r="3948" spans="1:20" ht="29" x14ac:dyDescent="0.35">
      <c r="A3948">
        <v>3946</v>
      </c>
      <c r="B3948" s="8" t="s">
        <v>421</v>
      </c>
      <c r="C3948" s="8" t="s">
        <v>420</v>
      </c>
      <c r="D3948">
        <v>6000</v>
      </c>
      <c r="E3948">
        <v>195</v>
      </c>
      <c r="F3948" t="s">
        <v>49</v>
      </c>
      <c r="G3948" t="s">
        <v>55</v>
      </c>
      <c r="H3948" t="s">
        <v>82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81</v>
      </c>
      <c r="O3948">
        <f>ROUNDUP(E3948/D3948,2)*100</f>
        <v>4</v>
      </c>
      <c r="P3948">
        <f>IF(L3948&gt;0,ROUNDUP((E3948/L3948),0))</f>
        <v>39</v>
      </c>
      <c r="Q3948" t="s">
        <v>34</v>
      </c>
      <c r="R3948" t="s">
        <v>80</v>
      </c>
      <c r="S3948" s="10">
        <f>(J3948/86400)+25569+(-5/24)</f>
        <v>42031.625254629624</v>
      </c>
      <c r="T3948" s="9">
        <f>(I3948/86400)+25569+(-5/24)</f>
        <v>42063.124999999993</v>
      </c>
    </row>
    <row r="3949" spans="1:20" ht="58" x14ac:dyDescent="0.35">
      <c r="A3949">
        <v>3947</v>
      </c>
      <c r="B3949" s="8" t="s">
        <v>419</v>
      </c>
      <c r="C3949" s="8" t="s">
        <v>418</v>
      </c>
      <c r="D3949">
        <v>3000</v>
      </c>
      <c r="E3949">
        <v>101</v>
      </c>
      <c r="F3949" t="s">
        <v>49</v>
      </c>
      <c r="G3949" t="s">
        <v>55</v>
      </c>
      <c r="H3949" t="s">
        <v>82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81</v>
      </c>
      <c r="O3949">
        <f>ROUNDUP(E3949/D3949,2)*100</f>
        <v>4</v>
      </c>
      <c r="P3949">
        <f>IF(L3949&gt;0,ROUNDUP((E3949/L3949),0))</f>
        <v>51</v>
      </c>
      <c r="Q3949" t="s">
        <v>34</v>
      </c>
      <c r="R3949" t="s">
        <v>80</v>
      </c>
      <c r="S3949" s="10">
        <f>(J3949/86400)+25569+(-5/24)</f>
        <v>42614.934537037036</v>
      </c>
      <c r="T3949" s="9">
        <f>(I3949/86400)+25569+(-5/24)</f>
        <v>42644.934537037036</v>
      </c>
    </row>
    <row r="3950" spans="1:20" ht="43.5" x14ac:dyDescent="0.35">
      <c r="A3950">
        <v>3948</v>
      </c>
      <c r="B3950" s="8" t="s">
        <v>417</v>
      </c>
      <c r="C3950" s="8" t="s">
        <v>416</v>
      </c>
      <c r="D3950">
        <v>30000</v>
      </c>
      <c r="E3950">
        <v>0</v>
      </c>
      <c r="F3950" t="s">
        <v>49</v>
      </c>
      <c r="G3950" t="s">
        <v>58</v>
      </c>
      <c r="H3950" t="s">
        <v>104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81</v>
      </c>
      <c r="O3950">
        <f>ROUNDUP(E3950/D3950,2)*100</f>
        <v>0</v>
      </c>
      <c r="P3950" t="b">
        <f>IF(L3950&gt;0,ROUNDUP((E3950/L3950),0))</f>
        <v>0</v>
      </c>
      <c r="Q3950" t="s">
        <v>34</v>
      </c>
      <c r="R3950" t="s">
        <v>80</v>
      </c>
      <c r="S3950" s="10">
        <f>(J3950/86400)+25569+(-5/24)</f>
        <v>41829.117164351854</v>
      </c>
      <c r="T3950" s="9">
        <f>(I3950/86400)+25569+(-5/24)</f>
        <v>41889.117164351854</v>
      </c>
    </row>
    <row r="3951" spans="1:20" ht="58" x14ac:dyDescent="0.35">
      <c r="A3951">
        <v>3949</v>
      </c>
      <c r="B3951" s="8" t="s">
        <v>415</v>
      </c>
      <c r="C3951" s="8" t="s">
        <v>414</v>
      </c>
      <c r="D3951">
        <v>10000</v>
      </c>
      <c r="E3951">
        <v>1577</v>
      </c>
      <c r="F3951" t="s">
        <v>49</v>
      </c>
      <c r="G3951" t="s">
        <v>58</v>
      </c>
      <c r="H3951" t="s">
        <v>104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81</v>
      </c>
      <c r="O3951">
        <f>ROUNDUP(E3951/D3951,2)*100</f>
        <v>16</v>
      </c>
      <c r="P3951">
        <f>IF(L3951&gt;0,ROUNDUP((E3951/L3951),0))</f>
        <v>50</v>
      </c>
      <c r="Q3951" t="s">
        <v>34</v>
      </c>
      <c r="R3951" t="s">
        <v>80</v>
      </c>
      <c r="S3951" s="10">
        <f>(J3951/86400)+25569+(-5/24)</f>
        <v>42015.912280092591</v>
      </c>
      <c r="T3951" s="9">
        <f>(I3951/86400)+25569+(-5/24)</f>
        <v>42045.912280092591</v>
      </c>
    </row>
    <row r="3952" spans="1:20" ht="58" x14ac:dyDescent="0.35">
      <c r="A3952">
        <v>3950</v>
      </c>
      <c r="B3952" s="8" t="s">
        <v>413</v>
      </c>
      <c r="C3952" s="8" t="s">
        <v>412</v>
      </c>
      <c r="D3952">
        <v>4000</v>
      </c>
      <c r="E3952">
        <v>25</v>
      </c>
      <c r="F3952" t="s">
        <v>49</v>
      </c>
      <c r="G3952" t="s">
        <v>55</v>
      </c>
      <c r="H3952" t="s">
        <v>82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81</v>
      </c>
      <c r="O3952">
        <f>ROUNDUP(E3952/D3952,2)*100</f>
        <v>1</v>
      </c>
      <c r="P3952">
        <f>IF(L3952&gt;0,ROUNDUP((E3952/L3952),0))</f>
        <v>25</v>
      </c>
      <c r="Q3952" t="s">
        <v>34</v>
      </c>
      <c r="R3952" t="s">
        <v>80</v>
      </c>
      <c r="S3952" s="10">
        <f>(J3952/86400)+25569+(-5/24)</f>
        <v>42439.493981481479</v>
      </c>
      <c r="T3952" s="9">
        <f>(I3952/86400)+25569+(-5/24)</f>
        <v>42468.565972222219</v>
      </c>
    </row>
    <row r="3953" spans="1:20" ht="43.5" x14ac:dyDescent="0.35">
      <c r="A3953">
        <v>3951</v>
      </c>
      <c r="B3953" s="8" t="s">
        <v>411</v>
      </c>
      <c r="C3953" s="8" t="s">
        <v>86</v>
      </c>
      <c r="D3953">
        <v>200000</v>
      </c>
      <c r="E3953">
        <v>1</v>
      </c>
      <c r="F3953" t="s">
        <v>49</v>
      </c>
      <c r="G3953" t="s">
        <v>65</v>
      </c>
      <c r="H3953" t="s">
        <v>85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81</v>
      </c>
      <c r="O3953">
        <f>ROUNDUP(E3953/D3953,2)*100</f>
        <v>1</v>
      </c>
      <c r="P3953">
        <f>IF(L3953&gt;0,ROUNDUP((E3953/L3953),0))</f>
        <v>1</v>
      </c>
      <c r="Q3953" t="s">
        <v>34</v>
      </c>
      <c r="R3953" t="s">
        <v>80</v>
      </c>
      <c r="S3953" s="10">
        <f>(J3953/86400)+25569+(-5/24)</f>
        <v>42433.617384259262</v>
      </c>
      <c r="T3953" s="9">
        <f>(I3953/86400)+25569+(-5/24)</f>
        <v>42493.57571759259</v>
      </c>
    </row>
    <row r="3954" spans="1:20" ht="43.5" x14ac:dyDescent="0.35">
      <c r="A3954">
        <v>3952</v>
      </c>
      <c r="B3954" s="8" t="s">
        <v>410</v>
      </c>
      <c r="C3954" s="8" t="s">
        <v>409</v>
      </c>
      <c r="D3954">
        <v>26000</v>
      </c>
      <c r="E3954">
        <v>25</v>
      </c>
      <c r="F3954" t="s">
        <v>49</v>
      </c>
      <c r="G3954" t="s">
        <v>55</v>
      </c>
      <c r="H3954" t="s">
        <v>82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81</v>
      </c>
      <c r="O3954">
        <f>ROUNDUP(E3954/D3954,2)*100</f>
        <v>1</v>
      </c>
      <c r="P3954">
        <f>IF(L3954&gt;0,ROUNDUP((E3954/L3954),0))</f>
        <v>25</v>
      </c>
      <c r="Q3954" t="s">
        <v>34</v>
      </c>
      <c r="R3954" t="s">
        <v>80</v>
      </c>
      <c r="S3954" s="10">
        <f>(J3954/86400)+25569+(-5/24)</f>
        <v>42243.582060185181</v>
      </c>
      <c r="T3954" s="9">
        <f>(I3954/86400)+25569+(-5/24)</f>
        <v>42303.582060185181</v>
      </c>
    </row>
    <row r="3955" spans="1:20" ht="43.5" x14ac:dyDescent="0.35">
      <c r="A3955">
        <v>3953</v>
      </c>
      <c r="B3955" s="8" t="s">
        <v>408</v>
      </c>
      <c r="C3955" s="8" t="s">
        <v>407</v>
      </c>
      <c r="D3955">
        <v>17600</v>
      </c>
      <c r="E3955">
        <v>0</v>
      </c>
      <c r="F3955" t="s">
        <v>49</v>
      </c>
      <c r="G3955" t="s">
        <v>55</v>
      </c>
      <c r="H3955" t="s">
        <v>82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81</v>
      </c>
      <c r="O3955">
        <f>ROUNDUP(E3955/D3955,2)*100</f>
        <v>0</v>
      </c>
      <c r="P3955" t="b">
        <f>IF(L3955&gt;0,ROUNDUP((E3955/L3955),0))</f>
        <v>0</v>
      </c>
      <c r="Q3955" t="s">
        <v>34</v>
      </c>
      <c r="R3955" t="s">
        <v>80</v>
      </c>
      <c r="S3955" s="10">
        <f>(J3955/86400)+25569+(-5/24)</f>
        <v>42549.840115740742</v>
      </c>
      <c r="T3955" s="9">
        <f>(I3955/86400)+25569+(-5/24)</f>
        <v>42580.770138888889</v>
      </c>
    </row>
    <row r="3956" spans="1:20" ht="58" x14ac:dyDescent="0.35">
      <c r="A3956">
        <v>3954</v>
      </c>
      <c r="B3956" s="8" t="s">
        <v>406</v>
      </c>
      <c r="C3956" s="8" t="s">
        <v>405</v>
      </c>
      <c r="D3956">
        <v>25000</v>
      </c>
      <c r="E3956">
        <v>0</v>
      </c>
      <c r="F3956" t="s">
        <v>49</v>
      </c>
      <c r="G3956" t="s">
        <v>57</v>
      </c>
      <c r="H3956" t="s">
        <v>193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81</v>
      </c>
      <c r="O3956">
        <f>ROUNDUP(E3956/D3956,2)*100</f>
        <v>0</v>
      </c>
      <c r="P3956" t="b">
        <f>IF(L3956&gt;0,ROUNDUP((E3956/L3956),0))</f>
        <v>0</v>
      </c>
      <c r="Q3956" t="s">
        <v>34</v>
      </c>
      <c r="R3956" t="s">
        <v>80</v>
      </c>
      <c r="S3956" s="10">
        <f>(J3956/86400)+25569+(-5/24)</f>
        <v>41774.442870370367</v>
      </c>
      <c r="T3956" s="9">
        <f>(I3956/86400)+25569+(-5/24)</f>
        <v>41834.442870370367</v>
      </c>
    </row>
    <row r="3957" spans="1:20" ht="43.5" x14ac:dyDescent="0.35">
      <c r="A3957">
        <v>3955</v>
      </c>
      <c r="B3957" s="8" t="s">
        <v>404</v>
      </c>
      <c r="C3957" s="8" t="s">
        <v>403</v>
      </c>
      <c r="D3957">
        <v>1750</v>
      </c>
      <c r="E3957">
        <v>425</v>
      </c>
      <c r="F3957" t="s">
        <v>49</v>
      </c>
      <c r="G3957" t="s">
        <v>55</v>
      </c>
      <c r="H3957" t="s">
        <v>82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81</v>
      </c>
      <c r="O3957">
        <f>ROUNDUP(E3957/D3957,2)*100</f>
        <v>25</v>
      </c>
      <c r="P3957">
        <f>IF(L3957&gt;0,ROUNDUP((E3957/L3957),0))</f>
        <v>54</v>
      </c>
      <c r="Q3957" t="s">
        <v>34</v>
      </c>
      <c r="R3957" t="s">
        <v>80</v>
      </c>
      <c r="S3957" s="10">
        <f>(J3957/86400)+25569+(-5/24)</f>
        <v>42306.640520833331</v>
      </c>
      <c r="T3957" s="9">
        <f>(I3957/86400)+25569+(-5/24)</f>
        <v>42336.682187499995</v>
      </c>
    </row>
    <row r="3958" spans="1:20" ht="43.5" x14ac:dyDescent="0.35">
      <c r="A3958">
        <v>3956</v>
      </c>
      <c r="B3958" s="8" t="s">
        <v>402</v>
      </c>
      <c r="C3958" s="8" t="s">
        <v>401</v>
      </c>
      <c r="D3958">
        <v>5500</v>
      </c>
      <c r="E3958">
        <v>0</v>
      </c>
      <c r="F3958" t="s">
        <v>49</v>
      </c>
      <c r="G3958" t="s">
        <v>55</v>
      </c>
      <c r="H3958" t="s">
        <v>82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81</v>
      </c>
      <c r="O3958">
        <f>ROUNDUP(E3958/D3958,2)*100</f>
        <v>0</v>
      </c>
      <c r="P3958" t="b">
        <f>IF(L3958&gt;0,ROUNDUP((E3958/L3958),0))</f>
        <v>0</v>
      </c>
      <c r="Q3958" t="s">
        <v>34</v>
      </c>
      <c r="R3958" t="s">
        <v>80</v>
      </c>
      <c r="S3958" s="10">
        <f>(J3958/86400)+25569+(-5/24)</f>
        <v>42457.723692129628</v>
      </c>
      <c r="T3958" s="9">
        <f>(I3958/86400)+25569+(-5/24)</f>
        <v>42484.805555555555</v>
      </c>
    </row>
    <row r="3959" spans="1:20" ht="43.5" x14ac:dyDescent="0.35">
      <c r="A3959">
        <v>3957</v>
      </c>
      <c r="B3959" s="8" t="s">
        <v>400</v>
      </c>
      <c r="C3959" s="8" t="s">
        <v>399</v>
      </c>
      <c r="D3959">
        <v>28000</v>
      </c>
      <c r="E3959">
        <v>7</v>
      </c>
      <c r="F3959" t="s">
        <v>49</v>
      </c>
      <c r="G3959" t="s">
        <v>55</v>
      </c>
      <c r="H3959" t="s">
        <v>82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81</v>
      </c>
      <c r="O3959">
        <f>ROUNDUP(E3959/D3959,2)*100</f>
        <v>1</v>
      </c>
      <c r="P3959">
        <f>IF(L3959&gt;0,ROUNDUP((E3959/L3959),0))</f>
        <v>7</v>
      </c>
      <c r="Q3959" t="s">
        <v>34</v>
      </c>
      <c r="R3959" t="s">
        <v>80</v>
      </c>
      <c r="S3959" s="10">
        <f>(J3959/86400)+25569+(-5/24)</f>
        <v>42513.76798611111</v>
      </c>
      <c r="T3959" s="9">
        <f>(I3959/86400)+25569+(-5/24)</f>
        <v>42559.76798611111</v>
      </c>
    </row>
    <row r="3960" spans="1:20" ht="58" x14ac:dyDescent="0.35">
      <c r="A3960">
        <v>3958</v>
      </c>
      <c r="B3960" s="8" t="s">
        <v>398</v>
      </c>
      <c r="C3960" s="8" t="s">
        <v>397</v>
      </c>
      <c r="D3960">
        <v>2000</v>
      </c>
      <c r="E3960">
        <v>641</v>
      </c>
      <c r="F3960" t="s">
        <v>49</v>
      </c>
      <c r="G3960" t="s">
        <v>55</v>
      </c>
      <c r="H3960" t="s">
        <v>82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81</v>
      </c>
      <c r="O3960">
        <f>ROUNDUP(E3960/D3960,2)*100</f>
        <v>33</v>
      </c>
      <c r="P3960">
        <f>IF(L3960&gt;0,ROUNDUP((E3960/L3960),0))</f>
        <v>41</v>
      </c>
      <c r="Q3960" t="s">
        <v>34</v>
      </c>
      <c r="R3960" t="s">
        <v>80</v>
      </c>
      <c r="S3960" s="10">
        <f>(J3960/86400)+25569+(-5/24)</f>
        <v>41816.742037037031</v>
      </c>
      <c r="T3960" s="9">
        <f>(I3960/86400)+25569+(-5/24)</f>
        <v>41853.375</v>
      </c>
    </row>
    <row r="3961" spans="1:20" ht="43.5" x14ac:dyDescent="0.35">
      <c r="A3961">
        <v>3959</v>
      </c>
      <c r="B3961" s="8" t="s">
        <v>396</v>
      </c>
      <c r="C3961" s="8" t="s">
        <v>395</v>
      </c>
      <c r="D3961">
        <v>1200</v>
      </c>
      <c r="E3961">
        <v>292</v>
      </c>
      <c r="F3961" t="s">
        <v>49</v>
      </c>
      <c r="G3961" t="s">
        <v>55</v>
      </c>
      <c r="H3961" t="s">
        <v>82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81</v>
      </c>
      <c r="O3961">
        <f>ROUNDUP(E3961/D3961,2)*100</f>
        <v>25</v>
      </c>
      <c r="P3961">
        <f>IF(L3961&gt;0,ROUNDUP((E3961/L3961),0))</f>
        <v>25</v>
      </c>
      <c r="Q3961" t="s">
        <v>34</v>
      </c>
      <c r="R3961" t="s">
        <v>80</v>
      </c>
      <c r="S3961" s="10">
        <f>(J3961/86400)+25569+(-5/24)</f>
        <v>41880.580509259256</v>
      </c>
      <c r="T3961" s="9">
        <f>(I3961/86400)+25569+(-5/24)</f>
        <v>41910.580509259256</v>
      </c>
    </row>
    <row r="3962" spans="1:20" ht="43.5" x14ac:dyDescent="0.35">
      <c r="A3962">
        <v>3960</v>
      </c>
      <c r="B3962" s="8" t="s">
        <v>394</v>
      </c>
      <c r="C3962" s="8" t="s">
        <v>393</v>
      </c>
      <c r="D3962">
        <v>3000</v>
      </c>
      <c r="E3962">
        <v>45</v>
      </c>
      <c r="F3962" t="s">
        <v>49</v>
      </c>
      <c r="G3962" t="s">
        <v>55</v>
      </c>
      <c r="H3962" t="s">
        <v>82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81</v>
      </c>
      <c r="O3962">
        <f>ROUNDUP(E3962/D3962,2)*100</f>
        <v>2</v>
      </c>
      <c r="P3962">
        <f>IF(L3962&gt;0,ROUNDUP((E3962/L3962),0))</f>
        <v>12</v>
      </c>
      <c r="Q3962" t="s">
        <v>34</v>
      </c>
      <c r="R3962" t="s">
        <v>80</v>
      </c>
      <c r="S3962" s="10">
        <f>(J3962/86400)+25569+(-5/24)</f>
        <v>42342.63722222222</v>
      </c>
      <c r="T3962" s="9">
        <f>(I3962/86400)+25569+(-5/24)</f>
        <v>42372.63722222222</v>
      </c>
    </row>
    <row r="3963" spans="1:20" ht="58" x14ac:dyDescent="0.35">
      <c r="A3963">
        <v>3961</v>
      </c>
      <c r="B3963" s="8" t="s">
        <v>392</v>
      </c>
      <c r="C3963" s="8" t="s">
        <v>391</v>
      </c>
      <c r="D3963">
        <v>5000</v>
      </c>
      <c r="E3963">
        <v>21</v>
      </c>
      <c r="F3963" t="s">
        <v>49</v>
      </c>
      <c r="G3963" t="s">
        <v>56</v>
      </c>
      <c r="H3963" t="s">
        <v>90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81</v>
      </c>
      <c r="O3963">
        <f>ROUNDUP(E3963/D3963,2)*100</f>
        <v>1</v>
      </c>
      <c r="P3963">
        <f>IF(L3963&gt;0,ROUNDUP((E3963/L3963),0))</f>
        <v>11</v>
      </c>
      <c r="Q3963" t="s">
        <v>34</v>
      </c>
      <c r="R3963" t="s">
        <v>80</v>
      </c>
      <c r="S3963" s="10">
        <f>(J3963/86400)+25569+(-5/24)</f>
        <v>41745.682986111111</v>
      </c>
      <c r="T3963" s="9">
        <f>(I3963/86400)+25569+(-5/24)</f>
        <v>41767.682986111111</v>
      </c>
    </row>
    <row r="3964" spans="1:20" ht="58" x14ac:dyDescent="0.35">
      <c r="A3964">
        <v>3962</v>
      </c>
      <c r="B3964" s="8" t="s">
        <v>390</v>
      </c>
      <c r="C3964" s="8" t="s">
        <v>389</v>
      </c>
      <c r="D3964">
        <v>1400</v>
      </c>
      <c r="E3964">
        <v>45</v>
      </c>
      <c r="F3964" t="s">
        <v>49</v>
      </c>
      <c r="G3964" t="s">
        <v>56</v>
      </c>
      <c r="H3964" t="s">
        <v>90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81</v>
      </c>
      <c r="O3964">
        <f>ROUNDUP(E3964/D3964,2)*100</f>
        <v>4</v>
      </c>
      <c r="P3964">
        <f>IF(L3964&gt;0,ROUNDUP((E3964/L3964),0))</f>
        <v>15</v>
      </c>
      <c r="Q3964" t="s">
        <v>34</v>
      </c>
      <c r="R3964" t="s">
        <v>80</v>
      </c>
      <c r="S3964" s="10">
        <f>(J3964/86400)+25569+(-5/24)</f>
        <v>42311.413124999999</v>
      </c>
      <c r="T3964" s="9">
        <f>(I3964/86400)+25569+(-5/24)</f>
        <v>42336.413124999999</v>
      </c>
    </row>
    <row r="3965" spans="1:20" ht="58" x14ac:dyDescent="0.35">
      <c r="A3965">
        <v>3963</v>
      </c>
      <c r="B3965" s="8" t="s">
        <v>388</v>
      </c>
      <c r="C3965" s="8" t="s">
        <v>387</v>
      </c>
      <c r="D3965">
        <v>10000</v>
      </c>
      <c r="E3965">
        <v>0</v>
      </c>
      <c r="F3965" t="s">
        <v>49</v>
      </c>
      <c r="G3965" t="s">
        <v>57</v>
      </c>
      <c r="H3965" t="s">
        <v>193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81</v>
      </c>
      <c r="O3965">
        <f>ROUNDUP(E3965/D3965,2)*100</f>
        <v>0</v>
      </c>
      <c r="P3965" t="b">
        <f>IF(L3965&gt;0,ROUNDUP((E3965/L3965),0))</f>
        <v>0</v>
      </c>
      <c r="Q3965" t="s">
        <v>34</v>
      </c>
      <c r="R3965" t="s">
        <v>80</v>
      </c>
      <c r="S3965" s="10">
        <f>(J3965/86400)+25569+(-5/24)</f>
        <v>42295.945798611108</v>
      </c>
      <c r="T3965" s="9">
        <f>(I3965/86400)+25569+(-5/24)</f>
        <v>42325.987465277773</v>
      </c>
    </row>
    <row r="3966" spans="1:20" ht="43.5" x14ac:dyDescent="0.35">
      <c r="A3966">
        <v>3964</v>
      </c>
      <c r="B3966" s="8" t="s">
        <v>386</v>
      </c>
      <c r="C3966" s="8" t="s">
        <v>308</v>
      </c>
      <c r="D3966">
        <v>2000</v>
      </c>
      <c r="E3966">
        <v>126</v>
      </c>
      <c r="F3966" t="s">
        <v>49</v>
      </c>
      <c r="G3966" t="s">
        <v>55</v>
      </c>
      <c r="H3966" t="s">
        <v>82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81</v>
      </c>
      <c r="O3966">
        <f>ROUNDUP(E3966/D3966,2)*100</f>
        <v>6.9999999999999991</v>
      </c>
      <c r="P3966">
        <f>IF(L3966&gt;0,ROUNDUP((E3966/L3966),0))</f>
        <v>42</v>
      </c>
      <c r="Q3966" t="s">
        <v>34</v>
      </c>
      <c r="R3966" t="s">
        <v>80</v>
      </c>
      <c r="S3966" s="10">
        <f>(J3966/86400)+25569+(-5/24)</f>
        <v>42053.513726851852</v>
      </c>
      <c r="T3966" s="9">
        <f>(I3966/86400)+25569+(-5/24)</f>
        <v>42113.47206018518</v>
      </c>
    </row>
    <row r="3967" spans="1:20" ht="58" x14ac:dyDescent="0.35">
      <c r="A3967">
        <v>3965</v>
      </c>
      <c r="B3967" s="8" t="s">
        <v>385</v>
      </c>
      <c r="C3967" s="8" t="s">
        <v>384</v>
      </c>
      <c r="D3967">
        <v>2000</v>
      </c>
      <c r="E3967">
        <v>285</v>
      </c>
      <c r="F3967" t="s">
        <v>49</v>
      </c>
      <c r="G3967" t="s">
        <v>55</v>
      </c>
      <c r="H3967" t="s">
        <v>82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81</v>
      </c>
      <c r="O3967">
        <f>ROUNDUP(E3967/D3967,2)*100</f>
        <v>15.000000000000002</v>
      </c>
      <c r="P3967">
        <f>IF(L3967&gt;0,ROUNDUP((E3967/L3967),0))</f>
        <v>72</v>
      </c>
      <c r="Q3967" t="s">
        <v>34</v>
      </c>
      <c r="R3967" t="s">
        <v>80</v>
      </c>
      <c r="S3967" s="10">
        <f>(J3967/86400)+25569+(-5/24)</f>
        <v>42414.027546296296</v>
      </c>
      <c r="T3967" s="9">
        <f>(I3967/86400)+25569+(-5/24)</f>
        <v>42473.985879629625</v>
      </c>
    </row>
    <row r="3968" spans="1:20" ht="58" x14ac:dyDescent="0.35">
      <c r="A3968">
        <v>3966</v>
      </c>
      <c r="B3968" s="8" t="s">
        <v>383</v>
      </c>
      <c r="C3968" s="8" t="s">
        <v>382</v>
      </c>
      <c r="D3968">
        <v>7500</v>
      </c>
      <c r="E3968">
        <v>45</v>
      </c>
      <c r="F3968" t="s">
        <v>49</v>
      </c>
      <c r="G3968" t="s">
        <v>55</v>
      </c>
      <c r="H3968" t="s">
        <v>82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81</v>
      </c>
      <c r="O3968">
        <f>ROUNDUP(E3968/D3968,2)*100</f>
        <v>1</v>
      </c>
      <c r="P3968">
        <f>IF(L3968&gt;0,ROUNDUP((E3968/L3968),0))</f>
        <v>23</v>
      </c>
      <c r="Q3968" t="s">
        <v>34</v>
      </c>
      <c r="R3968" t="s">
        <v>80</v>
      </c>
      <c r="S3968" s="10">
        <f>(J3968/86400)+25569+(-5/24)</f>
        <v>41801.503217592588</v>
      </c>
      <c r="T3968" s="9">
        <f>(I3968/86400)+25569+(-5/24)</f>
        <v>41843.915972222218</v>
      </c>
    </row>
    <row r="3969" spans="1:20" ht="43.5" x14ac:dyDescent="0.35">
      <c r="A3969">
        <v>3967</v>
      </c>
      <c r="B3969" s="8" t="s">
        <v>381</v>
      </c>
      <c r="C3969" s="8" t="s">
        <v>380</v>
      </c>
      <c r="D3969">
        <v>1700</v>
      </c>
      <c r="E3969">
        <v>410</v>
      </c>
      <c r="F3969" t="s">
        <v>49</v>
      </c>
      <c r="G3969" t="s">
        <v>55</v>
      </c>
      <c r="H3969" t="s">
        <v>82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81</v>
      </c>
      <c r="O3969">
        <f>ROUNDUP(E3969/D3969,2)*100</f>
        <v>25</v>
      </c>
      <c r="P3969">
        <f>IF(L3969&gt;0,ROUNDUP((E3969/L3969),0))</f>
        <v>41</v>
      </c>
      <c r="Q3969" t="s">
        <v>34</v>
      </c>
      <c r="R3969" t="s">
        <v>80</v>
      </c>
      <c r="S3969" s="10">
        <f>(J3969/86400)+25569+(-5/24)</f>
        <v>42770.082256944443</v>
      </c>
      <c r="T3969" s="9">
        <f>(I3969/86400)+25569+(-5/24)</f>
        <v>42800.082256944443</v>
      </c>
    </row>
    <row r="3970" spans="1:20" ht="43.5" x14ac:dyDescent="0.35">
      <c r="A3970">
        <v>3968</v>
      </c>
      <c r="B3970" s="8" t="s">
        <v>379</v>
      </c>
      <c r="C3970" s="8" t="s">
        <v>378</v>
      </c>
      <c r="D3970">
        <v>5000</v>
      </c>
      <c r="E3970">
        <v>527</v>
      </c>
      <c r="F3970" t="s">
        <v>49</v>
      </c>
      <c r="G3970" t="s">
        <v>55</v>
      </c>
      <c r="H3970" t="s">
        <v>82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81</v>
      </c>
      <c r="O3970">
        <f>ROUNDUP(E3970/D3970,2)*100</f>
        <v>11</v>
      </c>
      <c r="P3970">
        <f>IF(L3970&gt;0,ROUNDUP((E3970/L3970),0))</f>
        <v>48</v>
      </c>
      <c r="Q3970" t="s">
        <v>34</v>
      </c>
      <c r="R3970" t="s">
        <v>80</v>
      </c>
      <c r="S3970" s="10">
        <f>(J3970/86400)+25569+(-5/24)</f>
        <v>42452.60732638889</v>
      </c>
      <c r="T3970" s="9">
        <f>(I3970/86400)+25569+(-5/24)</f>
        <v>42512.60732638889</v>
      </c>
    </row>
    <row r="3971" spans="1:20" ht="58" x14ac:dyDescent="0.35">
      <c r="A3971">
        <v>3969</v>
      </c>
      <c r="B3971" s="8" t="s">
        <v>377</v>
      </c>
      <c r="C3971" s="8" t="s">
        <v>376</v>
      </c>
      <c r="D3971">
        <v>2825</v>
      </c>
      <c r="E3971">
        <v>211</v>
      </c>
      <c r="F3971" t="s">
        <v>49</v>
      </c>
      <c r="G3971" t="s">
        <v>55</v>
      </c>
      <c r="H3971" t="s">
        <v>82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81</v>
      </c>
      <c r="O3971">
        <f>ROUNDUP(E3971/D3971,2)*100</f>
        <v>8</v>
      </c>
      <c r="P3971">
        <f>IF(L3971&gt;0,ROUNDUP((E3971/L3971),0))</f>
        <v>36</v>
      </c>
      <c r="Q3971" t="s">
        <v>34</v>
      </c>
      <c r="R3971" t="s">
        <v>80</v>
      </c>
      <c r="S3971" s="10">
        <f>(J3971/86400)+25569+(-5/24)</f>
        <v>42601.646365740737</v>
      </c>
      <c r="T3971" s="9">
        <f>(I3971/86400)+25569+(-5/24)</f>
        <v>42610.954861111109</v>
      </c>
    </row>
    <row r="3972" spans="1:20" ht="58" x14ac:dyDescent="0.35">
      <c r="A3972">
        <v>3970</v>
      </c>
      <c r="B3972" s="8" t="s">
        <v>375</v>
      </c>
      <c r="C3972" s="8" t="s">
        <v>374</v>
      </c>
      <c r="D3972">
        <v>15000</v>
      </c>
      <c r="E3972">
        <v>11</v>
      </c>
      <c r="F3972" t="s">
        <v>49</v>
      </c>
      <c r="G3972" t="s">
        <v>55</v>
      </c>
      <c r="H3972" t="s">
        <v>82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81</v>
      </c>
      <c r="O3972">
        <f>ROUNDUP(E3972/D3972,2)*100</f>
        <v>1</v>
      </c>
      <c r="P3972">
        <f>IF(L3972&gt;0,ROUNDUP((E3972/L3972),0))</f>
        <v>6</v>
      </c>
      <c r="Q3972" t="s">
        <v>34</v>
      </c>
      <c r="R3972" t="s">
        <v>80</v>
      </c>
      <c r="S3972" s="10">
        <f>(J3972/86400)+25569+(-5/24)</f>
        <v>42447.655219907407</v>
      </c>
      <c r="T3972" s="9">
        <f>(I3972/86400)+25569+(-5/24)</f>
        <v>42477.655219907407</v>
      </c>
    </row>
    <row r="3973" spans="1:20" ht="43.5" x14ac:dyDescent="0.35">
      <c r="A3973">
        <v>3971</v>
      </c>
      <c r="B3973" s="8" t="s">
        <v>373</v>
      </c>
      <c r="C3973" s="8" t="s">
        <v>372</v>
      </c>
      <c r="D3973">
        <v>14000</v>
      </c>
      <c r="E3973">
        <v>136</v>
      </c>
      <c r="F3973" t="s">
        <v>49</v>
      </c>
      <c r="G3973" t="s">
        <v>55</v>
      </c>
      <c r="H3973" t="s">
        <v>82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81</v>
      </c>
      <c r="O3973">
        <f>ROUNDUP(E3973/D3973,2)*100</f>
        <v>1</v>
      </c>
      <c r="P3973">
        <f>IF(L3973&gt;0,ROUNDUP((E3973/L3973),0))</f>
        <v>23</v>
      </c>
      <c r="Q3973" t="s">
        <v>34</v>
      </c>
      <c r="R3973" t="s">
        <v>80</v>
      </c>
      <c r="S3973" s="10">
        <f>(J3973/86400)+25569+(-5/24)</f>
        <v>41811.327847222223</v>
      </c>
      <c r="T3973" s="9">
        <f>(I3973/86400)+25569+(-5/24)</f>
        <v>41841.327847222223</v>
      </c>
    </row>
    <row r="3974" spans="1:20" ht="43.5" x14ac:dyDescent="0.35">
      <c r="A3974">
        <v>3972</v>
      </c>
      <c r="B3974" s="8" t="s">
        <v>371</v>
      </c>
      <c r="C3974" s="8" t="s">
        <v>370</v>
      </c>
      <c r="D3974">
        <v>1000</v>
      </c>
      <c r="E3974">
        <v>211</v>
      </c>
      <c r="F3974" t="s">
        <v>49</v>
      </c>
      <c r="G3974" t="s">
        <v>55</v>
      </c>
      <c r="H3974" t="s">
        <v>82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81</v>
      </c>
      <c r="O3974">
        <f>ROUNDUP(E3974/D3974,2)*100</f>
        <v>22</v>
      </c>
      <c r="P3974">
        <f>IF(L3974&gt;0,ROUNDUP((E3974/L3974),0))</f>
        <v>27</v>
      </c>
      <c r="Q3974" t="s">
        <v>34</v>
      </c>
      <c r="R3974" t="s">
        <v>80</v>
      </c>
      <c r="S3974" s="10">
        <f>(J3974/86400)+25569+(-5/24)</f>
        <v>41980.859189814808</v>
      </c>
      <c r="T3974" s="9">
        <f>(I3974/86400)+25569+(-5/24)</f>
        <v>42040.859189814808</v>
      </c>
    </row>
    <row r="3975" spans="1:20" ht="43.5" x14ac:dyDescent="0.35">
      <c r="A3975">
        <v>3973</v>
      </c>
      <c r="B3975" s="8" t="s">
        <v>369</v>
      </c>
      <c r="C3975" s="8" t="s">
        <v>368</v>
      </c>
      <c r="D3975">
        <v>5000</v>
      </c>
      <c r="E3975">
        <v>3905</v>
      </c>
      <c r="F3975" t="s">
        <v>49</v>
      </c>
      <c r="G3975" t="s">
        <v>55</v>
      </c>
      <c r="H3975" t="s">
        <v>82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81</v>
      </c>
      <c r="O3975">
        <f>ROUNDUP(E3975/D3975,2)*100</f>
        <v>79</v>
      </c>
      <c r="P3975">
        <f>IF(L3975&gt;0,ROUNDUP((E3975/L3975),0))</f>
        <v>106</v>
      </c>
      <c r="Q3975" t="s">
        <v>34</v>
      </c>
      <c r="R3975" t="s">
        <v>80</v>
      </c>
      <c r="S3975" s="10">
        <f>(J3975/86400)+25569+(-5/24)</f>
        <v>42469.475810185184</v>
      </c>
      <c r="T3975" s="9">
        <f>(I3975/86400)+25569+(-5/24)</f>
        <v>42498.958333333336</v>
      </c>
    </row>
    <row r="3976" spans="1:20" ht="58" x14ac:dyDescent="0.35">
      <c r="A3976">
        <v>3974</v>
      </c>
      <c r="B3976" s="8" t="s">
        <v>367</v>
      </c>
      <c r="C3976" s="8" t="s">
        <v>366</v>
      </c>
      <c r="D3976">
        <v>1000</v>
      </c>
      <c r="E3976">
        <v>320</v>
      </c>
      <c r="F3976" t="s">
        <v>49</v>
      </c>
      <c r="G3976" t="s">
        <v>56</v>
      </c>
      <c r="H3976" t="s">
        <v>90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81</v>
      </c>
      <c r="O3976">
        <f>ROUNDUP(E3976/D3976,2)*100</f>
        <v>32</v>
      </c>
      <c r="P3976">
        <f>IF(L3976&gt;0,ROUNDUP((E3976/L3976),0))</f>
        <v>30</v>
      </c>
      <c r="Q3976" t="s">
        <v>34</v>
      </c>
      <c r="R3976" t="s">
        <v>80</v>
      </c>
      <c r="S3976" s="10">
        <f>(J3976/86400)+25569+(-5/24)</f>
        <v>42493.338518518511</v>
      </c>
      <c r="T3976" s="9">
        <f>(I3976/86400)+25569+(-5/24)</f>
        <v>42523.338518518511</v>
      </c>
    </row>
    <row r="3977" spans="1:20" ht="43.5" x14ac:dyDescent="0.35">
      <c r="A3977">
        <v>3975</v>
      </c>
      <c r="B3977" s="8" t="s">
        <v>365</v>
      </c>
      <c r="C3977" s="8" t="s">
        <v>364</v>
      </c>
      <c r="D3977">
        <v>678</v>
      </c>
      <c r="E3977">
        <v>0</v>
      </c>
      <c r="F3977" t="s">
        <v>49</v>
      </c>
      <c r="G3977" t="s">
        <v>55</v>
      </c>
      <c r="H3977" t="s">
        <v>82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81</v>
      </c>
      <c r="O3977">
        <f>ROUNDUP(E3977/D3977,2)*100</f>
        <v>0</v>
      </c>
      <c r="P3977" t="b">
        <f>IF(L3977&gt;0,ROUNDUP((E3977/L3977),0))</f>
        <v>0</v>
      </c>
      <c r="Q3977" t="s">
        <v>34</v>
      </c>
      <c r="R3977" t="s">
        <v>80</v>
      </c>
      <c r="S3977" s="10">
        <f>(J3977/86400)+25569+(-5/24)</f>
        <v>42534.658541666664</v>
      </c>
      <c r="T3977" s="9">
        <f>(I3977/86400)+25569+(-5/24)</f>
        <v>42564.658541666664</v>
      </c>
    </row>
    <row r="3978" spans="1:20" ht="58" x14ac:dyDescent="0.35">
      <c r="A3978">
        <v>3976</v>
      </c>
      <c r="B3978" s="8" t="s">
        <v>363</v>
      </c>
      <c r="C3978" s="8" t="s">
        <v>362</v>
      </c>
      <c r="D3978">
        <v>1300</v>
      </c>
      <c r="E3978">
        <v>620</v>
      </c>
      <c r="F3978" t="s">
        <v>49</v>
      </c>
      <c r="G3978" t="s">
        <v>55</v>
      </c>
      <c r="H3978" t="s">
        <v>82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81</v>
      </c>
      <c r="O3978">
        <f>ROUNDUP(E3978/D3978,2)*100</f>
        <v>48</v>
      </c>
      <c r="P3978">
        <f>IF(L3978&gt;0,ROUNDUP((E3978/L3978),0))</f>
        <v>62</v>
      </c>
      <c r="Q3978" t="s">
        <v>34</v>
      </c>
      <c r="R3978" t="s">
        <v>80</v>
      </c>
      <c r="S3978" s="10">
        <f>(J3978/86400)+25569+(-5/24)</f>
        <v>41830.650011574071</v>
      </c>
      <c r="T3978" s="9">
        <f>(I3978/86400)+25569+(-5/24)</f>
        <v>41852.083333333328</v>
      </c>
    </row>
    <row r="3979" spans="1:20" ht="43.5" x14ac:dyDescent="0.35">
      <c r="A3979">
        <v>3977</v>
      </c>
      <c r="B3979" s="8" t="s">
        <v>361</v>
      </c>
      <c r="C3979" s="8" t="s">
        <v>360</v>
      </c>
      <c r="D3979">
        <v>90000</v>
      </c>
      <c r="E3979">
        <v>1305</v>
      </c>
      <c r="F3979" t="s">
        <v>49</v>
      </c>
      <c r="G3979" t="s">
        <v>55</v>
      </c>
      <c r="H3979" t="s">
        <v>82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81</v>
      </c>
      <c r="O3979">
        <f>ROUNDUP(E3979/D3979,2)*100</f>
        <v>2</v>
      </c>
      <c r="P3979">
        <f>IF(L3979&gt;0,ROUNDUP((E3979/L3979),0))</f>
        <v>218</v>
      </c>
      <c r="Q3979" t="s">
        <v>34</v>
      </c>
      <c r="R3979" t="s">
        <v>80</v>
      </c>
      <c r="S3979" s="10">
        <f>(J3979/86400)+25569+(-5/24)</f>
        <v>42543.580231481479</v>
      </c>
      <c r="T3979" s="9">
        <f>(I3979/86400)+25569+(-5/24)</f>
        <v>42573.580231481479</v>
      </c>
    </row>
    <row r="3980" spans="1:20" ht="43.5" x14ac:dyDescent="0.35">
      <c r="A3980">
        <v>3978</v>
      </c>
      <c r="B3980" s="8" t="s">
        <v>359</v>
      </c>
      <c r="C3980" s="8" t="s">
        <v>358</v>
      </c>
      <c r="D3980">
        <v>2000</v>
      </c>
      <c r="E3980">
        <v>214</v>
      </c>
      <c r="F3980" t="s">
        <v>49</v>
      </c>
      <c r="G3980" t="s">
        <v>55</v>
      </c>
      <c r="H3980" t="s">
        <v>82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81</v>
      </c>
      <c r="O3980">
        <f>ROUNDUP(E3980/D3980,2)*100</f>
        <v>11</v>
      </c>
      <c r="P3980">
        <f>IF(L3980&gt;0,ROUNDUP((E3980/L3980),0))</f>
        <v>27</v>
      </c>
      <c r="Q3980" t="s">
        <v>34</v>
      </c>
      <c r="R3980" t="s">
        <v>80</v>
      </c>
      <c r="S3980" s="10">
        <f>(J3980/86400)+25569+(-5/24)</f>
        <v>41975.434641203705</v>
      </c>
      <c r="T3980" s="9">
        <f>(I3980/86400)+25569+(-5/24)</f>
        <v>42035.434641203705</v>
      </c>
    </row>
    <row r="3981" spans="1:20" ht="43.5" x14ac:dyDescent="0.35">
      <c r="A3981">
        <v>3979</v>
      </c>
      <c r="B3981" s="8" t="s">
        <v>357</v>
      </c>
      <c r="C3981" s="8" t="s">
        <v>356</v>
      </c>
      <c r="D3981">
        <v>6000</v>
      </c>
      <c r="E3981">
        <v>110</v>
      </c>
      <c r="F3981" t="s">
        <v>49</v>
      </c>
      <c r="G3981" t="s">
        <v>56</v>
      </c>
      <c r="H3981" t="s">
        <v>90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81</v>
      </c>
      <c r="O3981">
        <f>ROUNDUP(E3981/D3981,2)*100</f>
        <v>2</v>
      </c>
      <c r="P3981">
        <f>IF(L3981&gt;0,ROUNDUP((E3981/L3981),0))</f>
        <v>19</v>
      </c>
      <c r="Q3981" t="s">
        <v>34</v>
      </c>
      <c r="R3981" t="s">
        <v>80</v>
      </c>
      <c r="S3981" s="10">
        <f>(J3981/86400)+25569+(-5/24)</f>
        <v>42069.695104166669</v>
      </c>
      <c r="T3981" s="9">
        <f>(I3981/86400)+25569+(-5/24)</f>
        <v>42092.624999999993</v>
      </c>
    </row>
    <row r="3982" spans="1:20" ht="58" x14ac:dyDescent="0.35">
      <c r="A3982">
        <v>3980</v>
      </c>
      <c r="B3982" s="8" t="s">
        <v>355</v>
      </c>
      <c r="C3982" s="8" t="s">
        <v>354</v>
      </c>
      <c r="D3982">
        <v>2500</v>
      </c>
      <c r="E3982">
        <v>450</v>
      </c>
      <c r="F3982" t="s">
        <v>49</v>
      </c>
      <c r="G3982" t="s">
        <v>55</v>
      </c>
      <c r="H3982" t="s">
        <v>82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81</v>
      </c>
      <c r="O3982">
        <f>ROUNDUP(E3982/D3982,2)*100</f>
        <v>18</v>
      </c>
      <c r="P3982">
        <f>IF(L3982&gt;0,ROUNDUP((E3982/L3982),0))</f>
        <v>65</v>
      </c>
      <c r="Q3982" t="s">
        <v>34</v>
      </c>
      <c r="R3982" t="s">
        <v>80</v>
      </c>
      <c r="S3982" s="10">
        <f>(J3982/86400)+25569+(-5/24)</f>
        <v>41795.390590277777</v>
      </c>
      <c r="T3982" s="9">
        <f>(I3982/86400)+25569+(-5/24)</f>
        <v>41825.390590277777</v>
      </c>
    </row>
    <row r="3983" spans="1:20" ht="43.5" x14ac:dyDescent="0.35">
      <c r="A3983">
        <v>3981</v>
      </c>
      <c r="B3983" s="8" t="s">
        <v>353</v>
      </c>
      <c r="C3983" s="8" t="s">
        <v>352</v>
      </c>
      <c r="D3983">
        <v>30000</v>
      </c>
      <c r="E3983">
        <v>1225</v>
      </c>
      <c r="F3983" t="s">
        <v>49</v>
      </c>
      <c r="G3983" t="s">
        <v>55</v>
      </c>
      <c r="H3983" t="s">
        <v>82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81</v>
      </c>
      <c r="O3983">
        <f>ROUNDUP(E3983/D3983,2)*100</f>
        <v>5</v>
      </c>
      <c r="P3983">
        <f>IF(L3983&gt;0,ROUNDUP((E3983/L3983),0))</f>
        <v>175</v>
      </c>
      <c r="Q3983" t="s">
        <v>34</v>
      </c>
      <c r="R3983" t="s">
        <v>80</v>
      </c>
      <c r="S3983" s="10">
        <f>(J3983/86400)+25569+(-5/24)</f>
        <v>42507.971631944441</v>
      </c>
      <c r="T3983" s="9">
        <f>(I3983/86400)+25569+(-5/24)</f>
        <v>42567.971631944441</v>
      </c>
    </row>
    <row r="3984" spans="1:20" ht="58" x14ac:dyDescent="0.35">
      <c r="A3984">
        <v>3982</v>
      </c>
      <c r="B3984" s="8" t="s">
        <v>351</v>
      </c>
      <c r="C3984" s="8" t="s">
        <v>350</v>
      </c>
      <c r="D3984">
        <v>850</v>
      </c>
      <c r="E3984">
        <v>170</v>
      </c>
      <c r="F3984" t="s">
        <v>49</v>
      </c>
      <c r="G3984" t="s">
        <v>56</v>
      </c>
      <c r="H3984" t="s">
        <v>90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81</v>
      </c>
      <c r="O3984">
        <f>ROUNDUP(E3984/D3984,2)*100</f>
        <v>20</v>
      </c>
      <c r="P3984">
        <f>IF(L3984&gt;0,ROUNDUP((E3984/L3984),0))</f>
        <v>34</v>
      </c>
      <c r="Q3984" t="s">
        <v>34</v>
      </c>
      <c r="R3984" t="s">
        <v>80</v>
      </c>
      <c r="S3984" s="10">
        <f>(J3984/86400)+25569+(-5/24)</f>
        <v>42132.601620370369</v>
      </c>
      <c r="T3984" s="9">
        <f>(I3984/86400)+25569+(-5/24)</f>
        <v>42192.601620370369</v>
      </c>
    </row>
    <row r="3985" spans="1:20" ht="43.5" x14ac:dyDescent="0.35">
      <c r="A3985">
        <v>3983</v>
      </c>
      <c r="B3985" s="8" t="s">
        <v>349</v>
      </c>
      <c r="C3985" s="8" t="s">
        <v>348</v>
      </c>
      <c r="D3985">
        <v>11140</v>
      </c>
      <c r="E3985">
        <v>3877</v>
      </c>
      <c r="F3985" t="s">
        <v>49</v>
      </c>
      <c r="G3985" t="s">
        <v>55</v>
      </c>
      <c r="H3985" t="s">
        <v>82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81</v>
      </c>
      <c r="O3985">
        <f>ROUNDUP(E3985/D3985,2)*100</f>
        <v>35</v>
      </c>
      <c r="P3985">
        <f>IF(L3985&gt;0,ROUNDUP((E3985/L3985),0))</f>
        <v>85</v>
      </c>
      <c r="Q3985" t="s">
        <v>34</v>
      </c>
      <c r="R3985" t="s">
        <v>80</v>
      </c>
      <c r="S3985" s="10">
        <f>(J3985/86400)+25569+(-5/24)</f>
        <v>41747.661527777775</v>
      </c>
      <c r="T3985" s="9">
        <f>(I3985/86400)+25569+(-5/24)</f>
        <v>41779.082638888889</v>
      </c>
    </row>
    <row r="3986" spans="1:20" ht="43.5" x14ac:dyDescent="0.35">
      <c r="A3986">
        <v>3984</v>
      </c>
      <c r="B3986" s="8" t="s">
        <v>347</v>
      </c>
      <c r="C3986" s="8" t="s">
        <v>346</v>
      </c>
      <c r="D3986">
        <v>1500</v>
      </c>
      <c r="E3986">
        <v>95</v>
      </c>
      <c r="F3986" t="s">
        <v>49</v>
      </c>
      <c r="G3986" t="s">
        <v>56</v>
      </c>
      <c r="H3986" t="s">
        <v>90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81</v>
      </c>
      <c r="O3986">
        <f>ROUNDUP(E3986/D3986,2)*100</f>
        <v>6.9999999999999991</v>
      </c>
      <c r="P3986">
        <f>IF(L3986&gt;0,ROUNDUP((E3986/L3986),0))</f>
        <v>10</v>
      </c>
      <c r="Q3986" t="s">
        <v>34</v>
      </c>
      <c r="R3986" t="s">
        <v>80</v>
      </c>
      <c r="S3986" s="10">
        <f>(J3986/86400)+25569+(-5/24)</f>
        <v>41920.75513888889</v>
      </c>
      <c r="T3986" s="9">
        <f>(I3986/86400)+25569+(-5/24)</f>
        <v>41950.791666666664</v>
      </c>
    </row>
    <row r="3987" spans="1:20" ht="58" x14ac:dyDescent="0.35">
      <c r="A3987">
        <v>3985</v>
      </c>
      <c r="B3987" s="8" t="s">
        <v>345</v>
      </c>
      <c r="C3987" s="8" t="s">
        <v>344</v>
      </c>
      <c r="D3987">
        <v>2000</v>
      </c>
      <c r="E3987">
        <v>641</v>
      </c>
      <c r="F3987" t="s">
        <v>49</v>
      </c>
      <c r="G3987" t="s">
        <v>55</v>
      </c>
      <c r="H3987" t="s">
        <v>82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81</v>
      </c>
      <c r="O3987">
        <f>ROUNDUP(E3987/D3987,2)*100</f>
        <v>33</v>
      </c>
      <c r="P3987">
        <f>IF(L3987&gt;0,ROUNDUP((E3987/L3987),0))</f>
        <v>34</v>
      </c>
      <c r="Q3987" t="s">
        <v>34</v>
      </c>
      <c r="R3987" t="s">
        <v>80</v>
      </c>
      <c r="S3987" s="10">
        <f>(J3987/86400)+25569+(-5/24)</f>
        <v>42399.499074074069</v>
      </c>
      <c r="T3987" s="9">
        <f>(I3987/86400)+25569+(-5/24)</f>
        <v>42420.670138888883</v>
      </c>
    </row>
    <row r="3988" spans="1:20" ht="58" x14ac:dyDescent="0.35">
      <c r="A3988">
        <v>3986</v>
      </c>
      <c r="B3988" s="8" t="s">
        <v>343</v>
      </c>
      <c r="C3988" s="8" t="s">
        <v>342</v>
      </c>
      <c r="D3988">
        <v>5000</v>
      </c>
      <c r="E3988">
        <v>488</v>
      </c>
      <c r="F3988" t="s">
        <v>49</v>
      </c>
      <c r="G3988" t="s">
        <v>56</v>
      </c>
      <c r="H3988" t="s">
        <v>90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81</v>
      </c>
      <c r="O3988">
        <f>ROUNDUP(E3988/D3988,2)*100</f>
        <v>10</v>
      </c>
      <c r="P3988">
        <f>IF(L3988&gt;0,ROUNDUP((E3988/L3988),0))</f>
        <v>38</v>
      </c>
      <c r="Q3988" t="s">
        <v>34</v>
      </c>
      <c r="R3988" t="s">
        <v>80</v>
      </c>
      <c r="S3988" s="10">
        <f>(J3988/86400)+25569+(-5/24)</f>
        <v>42467.340208333328</v>
      </c>
      <c r="T3988" s="9">
        <f>(I3988/86400)+25569+(-5/24)</f>
        <v>42496.336111111108</v>
      </c>
    </row>
    <row r="3989" spans="1:20" ht="43.5" x14ac:dyDescent="0.35">
      <c r="A3989">
        <v>3987</v>
      </c>
      <c r="B3989" s="8" t="s">
        <v>341</v>
      </c>
      <c r="C3989" s="8" t="s">
        <v>340</v>
      </c>
      <c r="D3989">
        <v>400</v>
      </c>
      <c r="E3989">
        <v>151</v>
      </c>
      <c r="F3989" t="s">
        <v>49</v>
      </c>
      <c r="G3989" t="s">
        <v>56</v>
      </c>
      <c r="H3989" t="s">
        <v>90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81</v>
      </c>
      <c r="O3989">
        <f>ROUNDUP(E3989/D3989,2)*100</f>
        <v>38</v>
      </c>
      <c r="P3989">
        <f>IF(L3989&gt;0,ROUNDUP((E3989/L3989),0))</f>
        <v>12</v>
      </c>
      <c r="Q3989" t="s">
        <v>34</v>
      </c>
      <c r="R3989" t="s">
        <v>80</v>
      </c>
      <c r="S3989" s="10">
        <f>(J3989/86400)+25569+(-5/24)</f>
        <v>41765.716319444444</v>
      </c>
      <c r="T3989" s="9">
        <f>(I3989/86400)+25569+(-5/24)</f>
        <v>41775.716319444444</v>
      </c>
    </row>
    <row r="3990" spans="1:20" ht="29" x14ac:dyDescent="0.35">
      <c r="A3990">
        <v>3988</v>
      </c>
      <c r="B3990" s="8" t="s">
        <v>339</v>
      </c>
      <c r="C3990" s="8" t="s">
        <v>338</v>
      </c>
      <c r="D3990">
        <v>1500</v>
      </c>
      <c r="E3990">
        <v>32</v>
      </c>
      <c r="F3990" t="s">
        <v>49</v>
      </c>
      <c r="G3990" t="s">
        <v>55</v>
      </c>
      <c r="H3990" t="s">
        <v>82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81</v>
      </c>
      <c r="O3990">
        <f>ROUNDUP(E3990/D3990,2)*100</f>
        <v>3</v>
      </c>
      <c r="P3990">
        <f>IF(L3990&gt;0,ROUNDUP((E3990/L3990),0))</f>
        <v>8</v>
      </c>
      <c r="Q3990" t="s">
        <v>34</v>
      </c>
      <c r="R3990" t="s">
        <v>80</v>
      </c>
      <c r="S3990" s="10">
        <f>(J3990/86400)+25569+(-5/24)</f>
        <v>42229.872835648144</v>
      </c>
      <c r="T3990" s="9">
        <f>(I3990/86400)+25569+(-5/24)</f>
        <v>42244.872835648144</v>
      </c>
    </row>
    <row r="3991" spans="1:20" ht="58" x14ac:dyDescent="0.35">
      <c r="A3991">
        <v>3989</v>
      </c>
      <c r="B3991" s="8" t="s">
        <v>337</v>
      </c>
      <c r="C3991" s="8" t="s">
        <v>336</v>
      </c>
      <c r="D3991">
        <v>3000</v>
      </c>
      <c r="E3991">
        <v>0</v>
      </c>
      <c r="F3991" t="s">
        <v>49</v>
      </c>
      <c r="G3991" t="s">
        <v>55</v>
      </c>
      <c r="H3991" t="s">
        <v>82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81</v>
      </c>
      <c r="O3991">
        <f>ROUNDUP(E3991/D3991,2)*100</f>
        <v>0</v>
      </c>
      <c r="P3991" t="b">
        <f>IF(L3991&gt;0,ROUNDUP((E3991/L3991),0))</f>
        <v>0</v>
      </c>
      <c r="Q3991" t="s">
        <v>34</v>
      </c>
      <c r="R3991" t="s">
        <v>80</v>
      </c>
      <c r="S3991" s="10">
        <f>(J3991/86400)+25569+(-5/24)</f>
        <v>42286.541446759256</v>
      </c>
      <c r="T3991" s="9">
        <f>(I3991/86400)+25569+(-5/24)</f>
        <v>42316.583113425928</v>
      </c>
    </row>
    <row r="3992" spans="1:20" ht="43.5" x14ac:dyDescent="0.35">
      <c r="A3992">
        <v>3990</v>
      </c>
      <c r="B3992" s="8" t="s">
        <v>335</v>
      </c>
      <c r="C3992" s="8" t="s">
        <v>334</v>
      </c>
      <c r="D3992">
        <v>1650</v>
      </c>
      <c r="E3992">
        <v>69</v>
      </c>
      <c r="F3992" t="s">
        <v>49</v>
      </c>
      <c r="G3992" t="s">
        <v>56</v>
      </c>
      <c r="H3992" t="s">
        <v>90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81</v>
      </c>
      <c r="O3992">
        <f>ROUNDUP(E3992/D3992,2)*100</f>
        <v>5</v>
      </c>
      <c r="P3992">
        <f>IF(L3992&gt;0,ROUNDUP((E3992/L3992),0))</f>
        <v>23</v>
      </c>
      <c r="Q3992" t="s">
        <v>34</v>
      </c>
      <c r="R3992" t="s">
        <v>80</v>
      </c>
      <c r="S3992" s="10">
        <f>(J3992/86400)+25569+(-5/24)</f>
        <v>42401.464039351849</v>
      </c>
      <c r="T3992" s="9">
        <f>(I3992/86400)+25569+(-5/24)</f>
        <v>42431.464039351849</v>
      </c>
    </row>
    <row r="3993" spans="1:20" ht="29" x14ac:dyDescent="0.35">
      <c r="A3993">
        <v>3991</v>
      </c>
      <c r="B3993" s="8" t="s">
        <v>333</v>
      </c>
      <c r="C3993" s="8" t="s">
        <v>332</v>
      </c>
      <c r="D3993">
        <v>500</v>
      </c>
      <c r="E3993">
        <v>100</v>
      </c>
      <c r="F3993" t="s">
        <v>49</v>
      </c>
      <c r="G3993" t="s">
        <v>55</v>
      </c>
      <c r="H3993" t="s">
        <v>82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81</v>
      </c>
      <c r="O3993">
        <f>ROUNDUP(E3993/D3993,2)*100</f>
        <v>20</v>
      </c>
      <c r="P3993">
        <f>IF(L3993&gt;0,ROUNDUP((E3993/L3993),0))</f>
        <v>100</v>
      </c>
      <c r="Q3993" t="s">
        <v>34</v>
      </c>
      <c r="R3993" t="s">
        <v>80</v>
      </c>
      <c r="S3993" s="10">
        <f>(J3993/86400)+25569+(-5/24)</f>
        <v>42125.436134259253</v>
      </c>
      <c r="T3993" s="9">
        <f>(I3993/86400)+25569+(-5/24)</f>
        <v>42155.436134259253</v>
      </c>
    </row>
    <row r="3994" spans="1:20" ht="43.5" x14ac:dyDescent="0.35">
      <c r="A3994">
        <v>3992</v>
      </c>
      <c r="B3994" s="8" t="s">
        <v>331</v>
      </c>
      <c r="C3994" s="8" t="s">
        <v>330</v>
      </c>
      <c r="D3994">
        <v>10000</v>
      </c>
      <c r="E3994">
        <v>541</v>
      </c>
      <c r="F3994" t="s">
        <v>49</v>
      </c>
      <c r="G3994" t="s">
        <v>55</v>
      </c>
      <c r="H3994" t="s">
        <v>82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81</v>
      </c>
      <c r="O3994">
        <f>ROUNDUP(E3994/D3994,2)*100</f>
        <v>6.0000000000000009</v>
      </c>
      <c r="P3994">
        <f>IF(L3994&gt;0,ROUNDUP((E3994/L3994),0))</f>
        <v>61</v>
      </c>
      <c r="Q3994" t="s">
        <v>34</v>
      </c>
      <c r="R3994" t="s">
        <v>80</v>
      </c>
      <c r="S3994" s="10">
        <f>(J3994/86400)+25569+(-5/24)</f>
        <v>42289.732164351844</v>
      </c>
      <c r="T3994" s="9">
        <f>(I3994/86400)+25569+(-5/24)</f>
        <v>42349.773831018516</v>
      </c>
    </row>
    <row r="3995" spans="1:20" ht="43.5" x14ac:dyDescent="0.35">
      <c r="A3995">
        <v>3993</v>
      </c>
      <c r="B3995" s="8" t="s">
        <v>329</v>
      </c>
      <c r="C3995" s="8" t="s">
        <v>328</v>
      </c>
      <c r="D3995">
        <v>50000</v>
      </c>
      <c r="E3995">
        <v>3</v>
      </c>
      <c r="F3995" t="s">
        <v>49</v>
      </c>
      <c r="G3995" t="s">
        <v>55</v>
      </c>
      <c r="H3995" t="s">
        <v>82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81</v>
      </c>
      <c r="O3995">
        <f>ROUNDUP(E3995/D3995,2)*100</f>
        <v>1</v>
      </c>
      <c r="P3995">
        <f>IF(L3995&gt;0,ROUNDUP((E3995/L3995),0))</f>
        <v>3</v>
      </c>
      <c r="Q3995" t="s">
        <v>34</v>
      </c>
      <c r="R3995" t="s">
        <v>80</v>
      </c>
      <c r="S3995" s="10">
        <f>(J3995/86400)+25569+(-5/24)</f>
        <v>42107.656388888885</v>
      </c>
      <c r="T3995" s="9">
        <f>(I3995/86400)+25569+(-5/24)</f>
        <v>42137.656388888885</v>
      </c>
    </row>
    <row r="3996" spans="1:20" ht="43.5" x14ac:dyDescent="0.35">
      <c r="A3996">
        <v>3994</v>
      </c>
      <c r="B3996" s="8" t="s">
        <v>327</v>
      </c>
      <c r="C3996" s="8" t="s">
        <v>326</v>
      </c>
      <c r="D3996">
        <v>2000</v>
      </c>
      <c r="E3996">
        <v>5</v>
      </c>
      <c r="F3996" t="s">
        <v>49</v>
      </c>
      <c r="G3996" t="s">
        <v>55</v>
      </c>
      <c r="H3996" t="s">
        <v>82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81</v>
      </c>
      <c r="O3996">
        <f>ROUNDUP(E3996/D3996,2)*100</f>
        <v>1</v>
      </c>
      <c r="P3996">
        <f>IF(L3996&gt;0,ROUNDUP((E3996/L3996),0))</f>
        <v>5</v>
      </c>
      <c r="Q3996" t="s">
        <v>34</v>
      </c>
      <c r="R3996" t="s">
        <v>80</v>
      </c>
      <c r="S3996" s="10">
        <f>(J3996/86400)+25569+(-5/24)</f>
        <v>41809.181597222218</v>
      </c>
      <c r="T3996" s="9">
        <f>(I3996/86400)+25569+(-5/24)</f>
        <v>41839.181597222218</v>
      </c>
    </row>
    <row r="3997" spans="1:20" ht="43.5" x14ac:dyDescent="0.35">
      <c r="A3997">
        <v>3995</v>
      </c>
      <c r="B3997" s="8" t="s">
        <v>325</v>
      </c>
      <c r="C3997" s="8" t="s">
        <v>324</v>
      </c>
      <c r="D3997">
        <v>200</v>
      </c>
      <c r="E3997">
        <v>70</v>
      </c>
      <c r="F3997" t="s">
        <v>49</v>
      </c>
      <c r="G3997" t="s">
        <v>56</v>
      </c>
      <c r="H3997" t="s">
        <v>90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81</v>
      </c>
      <c r="O3997">
        <f>ROUNDUP(E3997/D3997,2)*100</f>
        <v>35</v>
      </c>
      <c r="P3997">
        <f>IF(L3997&gt;0,ROUNDUP((E3997/L3997),0))</f>
        <v>18</v>
      </c>
      <c r="Q3997" t="s">
        <v>34</v>
      </c>
      <c r="R3997" t="s">
        <v>80</v>
      </c>
      <c r="S3997" s="10">
        <f>(J3997/86400)+25569+(-5/24)</f>
        <v>42019.475428240738</v>
      </c>
      <c r="T3997" s="9">
        <f>(I3997/86400)+25569+(-5/24)</f>
        <v>42049.268749999996</v>
      </c>
    </row>
    <row r="3998" spans="1:20" ht="43.5" x14ac:dyDescent="0.35">
      <c r="A3998">
        <v>3996</v>
      </c>
      <c r="B3998" s="8" t="s">
        <v>323</v>
      </c>
      <c r="C3998" s="8" t="s">
        <v>322</v>
      </c>
      <c r="D3998">
        <v>3000</v>
      </c>
      <c r="E3998">
        <v>497</v>
      </c>
      <c r="F3998" t="s">
        <v>49</v>
      </c>
      <c r="G3998" t="s">
        <v>55</v>
      </c>
      <c r="H3998" t="s">
        <v>82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81</v>
      </c>
      <c r="O3998">
        <f>ROUNDUP(E3998/D3998,2)*100</f>
        <v>17</v>
      </c>
      <c r="P3998">
        <f>IF(L3998&gt;0,ROUNDUP((E3998/L3998),0))</f>
        <v>30</v>
      </c>
      <c r="Q3998" t="s">
        <v>34</v>
      </c>
      <c r="R3998" t="s">
        <v>80</v>
      </c>
      <c r="S3998" s="10">
        <f>(J3998/86400)+25569+(-5/24)</f>
        <v>41950.058611111112</v>
      </c>
      <c r="T3998" s="9">
        <f>(I3998/86400)+25569+(-5/24)</f>
        <v>41963.461111111108</v>
      </c>
    </row>
    <row r="3999" spans="1:20" ht="43.5" x14ac:dyDescent="0.35">
      <c r="A3999">
        <v>3997</v>
      </c>
      <c r="B3999" s="8" t="s">
        <v>321</v>
      </c>
      <c r="C3999" s="8" t="s">
        <v>320</v>
      </c>
      <c r="D3999">
        <v>3000</v>
      </c>
      <c r="E3999">
        <v>0</v>
      </c>
      <c r="F3999" t="s">
        <v>49</v>
      </c>
      <c r="G3999" t="s">
        <v>56</v>
      </c>
      <c r="H3999" t="s">
        <v>90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81</v>
      </c>
      <c r="O3999">
        <f>ROUNDUP(E3999/D3999,2)*100</f>
        <v>0</v>
      </c>
      <c r="P3999" t="b">
        <f>IF(L3999&gt;0,ROUNDUP((E3999/L3999),0))</f>
        <v>0</v>
      </c>
      <c r="Q3999" t="s">
        <v>34</v>
      </c>
      <c r="R3999" t="s">
        <v>80</v>
      </c>
      <c r="S3999" s="10">
        <f>(J3999/86400)+25569+(-5/24)</f>
        <v>42069.183113425919</v>
      </c>
      <c r="T3999" s="9">
        <f>(I3999/86400)+25569+(-5/24)</f>
        <v>42099.141446759262</v>
      </c>
    </row>
    <row r="4000" spans="1:20" ht="43.5" x14ac:dyDescent="0.35">
      <c r="A4000">
        <v>3998</v>
      </c>
      <c r="B4000" s="8" t="s">
        <v>319</v>
      </c>
      <c r="C4000" s="8" t="s">
        <v>318</v>
      </c>
      <c r="D4000">
        <v>1250</v>
      </c>
      <c r="E4000">
        <v>715</v>
      </c>
      <c r="F4000" t="s">
        <v>49</v>
      </c>
      <c r="G4000" t="s">
        <v>55</v>
      </c>
      <c r="H4000" t="s">
        <v>82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81</v>
      </c>
      <c r="O4000">
        <f>ROUNDUP(E4000/D4000,2)*100</f>
        <v>57.999999999999993</v>
      </c>
      <c r="P4000">
        <f>IF(L4000&gt;0,ROUNDUP((E4000/L4000),0))</f>
        <v>60</v>
      </c>
      <c r="Q4000" t="s">
        <v>34</v>
      </c>
      <c r="R4000" t="s">
        <v>80</v>
      </c>
      <c r="S4000" s="10">
        <f>(J4000/86400)+25569+(-5/24)</f>
        <v>42061.754930555551</v>
      </c>
      <c r="T4000" s="9">
        <f>(I4000/86400)+25569+(-5/24)</f>
        <v>42091.713263888887</v>
      </c>
    </row>
    <row r="4001" spans="1:20" ht="43.5" x14ac:dyDescent="0.35">
      <c r="A4001">
        <v>3999</v>
      </c>
      <c r="B4001" s="8" t="s">
        <v>317</v>
      </c>
      <c r="C4001" s="8" t="s">
        <v>316</v>
      </c>
      <c r="D4001">
        <v>7000</v>
      </c>
      <c r="E4001">
        <v>1156</v>
      </c>
      <c r="F4001" t="s">
        <v>49</v>
      </c>
      <c r="G4001" t="s">
        <v>55</v>
      </c>
      <c r="H4001" t="s">
        <v>82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81</v>
      </c>
      <c r="O4001">
        <f>ROUNDUP(E4001/D4001,2)*100</f>
        <v>17</v>
      </c>
      <c r="P4001">
        <f>IF(L4001&gt;0,ROUNDUP((E4001/L4001),0))</f>
        <v>83</v>
      </c>
      <c r="Q4001" t="s">
        <v>34</v>
      </c>
      <c r="R4001" t="s">
        <v>80</v>
      </c>
      <c r="S4001" s="10">
        <f>(J4001/86400)+25569+(-5/24)</f>
        <v>41842.620347222219</v>
      </c>
      <c r="T4001" s="9">
        <f>(I4001/86400)+25569+(-5/24)</f>
        <v>41882.619317129625</v>
      </c>
    </row>
    <row r="4002" spans="1:20" ht="29" x14ac:dyDescent="0.35">
      <c r="A4002">
        <v>4000</v>
      </c>
      <c r="B4002" s="8" t="s">
        <v>315</v>
      </c>
      <c r="C4002" s="8" t="s">
        <v>314</v>
      </c>
      <c r="D4002">
        <v>8000</v>
      </c>
      <c r="E4002">
        <v>10</v>
      </c>
      <c r="F4002" t="s">
        <v>49</v>
      </c>
      <c r="G4002" t="s">
        <v>55</v>
      </c>
      <c r="H4002" t="s">
        <v>82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81</v>
      </c>
      <c r="O4002">
        <f>ROUNDUP(E4002/D4002,2)*100</f>
        <v>1</v>
      </c>
      <c r="P4002">
        <f>IF(L4002&gt;0,ROUNDUP((E4002/L4002),0))</f>
        <v>10</v>
      </c>
      <c r="Q4002" t="s">
        <v>34</v>
      </c>
      <c r="R4002" t="s">
        <v>80</v>
      </c>
      <c r="S4002" s="10">
        <f>(J4002/86400)+25569+(-5/24)</f>
        <v>42437.437013888884</v>
      </c>
      <c r="T4002" s="9">
        <f>(I4002/86400)+25569+(-5/24)</f>
        <v>42497.39534722222</v>
      </c>
    </row>
    <row r="4003" spans="1:20" ht="58" x14ac:dyDescent="0.35">
      <c r="A4003">
        <v>4001</v>
      </c>
      <c r="B4003" s="8" t="s">
        <v>313</v>
      </c>
      <c r="C4003" s="8" t="s">
        <v>312</v>
      </c>
      <c r="D4003">
        <v>1200</v>
      </c>
      <c r="E4003">
        <v>453</v>
      </c>
      <c r="F4003" t="s">
        <v>49</v>
      </c>
      <c r="G4003" t="s">
        <v>56</v>
      </c>
      <c r="H4003" t="s">
        <v>90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81</v>
      </c>
      <c r="O4003">
        <f>ROUNDUP(E4003/D4003,2)*100</f>
        <v>38</v>
      </c>
      <c r="P4003">
        <f>IF(L4003&gt;0,ROUNDUP((E4003/L4003),0))</f>
        <v>33</v>
      </c>
      <c r="Q4003" t="s">
        <v>34</v>
      </c>
      <c r="R4003" t="s">
        <v>80</v>
      </c>
      <c r="S4003" s="10">
        <f>(J4003/86400)+25569+(-5/24)</f>
        <v>42775.755879629629</v>
      </c>
      <c r="T4003" s="9">
        <f>(I4003/86400)+25569+(-5/24)</f>
        <v>42795.583333333336</v>
      </c>
    </row>
    <row r="4004" spans="1:20" ht="58" x14ac:dyDescent="0.35">
      <c r="A4004">
        <v>4002</v>
      </c>
      <c r="B4004" s="8" t="s">
        <v>311</v>
      </c>
      <c r="C4004" s="8" t="s">
        <v>310</v>
      </c>
      <c r="D4004">
        <v>1250</v>
      </c>
      <c r="E4004">
        <v>23</v>
      </c>
      <c r="F4004" t="s">
        <v>49</v>
      </c>
      <c r="G4004" t="s">
        <v>55</v>
      </c>
      <c r="H4004" t="s">
        <v>82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81</v>
      </c>
      <c r="O4004">
        <f>ROUNDUP(E4004/D4004,2)*100</f>
        <v>2</v>
      </c>
      <c r="P4004">
        <f>IF(L4004&gt;0,ROUNDUP((E4004/L4004),0))</f>
        <v>6</v>
      </c>
      <c r="Q4004" t="s">
        <v>34</v>
      </c>
      <c r="R4004" t="s">
        <v>80</v>
      </c>
      <c r="S4004" s="10">
        <f>(J4004/86400)+25569+(-5/24)</f>
        <v>41878.835196759253</v>
      </c>
      <c r="T4004" s="9">
        <f>(I4004/86400)+25569+(-5/24)</f>
        <v>41908.835196759253</v>
      </c>
    </row>
    <row r="4005" spans="1:20" ht="43.5" x14ac:dyDescent="0.35">
      <c r="A4005">
        <v>4003</v>
      </c>
      <c r="B4005" s="8" t="s">
        <v>309</v>
      </c>
      <c r="C4005" s="8" t="s">
        <v>308</v>
      </c>
      <c r="D4005">
        <v>2000</v>
      </c>
      <c r="E4005">
        <v>201</v>
      </c>
      <c r="F4005" t="s">
        <v>49</v>
      </c>
      <c r="G4005" t="s">
        <v>55</v>
      </c>
      <c r="H4005" t="s">
        <v>82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81</v>
      </c>
      <c r="O4005">
        <f>ROUNDUP(E4005/D4005,2)*100</f>
        <v>11</v>
      </c>
      <c r="P4005">
        <f>IF(L4005&gt;0,ROUNDUP((E4005/L4005),0))</f>
        <v>101</v>
      </c>
      <c r="Q4005" t="s">
        <v>34</v>
      </c>
      <c r="R4005" t="s">
        <v>80</v>
      </c>
      <c r="S4005" s="10">
        <f>(J4005/86400)+25569+(-5/24)</f>
        <v>42020.379016203697</v>
      </c>
      <c r="T4005" s="9">
        <f>(I4005/86400)+25569+(-5/24)</f>
        <v>42050.379016203697</v>
      </c>
    </row>
    <row r="4006" spans="1:20" x14ac:dyDescent="0.35">
      <c r="A4006">
        <v>4004</v>
      </c>
      <c r="B4006" s="8" t="s">
        <v>307</v>
      </c>
      <c r="C4006" s="8" t="s">
        <v>306</v>
      </c>
      <c r="D4006">
        <v>500</v>
      </c>
      <c r="E4006">
        <v>1</v>
      </c>
      <c r="F4006" t="s">
        <v>49</v>
      </c>
      <c r="G4006" t="s">
        <v>55</v>
      </c>
      <c r="H4006" t="s">
        <v>82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81</v>
      </c>
      <c r="O4006">
        <f>ROUNDUP(E4006/D4006,2)*100</f>
        <v>1</v>
      </c>
      <c r="P4006">
        <f>IF(L4006&gt;0,ROUNDUP((E4006/L4006),0))</f>
        <v>1</v>
      </c>
      <c r="Q4006" t="s">
        <v>34</v>
      </c>
      <c r="R4006" t="s">
        <v>80</v>
      </c>
      <c r="S4006" s="10">
        <f>(J4006/86400)+25569+(-5/24)</f>
        <v>41889.954363425924</v>
      </c>
      <c r="T4006" s="9">
        <f>(I4006/86400)+25569+(-5/24)</f>
        <v>41919.954363425924</v>
      </c>
    </row>
    <row r="4007" spans="1:20" ht="43.5" x14ac:dyDescent="0.35">
      <c r="A4007">
        <v>4005</v>
      </c>
      <c r="B4007" s="8" t="s">
        <v>305</v>
      </c>
      <c r="C4007" s="8" t="s">
        <v>304</v>
      </c>
      <c r="D4007">
        <v>3000</v>
      </c>
      <c r="E4007">
        <v>40</v>
      </c>
      <c r="F4007" t="s">
        <v>49</v>
      </c>
      <c r="G4007" t="s">
        <v>55</v>
      </c>
      <c r="H4007" t="s">
        <v>82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81</v>
      </c>
      <c r="O4007">
        <f>ROUNDUP(E4007/D4007,2)*100</f>
        <v>2</v>
      </c>
      <c r="P4007">
        <f>IF(L4007&gt;0,ROUNDUP((E4007/L4007),0))</f>
        <v>20</v>
      </c>
      <c r="Q4007" t="s">
        <v>34</v>
      </c>
      <c r="R4007" t="s">
        <v>80</v>
      </c>
      <c r="S4007" s="10">
        <f>(J4007/86400)+25569+(-5/24)</f>
        <v>41872.599363425921</v>
      </c>
      <c r="T4007" s="9">
        <f>(I4007/86400)+25569+(-5/24)</f>
        <v>41932.599363425921</v>
      </c>
    </row>
    <row r="4008" spans="1:20" ht="43.5" x14ac:dyDescent="0.35">
      <c r="A4008">
        <v>4006</v>
      </c>
      <c r="B4008" s="8" t="s">
        <v>303</v>
      </c>
      <c r="C4008" s="8" t="s">
        <v>302</v>
      </c>
      <c r="D4008">
        <v>30000</v>
      </c>
      <c r="E4008">
        <v>2</v>
      </c>
      <c r="F4008" t="s">
        <v>49</v>
      </c>
      <c r="G4008" t="s">
        <v>55</v>
      </c>
      <c r="H4008" t="s">
        <v>82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81</v>
      </c>
      <c r="O4008">
        <f>ROUNDUP(E4008/D4008,2)*100</f>
        <v>1</v>
      </c>
      <c r="P4008">
        <f>IF(L4008&gt;0,ROUNDUP((E4008/L4008),0))</f>
        <v>2</v>
      </c>
      <c r="Q4008" t="s">
        <v>34</v>
      </c>
      <c r="R4008" t="s">
        <v>80</v>
      </c>
      <c r="S4008" s="10">
        <f>(J4008/86400)+25569+(-5/24)</f>
        <v>42391.564664351848</v>
      </c>
      <c r="T4008" s="9">
        <f>(I4008/86400)+25569+(-5/24)</f>
        <v>42416.564664351848</v>
      </c>
    </row>
    <row r="4009" spans="1:20" ht="43.5" x14ac:dyDescent="0.35">
      <c r="A4009">
        <v>4007</v>
      </c>
      <c r="B4009" s="8" t="s">
        <v>301</v>
      </c>
      <c r="C4009" s="8" t="s">
        <v>300</v>
      </c>
      <c r="D4009">
        <v>2000</v>
      </c>
      <c r="E4009">
        <v>5</v>
      </c>
      <c r="F4009" t="s">
        <v>49</v>
      </c>
      <c r="G4009" t="s">
        <v>55</v>
      </c>
      <c r="H4009" t="s">
        <v>82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81</v>
      </c>
      <c r="O4009">
        <f>ROUNDUP(E4009/D4009,2)*100</f>
        <v>1</v>
      </c>
      <c r="P4009">
        <f>IF(L4009&gt;0,ROUNDUP((E4009/L4009),0))</f>
        <v>5</v>
      </c>
      <c r="Q4009" t="s">
        <v>34</v>
      </c>
      <c r="R4009" t="s">
        <v>80</v>
      </c>
      <c r="S4009" s="10">
        <f>(J4009/86400)+25569+(-5/24)</f>
        <v>41848.564594907402</v>
      </c>
      <c r="T4009" s="9">
        <f>(I4009/86400)+25569+(-5/24)</f>
        <v>41877.477777777771</v>
      </c>
    </row>
    <row r="4010" spans="1:20" ht="58" x14ac:dyDescent="0.35">
      <c r="A4010">
        <v>4008</v>
      </c>
      <c r="B4010" s="8" t="s">
        <v>299</v>
      </c>
      <c r="C4010" s="8" t="s">
        <v>298</v>
      </c>
      <c r="D4010">
        <v>1000</v>
      </c>
      <c r="E4010">
        <v>60</v>
      </c>
      <c r="F4010" t="s">
        <v>49</v>
      </c>
      <c r="G4010" t="s">
        <v>56</v>
      </c>
      <c r="H4010" t="s">
        <v>90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81</v>
      </c>
      <c r="O4010">
        <f>ROUNDUP(E4010/D4010,2)*100</f>
        <v>6</v>
      </c>
      <c r="P4010">
        <f>IF(L4010&gt;0,ROUNDUP((E4010/L4010),0))</f>
        <v>15</v>
      </c>
      <c r="Q4010" t="s">
        <v>34</v>
      </c>
      <c r="R4010" t="s">
        <v>80</v>
      </c>
      <c r="S4010" s="10">
        <f>(J4010/86400)+25569+(-5/24)</f>
        <v>42177.755868055552</v>
      </c>
      <c r="T4010" s="9">
        <f>(I4010/86400)+25569+(-5/24)</f>
        <v>42207.755868055552</v>
      </c>
    </row>
    <row r="4011" spans="1:20" ht="43.5" x14ac:dyDescent="0.35">
      <c r="A4011">
        <v>4009</v>
      </c>
      <c r="B4011" s="8" t="s">
        <v>297</v>
      </c>
      <c r="C4011" s="8" t="s">
        <v>296</v>
      </c>
      <c r="D4011">
        <v>1930</v>
      </c>
      <c r="E4011">
        <v>75</v>
      </c>
      <c r="F4011" t="s">
        <v>49</v>
      </c>
      <c r="G4011" t="s">
        <v>56</v>
      </c>
      <c r="H4011" t="s">
        <v>90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81</v>
      </c>
      <c r="O4011">
        <f>ROUNDUP(E4011/D4011,2)*100</f>
        <v>4</v>
      </c>
      <c r="P4011">
        <f>IF(L4011&gt;0,ROUNDUP((E4011/L4011),0))</f>
        <v>25</v>
      </c>
      <c r="Q4011" t="s">
        <v>34</v>
      </c>
      <c r="R4011" t="s">
        <v>80</v>
      </c>
      <c r="S4011" s="10">
        <f>(J4011/86400)+25569+(-5/24)</f>
        <v>41851.492592592593</v>
      </c>
      <c r="T4011" s="9">
        <f>(I4011/86400)+25569+(-5/24)</f>
        <v>41891.492592592593</v>
      </c>
    </row>
    <row r="4012" spans="1:20" ht="43.5" x14ac:dyDescent="0.35">
      <c r="A4012">
        <v>4010</v>
      </c>
      <c r="B4012" s="8" t="s">
        <v>295</v>
      </c>
      <c r="C4012" s="8" t="s">
        <v>294</v>
      </c>
      <c r="D4012">
        <v>7200</v>
      </c>
      <c r="E4012">
        <v>1742</v>
      </c>
      <c r="F4012" t="s">
        <v>49</v>
      </c>
      <c r="G4012" t="s">
        <v>55</v>
      </c>
      <c r="H4012" t="s">
        <v>82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81</v>
      </c>
      <c r="O4012">
        <f>ROUNDUP(E4012/D4012,2)*100</f>
        <v>25</v>
      </c>
      <c r="P4012">
        <f>IF(L4012&gt;0,ROUNDUP((E4012/L4012),0))</f>
        <v>46</v>
      </c>
      <c r="Q4012" t="s">
        <v>34</v>
      </c>
      <c r="R4012" t="s">
        <v>80</v>
      </c>
      <c r="S4012" s="10">
        <f>(J4012/86400)+25569+(-5/24)</f>
        <v>41921.562106481477</v>
      </c>
      <c r="T4012" s="9">
        <f>(I4012/86400)+25569+(-5/24)</f>
        <v>41938.562106481477</v>
      </c>
    </row>
    <row r="4013" spans="1:20" ht="43.5" x14ac:dyDescent="0.35">
      <c r="A4013">
        <v>4011</v>
      </c>
      <c r="B4013" s="8" t="s">
        <v>293</v>
      </c>
      <c r="C4013" s="8" t="s">
        <v>292</v>
      </c>
      <c r="D4013">
        <v>250</v>
      </c>
      <c r="E4013">
        <v>19</v>
      </c>
      <c r="F4013" t="s">
        <v>49</v>
      </c>
      <c r="G4013" t="s">
        <v>56</v>
      </c>
      <c r="H4013" t="s">
        <v>90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81</v>
      </c>
      <c r="O4013">
        <f>ROUNDUP(E4013/D4013,2)*100</f>
        <v>8</v>
      </c>
      <c r="P4013">
        <f>IF(L4013&gt;0,ROUNDUP((E4013/L4013),0))</f>
        <v>5</v>
      </c>
      <c r="Q4013" t="s">
        <v>34</v>
      </c>
      <c r="R4013" t="s">
        <v>80</v>
      </c>
      <c r="S4013" s="10">
        <f>(J4013/86400)+25569+(-5/24)</f>
        <v>42002.336550925924</v>
      </c>
      <c r="T4013" s="9">
        <f>(I4013/86400)+25569+(-5/24)</f>
        <v>42032.336550925924</v>
      </c>
    </row>
    <row r="4014" spans="1:20" ht="58" x14ac:dyDescent="0.35">
      <c r="A4014">
        <v>4012</v>
      </c>
      <c r="B4014" s="8" t="s">
        <v>291</v>
      </c>
      <c r="C4014" s="8" t="s">
        <v>290</v>
      </c>
      <c r="D4014">
        <v>575</v>
      </c>
      <c r="E4014">
        <v>0</v>
      </c>
      <c r="F4014" t="s">
        <v>49</v>
      </c>
      <c r="G4014" t="s">
        <v>56</v>
      </c>
      <c r="H4014" t="s">
        <v>90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81</v>
      </c>
      <c r="O4014">
        <f>ROUNDUP(E4014/D4014,2)*100</f>
        <v>0</v>
      </c>
      <c r="P4014" t="b">
        <f>IF(L4014&gt;0,ROUNDUP((E4014/L4014),0))</f>
        <v>0</v>
      </c>
      <c r="Q4014" t="s">
        <v>34</v>
      </c>
      <c r="R4014" t="s">
        <v>80</v>
      </c>
      <c r="S4014" s="10">
        <f>(J4014/86400)+25569+(-5/24)</f>
        <v>42096.336215277777</v>
      </c>
      <c r="T4014" s="9">
        <f>(I4014/86400)+25569+(-5/24)</f>
        <v>42126.336215277777</v>
      </c>
    </row>
    <row r="4015" spans="1:20" ht="58" x14ac:dyDescent="0.35">
      <c r="A4015">
        <v>4013</v>
      </c>
      <c r="B4015" s="8" t="s">
        <v>289</v>
      </c>
      <c r="C4015" s="8" t="s">
        <v>288</v>
      </c>
      <c r="D4015">
        <v>2000</v>
      </c>
      <c r="E4015">
        <v>26</v>
      </c>
      <c r="F4015" t="s">
        <v>49</v>
      </c>
      <c r="G4015" t="s">
        <v>55</v>
      </c>
      <c r="H4015" t="s">
        <v>82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81</v>
      </c>
      <c r="O4015">
        <f>ROUNDUP(E4015/D4015,2)*100</f>
        <v>2</v>
      </c>
      <c r="P4015">
        <f>IF(L4015&gt;0,ROUNDUP((E4015/L4015),0))</f>
        <v>13</v>
      </c>
      <c r="Q4015" t="s">
        <v>34</v>
      </c>
      <c r="R4015" t="s">
        <v>80</v>
      </c>
      <c r="S4015" s="10">
        <f>(J4015/86400)+25569+(-5/24)</f>
        <v>42021.092858796292</v>
      </c>
      <c r="T4015" s="9">
        <f>(I4015/86400)+25569+(-5/24)</f>
        <v>42051.092858796292</v>
      </c>
    </row>
    <row r="4016" spans="1:20" ht="43.5" x14ac:dyDescent="0.35">
      <c r="A4016">
        <v>4014</v>
      </c>
      <c r="B4016" s="8" t="s">
        <v>287</v>
      </c>
      <c r="C4016" s="8" t="s">
        <v>286</v>
      </c>
      <c r="D4016">
        <v>9000</v>
      </c>
      <c r="E4016">
        <v>0</v>
      </c>
      <c r="F4016" t="s">
        <v>49</v>
      </c>
      <c r="G4016" t="s">
        <v>55</v>
      </c>
      <c r="H4016" t="s">
        <v>82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81</v>
      </c>
      <c r="O4016">
        <f>ROUNDUP(E4016/D4016,2)*100</f>
        <v>0</v>
      </c>
      <c r="P4016" t="b">
        <f>IF(L4016&gt;0,ROUNDUP((E4016/L4016),0))</f>
        <v>0</v>
      </c>
      <c r="Q4016" t="s">
        <v>34</v>
      </c>
      <c r="R4016" t="s">
        <v>80</v>
      </c>
      <c r="S4016" s="10">
        <f>(J4016/86400)+25569+(-5/24)</f>
        <v>42419.037835648145</v>
      </c>
      <c r="T4016" s="9">
        <f>(I4016/86400)+25569+(-5/24)</f>
        <v>42434.037835648145</v>
      </c>
    </row>
    <row r="4017" spans="1:20" ht="58" x14ac:dyDescent="0.35">
      <c r="A4017">
        <v>4015</v>
      </c>
      <c r="B4017" s="8" t="s">
        <v>285</v>
      </c>
      <c r="C4017" s="8" t="s">
        <v>284</v>
      </c>
      <c r="D4017">
        <v>7000</v>
      </c>
      <c r="E4017">
        <v>1</v>
      </c>
      <c r="F4017" t="s">
        <v>49</v>
      </c>
      <c r="G4017" t="s">
        <v>55</v>
      </c>
      <c r="H4017" t="s">
        <v>82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81</v>
      </c>
      <c r="O4017">
        <f>ROUNDUP(E4017/D4017,2)*100</f>
        <v>1</v>
      </c>
      <c r="P4017">
        <f>IF(L4017&gt;0,ROUNDUP((E4017/L4017),0))</f>
        <v>1</v>
      </c>
      <c r="Q4017" t="s">
        <v>34</v>
      </c>
      <c r="R4017" t="s">
        <v>80</v>
      </c>
      <c r="S4017" s="10">
        <f>(J4017/86400)+25569+(-5/24)</f>
        <v>42174.572488425925</v>
      </c>
      <c r="T4017" s="9">
        <f>(I4017/86400)+25569+(-5/24)</f>
        <v>42204.572488425925</v>
      </c>
    </row>
    <row r="4018" spans="1:20" ht="43.5" x14ac:dyDescent="0.35">
      <c r="A4018">
        <v>4016</v>
      </c>
      <c r="B4018" s="8" t="s">
        <v>283</v>
      </c>
      <c r="C4018" s="8" t="s">
        <v>282</v>
      </c>
      <c r="D4018">
        <v>500</v>
      </c>
      <c r="E4018">
        <v>70</v>
      </c>
      <c r="F4018" t="s">
        <v>49</v>
      </c>
      <c r="G4018" t="s">
        <v>56</v>
      </c>
      <c r="H4018" t="s">
        <v>90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81</v>
      </c>
      <c r="O4018">
        <f>ROUNDUP(E4018/D4018,2)*100</f>
        <v>14.000000000000002</v>
      </c>
      <c r="P4018">
        <f>IF(L4018&gt;0,ROUNDUP((E4018/L4018),0))</f>
        <v>10</v>
      </c>
      <c r="Q4018" t="s">
        <v>34</v>
      </c>
      <c r="R4018" t="s">
        <v>80</v>
      </c>
      <c r="S4018" s="10">
        <f>(J4018/86400)+25569+(-5/24)</f>
        <v>41869.664351851847</v>
      </c>
      <c r="T4018" s="9">
        <f>(I4018/86400)+25569+(-5/24)</f>
        <v>41899.664351851847</v>
      </c>
    </row>
    <row r="4019" spans="1:20" ht="43.5" x14ac:dyDescent="0.35">
      <c r="A4019">
        <v>4017</v>
      </c>
      <c r="B4019" s="8" t="s">
        <v>281</v>
      </c>
      <c r="C4019" s="8" t="s">
        <v>280</v>
      </c>
      <c r="D4019">
        <v>10000</v>
      </c>
      <c r="E4019">
        <v>105</v>
      </c>
      <c r="F4019" t="s">
        <v>49</v>
      </c>
      <c r="G4019" t="s">
        <v>55</v>
      </c>
      <c r="H4019" t="s">
        <v>82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81</v>
      </c>
      <c r="O4019">
        <f>ROUNDUP(E4019/D4019,2)*100</f>
        <v>2</v>
      </c>
      <c r="P4019">
        <f>IF(L4019&gt;0,ROUNDUP((E4019/L4019),0))</f>
        <v>53</v>
      </c>
      <c r="Q4019" t="s">
        <v>34</v>
      </c>
      <c r="R4019" t="s">
        <v>80</v>
      </c>
      <c r="S4019" s="10">
        <f>(J4019/86400)+25569+(-5/24)</f>
        <v>41856.463819444441</v>
      </c>
      <c r="T4019" s="9">
        <f>(I4019/86400)+25569+(-5/24)</f>
        <v>41886.463819444441</v>
      </c>
    </row>
    <row r="4020" spans="1:20" ht="29" x14ac:dyDescent="0.35">
      <c r="A4020">
        <v>4018</v>
      </c>
      <c r="B4020" s="8" t="s">
        <v>279</v>
      </c>
      <c r="C4020" s="8" t="s">
        <v>278</v>
      </c>
      <c r="D4020">
        <v>1500</v>
      </c>
      <c r="E4020">
        <v>130</v>
      </c>
      <c r="F4020" t="s">
        <v>49</v>
      </c>
      <c r="G4020" t="s">
        <v>56</v>
      </c>
      <c r="H4020" t="s">
        <v>90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81</v>
      </c>
      <c r="O4020">
        <f>ROUNDUP(E4020/D4020,2)*100</f>
        <v>9</v>
      </c>
      <c r="P4020">
        <f>IF(L4020&gt;0,ROUNDUP((E4020/L4020),0))</f>
        <v>33</v>
      </c>
      <c r="Q4020" t="s">
        <v>34</v>
      </c>
      <c r="R4020" t="s">
        <v>80</v>
      </c>
      <c r="S4020" s="10">
        <f>(J4020/86400)+25569+(-5/24)</f>
        <v>42620.702638888884</v>
      </c>
      <c r="T4020" s="9">
        <f>(I4020/86400)+25569+(-5/24)</f>
        <v>42650.702638888884</v>
      </c>
    </row>
    <row r="4021" spans="1:20" ht="43.5" x14ac:dyDescent="0.35">
      <c r="A4021">
        <v>4019</v>
      </c>
      <c r="B4021" s="8" t="s">
        <v>277</v>
      </c>
      <c r="C4021" s="8" t="s">
        <v>276</v>
      </c>
      <c r="D4021">
        <v>3500</v>
      </c>
      <c r="E4021">
        <v>29</v>
      </c>
      <c r="F4021" t="s">
        <v>49</v>
      </c>
      <c r="G4021" t="s">
        <v>55</v>
      </c>
      <c r="H4021" t="s">
        <v>82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81</v>
      </c>
      <c r="O4021">
        <f>ROUNDUP(E4021/D4021,2)*100</f>
        <v>1</v>
      </c>
      <c r="P4021">
        <f>IF(L4021&gt;0,ROUNDUP((E4021/L4021),0))</f>
        <v>8</v>
      </c>
      <c r="Q4021" t="s">
        <v>34</v>
      </c>
      <c r="R4021" t="s">
        <v>80</v>
      </c>
      <c r="S4021" s="10">
        <f>(J4021/86400)+25569+(-5/24)</f>
        <v>42417.467546296299</v>
      </c>
      <c r="T4021" s="9">
        <f>(I4021/86400)+25569+(-5/24)</f>
        <v>42475.477777777771</v>
      </c>
    </row>
    <row r="4022" spans="1:20" ht="43.5" x14ac:dyDescent="0.35">
      <c r="A4022">
        <v>4020</v>
      </c>
      <c r="B4022" s="8" t="s">
        <v>275</v>
      </c>
      <c r="C4022" s="8" t="s">
        <v>274</v>
      </c>
      <c r="D4022">
        <v>600</v>
      </c>
      <c r="E4022">
        <v>100</v>
      </c>
      <c r="F4022" t="s">
        <v>49</v>
      </c>
      <c r="G4022" t="s">
        <v>55</v>
      </c>
      <c r="H4022" t="s">
        <v>82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81</v>
      </c>
      <c r="O4022">
        <f>ROUNDUP(E4022/D4022,2)*100</f>
        <v>17</v>
      </c>
      <c r="P4022">
        <f>IF(L4022&gt;0,ROUNDUP((E4022/L4022),0))</f>
        <v>34</v>
      </c>
      <c r="Q4022" t="s">
        <v>34</v>
      </c>
      <c r="R4022" t="s">
        <v>80</v>
      </c>
      <c r="S4022" s="10">
        <f>(J4022/86400)+25569+(-5/24)</f>
        <v>42056.982627314814</v>
      </c>
      <c r="T4022" s="9">
        <f>(I4022/86400)+25569+(-5/24)</f>
        <v>42086.940960648142</v>
      </c>
    </row>
    <row r="4023" spans="1:20" ht="43.5" x14ac:dyDescent="0.35">
      <c r="A4023">
        <v>4021</v>
      </c>
      <c r="B4023" s="8" t="s">
        <v>273</v>
      </c>
      <c r="C4023" s="8" t="s">
        <v>272</v>
      </c>
      <c r="D4023">
        <v>15000</v>
      </c>
      <c r="E4023">
        <v>125</v>
      </c>
      <c r="F4023" t="s">
        <v>49</v>
      </c>
      <c r="G4023" t="s">
        <v>55</v>
      </c>
      <c r="H4023" t="s">
        <v>82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81</v>
      </c>
      <c r="O4023">
        <f>ROUNDUP(E4023/D4023,2)*100</f>
        <v>1</v>
      </c>
      <c r="P4023">
        <f>IF(L4023&gt;0,ROUNDUP((E4023/L4023),0))</f>
        <v>63</v>
      </c>
      <c r="Q4023" t="s">
        <v>34</v>
      </c>
      <c r="R4023" t="s">
        <v>80</v>
      </c>
      <c r="S4023" s="10">
        <f>(J4023/86400)+25569+(-5/24)</f>
        <v>41878.703217592592</v>
      </c>
      <c r="T4023" s="9">
        <f>(I4023/86400)+25569+(-5/24)</f>
        <v>41938.703217592592</v>
      </c>
    </row>
    <row r="4024" spans="1:20" ht="29" x14ac:dyDescent="0.35">
      <c r="A4024">
        <v>4022</v>
      </c>
      <c r="B4024" s="8" t="s">
        <v>271</v>
      </c>
      <c r="C4024" s="8" t="s">
        <v>270</v>
      </c>
      <c r="D4024">
        <v>18000</v>
      </c>
      <c r="E4024">
        <v>12521</v>
      </c>
      <c r="F4024" t="s">
        <v>49</v>
      </c>
      <c r="G4024" t="s">
        <v>55</v>
      </c>
      <c r="H4024" t="s">
        <v>82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81</v>
      </c>
      <c r="O4024">
        <f>ROUNDUP(E4024/D4024,2)*100</f>
        <v>70</v>
      </c>
      <c r="P4024">
        <f>IF(L4024&gt;0,ROUNDUP((E4024/L4024),0))</f>
        <v>64</v>
      </c>
      <c r="Q4024" t="s">
        <v>34</v>
      </c>
      <c r="R4024" t="s">
        <v>80</v>
      </c>
      <c r="S4024" s="10">
        <f>(J4024/86400)+25569+(-5/24)</f>
        <v>41990.375775462962</v>
      </c>
      <c r="T4024" s="9">
        <f>(I4024/86400)+25569+(-5/24)</f>
        <v>42035.912499999999</v>
      </c>
    </row>
    <row r="4025" spans="1:20" ht="43.5" x14ac:dyDescent="0.35">
      <c r="A4025">
        <v>4023</v>
      </c>
      <c r="B4025" s="8" t="s">
        <v>269</v>
      </c>
      <c r="C4025" s="8" t="s">
        <v>268</v>
      </c>
      <c r="D4025">
        <v>7000</v>
      </c>
      <c r="E4025">
        <v>0</v>
      </c>
      <c r="F4025" t="s">
        <v>49</v>
      </c>
      <c r="G4025" t="s">
        <v>55</v>
      </c>
      <c r="H4025" t="s">
        <v>82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81</v>
      </c>
      <c r="O4025">
        <f>ROUNDUP(E4025/D4025,2)*100</f>
        <v>0</v>
      </c>
      <c r="P4025" t="b">
        <f>IF(L4025&gt;0,ROUNDUP((E4025/L4025),0))</f>
        <v>0</v>
      </c>
      <c r="Q4025" t="s">
        <v>34</v>
      </c>
      <c r="R4025" t="s">
        <v>80</v>
      </c>
      <c r="S4025" s="10">
        <f>(J4025/86400)+25569+(-5/24)</f>
        <v>42408.791238425925</v>
      </c>
      <c r="T4025" s="9">
        <f>(I4025/86400)+25569+(-5/24)</f>
        <v>42453.749571759261</v>
      </c>
    </row>
    <row r="4026" spans="1:20" ht="43.5" x14ac:dyDescent="0.35">
      <c r="A4026">
        <v>4024</v>
      </c>
      <c r="B4026" s="8" t="s">
        <v>267</v>
      </c>
      <c r="C4026" s="8" t="s">
        <v>266</v>
      </c>
      <c r="D4026">
        <v>800</v>
      </c>
      <c r="E4026">
        <v>10</v>
      </c>
      <c r="F4026" t="s">
        <v>49</v>
      </c>
      <c r="G4026" t="s">
        <v>55</v>
      </c>
      <c r="H4026" t="s">
        <v>82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81</v>
      </c>
      <c r="O4026">
        <f>ROUNDUP(E4026/D4026,2)*100</f>
        <v>2</v>
      </c>
      <c r="P4026">
        <f>IF(L4026&gt;0,ROUNDUP((E4026/L4026),0))</f>
        <v>10</v>
      </c>
      <c r="Q4026" t="s">
        <v>34</v>
      </c>
      <c r="R4026" t="s">
        <v>80</v>
      </c>
      <c r="S4026" s="10">
        <f>(J4026/86400)+25569+(-5/24)</f>
        <v>42217.461770833332</v>
      </c>
      <c r="T4026" s="9">
        <f>(I4026/86400)+25569+(-5/24)</f>
        <v>42247.461770833332</v>
      </c>
    </row>
    <row r="4027" spans="1:20" ht="58" x14ac:dyDescent="0.35">
      <c r="A4027">
        <v>4025</v>
      </c>
      <c r="B4027" s="8" t="s">
        <v>265</v>
      </c>
      <c r="C4027" s="8" t="s">
        <v>264</v>
      </c>
      <c r="D4027">
        <v>5000</v>
      </c>
      <c r="E4027">
        <v>250</v>
      </c>
      <c r="F4027" t="s">
        <v>49</v>
      </c>
      <c r="G4027" t="s">
        <v>61</v>
      </c>
      <c r="H4027" t="s">
        <v>85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81</v>
      </c>
      <c r="O4027">
        <f>ROUNDUP(E4027/D4027,2)*100</f>
        <v>5</v>
      </c>
      <c r="P4027">
        <f>IF(L4027&gt;0,ROUNDUP((E4027/L4027),0))</f>
        <v>63</v>
      </c>
      <c r="Q4027" t="s">
        <v>34</v>
      </c>
      <c r="R4027" t="s">
        <v>80</v>
      </c>
      <c r="S4027" s="10">
        <f>(J4027/86400)+25569+(-5/24)</f>
        <v>42151.029351851852</v>
      </c>
      <c r="T4027" s="9">
        <f>(I4027/86400)+25569+(-5/24)</f>
        <v>42211.029351851852</v>
      </c>
    </row>
    <row r="4028" spans="1:20" ht="43.5" x14ac:dyDescent="0.35">
      <c r="A4028">
        <v>4026</v>
      </c>
      <c r="B4028" s="8" t="s">
        <v>263</v>
      </c>
      <c r="C4028" s="8" t="s">
        <v>262</v>
      </c>
      <c r="D4028">
        <v>4000</v>
      </c>
      <c r="E4028">
        <v>0</v>
      </c>
      <c r="F4028" t="s">
        <v>49</v>
      </c>
      <c r="G4028" t="s">
        <v>55</v>
      </c>
      <c r="H4028" t="s">
        <v>82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81</v>
      </c>
      <c r="O4028">
        <f>ROUNDUP(E4028/D4028,2)*100</f>
        <v>0</v>
      </c>
      <c r="P4028" t="b">
        <f>IF(L4028&gt;0,ROUNDUP((E4028/L4028),0))</f>
        <v>0</v>
      </c>
      <c r="Q4028" t="s">
        <v>34</v>
      </c>
      <c r="R4028" t="s">
        <v>80</v>
      </c>
      <c r="S4028" s="10">
        <f>(J4028/86400)+25569+(-5/24)</f>
        <v>42282.447210648148</v>
      </c>
      <c r="T4028" s="9">
        <f>(I4028/86400)+25569+(-5/24)</f>
        <v>42342.488877314812</v>
      </c>
    </row>
    <row r="4029" spans="1:20" ht="58" x14ac:dyDescent="0.35">
      <c r="A4029">
        <v>4027</v>
      </c>
      <c r="B4029" s="8" t="s">
        <v>261</v>
      </c>
      <c r="C4029" s="8" t="s">
        <v>260</v>
      </c>
      <c r="D4029">
        <v>3000</v>
      </c>
      <c r="E4029">
        <v>215</v>
      </c>
      <c r="F4029" t="s">
        <v>49</v>
      </c>
      <c r="G4029" t="s">
        <v>55</v>
      </c>
      <c r="H4029" t="s">
        <v>82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81</v>
      </c>
      <c r="O4029">
        <f>ROUNDUP(E4029/D4029,2)*100</f>
        <v>8</v>
      </c>
      <c r="P4029">
        <f>IF(L4029&gt;0,ROUNDUP((E4029/L4029),0))</f>
        <v>31</v>
      </c>
      <c r="Q4029" t="s">
        <v>34</v>
      </c>
      <c r="R4029" t="s">
        <v>80</v>
      </c>
      <c r="S4029" s="10">
        <f>(J4029/86400)+25569+(-5/24)</f>
        <v>42768.762511574074</v>
      </c>
      <c r="T4029" s="9">
        <f>(I4029/86400)+25569+(-5/24)</f>
        <v>42788.833333333336</v>
      </c>
    </row>
    <row r="4030" spans="1:20" ht="43.5" x14ac:dyDescent="0.35">
      <c r="A4030">
        <v>4028</v>
      </c>
      <c r="B4030" s="8" t="s">
        <v>259</v>
      </c>
      <c r="C4030" s="8" t="s">
        <v>258</v>
      </c>
      <c r="D4030">
        <v>2000</v>
      </c>
      <c r="E4030">
        <v>561</v>
      </c>
      <c r="F4030" t="s">
        <v>49</v>
      </c>
      <c r="G4030" t="s">
        <v>55</v>
      </c>
      <c r="H4030" t="s">
        <v>82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81</v>
      </c>
      <c r="O4030">
        <f>ROUNDUP(E4030/D4030,2)*100</f>
        <v>29.000000000000004</v>
      </c>
      <c r="P4030">
        <f>IF(L4030&gt;0,ROUNDUP((E4030/L4030),0))</f>
        <v>51</v>
      </c>
      <c r="Q4030" t="s">
        <v>34</v>
      </c>
      <c r="R4030" t="s">
        <v>80</v>
      </c>
      <c r="S4030" s="10">
        <f>(J4030/86400)+25569+(-5/24)</f>
        <v>41765.730324074073</v>
      </c>
      <c r="T4030" s="9">
        <f>(I4030/86400)+25569+(-5/24)</f>
        <v>41795.730324074073</v>
      </c>
    </row>
    <row r="4031" spans="1:20" ht="43.5" x14ac:dyDescent="0.35">
      <c r="A4031">
        <v>4029</v>
      </c>
      <c r="B4031" s="8" t="s">
        <v>257</v>
      </c>
      <c r="C4031" s="8" t="s">
        <v>256</v>
      </c>
      <c r="D4031">
        <v>20000</v>
      </c>
      <c r="E4031">
        <v>0</v>
      </c>
      <c r="F4031" t="s">
        <v>49</v>
      </c>
      <c r="G4031" t="s">
        <v>55</v>
      </c>
      <c r="H4031" t="s">
        <v>82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81</v>
      </c>
      <c r="O4031">
        <f>ROUNDUP(E4031/D4031,2)*100</f>
        <v>0</v>
      </c>
      <c r="P4031" t="b">
        <f>IF(L4031&gt;0,ROUNDUP((E4031/L4031),0))</f>
        <v>0</v>
      </c>
      <c r="Q4031" t="s">
        <v>34</v>
      </c>
      <c r="R4031" t="s">
        <v>80</v>
      </c>
      <c r="S4031" s="10">
        <f>(J4031/86400)+25569+(-5/24)</f>
        <v>42321.816782407404</v>
      </c>
      <c r="T4031" s="9">
        <f>(I4031/86400)+25569+(-5/24)</f>
        <v>42351.816782407404</v>
      </c>
    </row>
    <row r="4032" spans="1:20" ht="58" x14ac:dyDescent="0.35">
      <c r="A4032">
        <v>4030</v>
      </c>
      <c r="B4032" s="8" t="s">
        <v>255</v>
      </c>
      <c r="C4032" s="8" t="s">
        <v>254</v>
      </c>
      <c r="D4032">
        <v>2500</v>
      </c>
      <c r="E4032">
        <v>400</v>
      </c>
      <c r="F4032" t="s">
        <v>49</v>
      </c>
      <c r="G4032" t="s">
        <v>55</v>
      </c>
      <c r="H4032" t="s">
        <v>82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81</v>
      </c>
      <c r="O4032">
        <f>ROUNDUP(E4032/D4032,2)*100</f>
        <v>16</v>
      </c>
      <c r="P4032">
        <f>IF(L4032&gt;0,ROUNDUP((E4032/L4032),0))</f>
        <v>67</v>
      </c>
      <c r="Q4032" t="s">
        <v>34</v>
      </c>
      <c r="R4032" t="s">
        <v>80</v>
      </c>
      <c r="S4032" s="10">
        <f>(J4032/86400)+25569+(-5/24)</f>
        <v>42374.446747685179</v>
      </c>
      <c r="T4032" s="9">
        <f>(I4032/86400)+25569+(-5/24)</f>
        <v>42403.575694444444</v>
      </c>
    </row>
    <row r="4033" spans="1:20" ht="58" x14ac:dyDescent="0.35">
      <c r="A4033">
        <v>4031</v>
      </c>
      <c r="B4033" s="8" t="s">
        <v>253</v>
      </c>
      <c r="C4033" s="8" t="s">
        <v>252</v>
      </c>
      <c r="D4033">
        <v>5000</v>
      </c>
      <c r="E4033">
        <v>0</v>
      </c>
      <c r="F4033" t="s">
        <v>49</v>
      </c>
      <c r="G4033" t="s">
        <v>55</v>
      </c>
      <c r="H4033" t="s">
        <v>82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81</v>
      </c>
      <c r="O4033">
        <f>ROUNDUP(E4033/D4033,2)*100</f>
        <v>0</v>
      </c>
      <c r="P4033" t="b">
        <f>IF(L4033&gt;0,ROUNDUP((E4033/L4033),0))</f>
        <v>0</v>
      </c>
      <c r="Q4033" t="s">
        <v>34</v>
      </c>
      <c r="R4033" t="s">
        <v>80</v>
      </c>
      <c r="S4033" s="10">
        <f>(J4033/86400)+25569+(-5/24)</f>
        <v>41941.376898148148</v>
      </c>
      <c r="T4033" s="9">
        <f>(I4033/86400)+25569+(-5/24)</f>
        <v>41991.418564814812</v>
      </c>
    </row>
    <row r="4034" spans="1:20" ht="43.5" x14ac:dyDescent="0.35">
      <c r="A4034">
        <v>4032</v>
      </c>
      <c r="B4034" s="8" t="s">
        <v>251</v>
      </c>
      <c r="C4034" s="8" t="s">
        <v>250</v>
      </c>
      <c r="D4034">
        <v>6048</v>
      </c>
      <c r="E4034">
        <v>413</v>
      </c>
      <c r="F4034" t="s">
        <v>49</v>
      </c>
      <c r="G4034" t="s">
        <v>55</v>
      </c>
      <c r="H4034" t="s">
        <v>82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81</v>
      </c>
      <c r="O4034">
        <f>ROUNDUP(E4034/D4034,2)*100</f>
        <v>6.9999999999999991</v>
      </c>
      <c r="P4034">
        <f>IF(L4034&gt;0,ROUNDUP((E4034/L4034),0))</f>
        <v>59</v>
      </c>
      <c r="Q4034" t="s">
        <v>34</v>
      </c>
      <c r="R4034" t="s">
        <v>80</v>
      </c>
      <c r="S4034" s="10">
        <f>(J4034/86400)+25569+(-5/24)</f>
        <v>42293.60087962963</v>
      </c>
      <c r="T4034" s="9">
        <f>(I4034/86400)+25569+(-5/24)</f>
        <v>42353.642546296294</v>
      </c>
    </row>
    <row r="4035" spans="1:20" ht="43.5" x14ac:dyDescent="0.35">
      <c r="A4035">
        <v>4033</v>
      </c>
      <c r="B4035" s="8" t="s">
        <v>249</v>
      </c>
      <c r="C4035" s="8" t="s">
        <v>248</v>
      </c>
      <c r="D4035">
        <v>23900</v>
      </c>
      <c r="E4035">
        <v>6141.99</v>
      </c>
      <c r="F4035" t="s">
        <v>49</v>
      </c>
      <c r="G4035" t="s">
        <v>56</v>
      </c>
      <c r="H4035" t="s">
        <v>90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81</v>
      </c>
      <c r="O4035">
        <f>ROUNDUP(E4035/D4035,2)*100</f>
        <v>26</v>
      </c>
      <c r="P4035">
        <f>IF(L4035&gt;0,ROUNDUP((E4035/L4035),0))</f>
        <v>66</v>
      </c>
      <c r="Q4035" t="s">
        <v>34</v>
      </c>
      <c r="R4035" t="s">
        <v>80</v>
      </c>
      <c r="S4035" s="10">
        <f>(J4035/86400)+25569+(-5/24)</f>
        <v>42614.06046296296</v>
      </c>
      <c r="T4035" s="9">
        <f>(I4035/86400)+25569+(-5/24)</f>
        <v>42645.166666666664</v>
      </c>
    </row>
    <row r="4036" spans="1:20" ht="43.5" x14ac:dyDescent="0.35">
      <c r="A4036">
        <v>4034</v>
      </c>
      <c r="B4036" s="8" t="s">
        <v>247</v>
      </c>
      <c r="C4036" s="8" t="s">
        <v>246</v>
      </c>
      <c r="D4036">
        <v>13500</v>
      </c>
      <c r="E4036">
        <v>200</v>
      </c>
      <c r="F4036" t="s">
        <v>49</v>
      </c>
      <c r="G4036" t="s">
        <v>55</v>
      </c>
      <c r="H4036" t="s">
        <v>82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81</v>
      </c>
      <c r="O4036">
        <f>ROUNDUP(E4036/D4036,2)*100</f>
        <v>2</v>
      </c>
      <c r="P4036">
        <f>IF(L4036&gt;0,ROUNDUP((E4036/L4036),0))</f>
        <v>100</v>
      </c>
      <c r="Q4036" t="s">
        <v>34</v>
      </c>
      <c r="R4036" t="s">
        <v>80</v>
      </c>
      <c r="S4036" s="10">
        <f>(J4036/86400)+25569+(-5/24)</f>
        <v>42067.739004629628</v>
      </c>
      <c r="T4036" s="9">
        <f>(I4036/86400)+25569+(-5/24)</f>
        <v>42097.697337962956</v>
      </c>
    </row>
    <row r="4037" spans="1:20" ht="29" x14ac:dyDescent="0.35">
      <c r="A4037">
        <v>4035</v>
      </c>
      <c r="B4037" s="8" t="s">
        <v>245</v>
      </c>
      <c r="C4037" s="8" t="s">
        <v>244</v>
      </c>
      <c r="D4037">
        <v>10000</v>
      </c>
      <c r="E4037">
        <v>3685</v>
      </c>
      <c r="F4037" t="s">
        <v>49</v>
      </c>
      <c r="G4037" t="s">
        <v>55</v>
      </c>
      <c r="H4037" t="s">
        <v>82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81</v>
      </c>
      <c r="O4037">
        <f>ROUNDUP(E4037/D4037,2)*100</f>
        <v>37</v>
      </c>
      <c r="P4037">
        <f>IF(L4037&gt;0,ROUNDUP((E4037/L4037),0))</f>
        <v>148</v>
      </c>
      <c r="Q4037" t="s">
        <v>34</v>
      </c>
      <c r="R4037" t="s">
        <v>80</v>
      </c>
      <c r="S4037" s="10">
        <f>(J4037/86400)+25569+(-5/24)</f>
        <v>41903.674618055556</v>
      </c>
      <c r="T4037" s="9">
        <f>(I4037/86400)+25569+(-5/24)</f>
        <v>41933.674618055556</v>
      </c>
    </row>
    <row r="4038" spans="1:20" ht="43.5" x14ac:dyDescent="0.35">
      <c r="A4038">
        <v>4036</v>
      </c>
      <c r="B4038" s="8" t="s">
        <v>243</v>
      </c>
      <c r="C4038" s="8" t="s">
        <v>242</v>
      </c>
      <c r="D4038">
        <v>6000</v>
      </c>
      <c r="E4038">
        <v>2823</v>
      </c>
      <c r="F4038" t="s">
        <v>49</v>
      </c>
      <c r="G4038" t="s">
        <v>55</v>
      </c>
      <c r="H4038" t="s">
        <v>82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81</v>
      </c>
      <c r="O4038">
        <f>ROUNDUP(E4038/D4038,2)*100</f>
        <v>48</v>
      </c>
      <c r="P4038">
        <f>IF(L4038&gt;0,ROUNDUP((E4038/L4038),0))</f>
        <v>167</v>
      </c>
      <c r="Q4038" t="s">
        <v>34</v>
      </c>
      <c r="R4038" t="s">
        <v>80</v>
      </c>
      <c r="S4038" s="10">
        <f>(J4038/86400)+25569+(-5/24)</f>
        <v>41804.728750000002</v>
      </c>
      <c r="T4038" s="9">
        <f>(I4038/86400)+25569+(-5/24)</f>
        <v>41821.729166666664</v>
      </c>
    </row>
    <row r="4039" spans="1:20" ht="58" x14ac:dyDescent="0.35">
      <c r="A4039">
        <v>4037</v>
      </c>
      <c r="B4039" s="8" t="s">
        <v>241</v>
      </c>
      <c r="C4039" s="8" t="s">
        <v>240</v>
      </c>
      <c r="D4039">
        <v>700</v>
      </c>
      <c r="E4039">
        <v>80</v>
      </c>
      <c r="F4039" t="s">
        <v>49</v>
      </c>
      <c r="G4039" t="s">
        <v>55</v>
      </c>
      <c r="H4039" t="s">
        <v>82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81</v>
      </c>
      <c r="O4039">
        <f>ROUNDUP(E4039/D4039,2)*100</f>
        <v>12</v>
      </c>
      <c r="P4039">
        <f>IF(L4039&gt;0,ROUNDUP((E4039/L4039),0))</f>
        <v>40</v>
      </c>
      <c r="Q4039" t="s">
        <v>34</v>
      </c>
      <c r="R4039" t="s">
        <v>80</v>
      </c>
      <c r="S4039" s="10">
        <f>(J4039/86400)+25569+(-5/24)</f>
        <v>42496.862442129626</v>
      </c>
      <c r="T4039" s="9">
        <f>(I4039/86400)+25569+(-5/24)</f>
        <v>42514.392361111109</v>
      </c>
    </row>
    <row r="4040" spans="1:20" ht="43.5" x14ac:dyDescent="0.35">
      <c r="A4040">
        <v>4038</v>
      </c>
      <c r="B4040" s="8" t="s">
        <v>239</v>
      </c>
      <c r="C4040" s="8" t="s">
        <v>238</v>
      </c>
      <c r="D4040">
        <v>2500</v>
      </c>
      <c r="E4040">
        <v>301</v>
      </c>
      <c r="F4040" t="s">
        <v>49</v>
      </c>
      <c r="G4040" t="s">
        <v>55</v>
      </c>
      <c r="H4040" t="s">
        <v>82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81</v>
      </c>
      <c r="O4040">
        <f>ROUNDUP(E4040/D4040,2)*100</f>
        <v>13</v>
      </c>
      <c r="P4040">
        <f>IF(L4040&gt;0,ROUNDUP((E4040/L4040),0))</f>
        <v>76</v>
      </c>
      <c r="Q4040" t="s">
        <v>34</v>
      </c>
      <c r="R4040" t="s">
        <v>80</v>
      </c>
      <c r="S4040" s="10">
        <f>(J4040/86400)+25569+(-5/24)</f>
        <v>41869.590393518512</v>
      </c>
      <c r="T4040" s="9">
        <f>(I4040/86400)+25569+(-5/24)</f>
        <v>41929.590393518512</v>
      </c>
    </row>
    <row r="4041" spans="1:20" ht="43.5" x14ac:dyDescent="0.35">
      <c r="A4041">
        <v>4039</v>
      </c>
      <c r="B4041" s="8" t="s">
        <v>237</v>
      </c>
      <c r="C4041" s="8" t="s">
        <v>236</v>
      </c>
      <c r="D4041">
        <v>500</v>
      </c>
      <c r="E4041">
        <v>300</v>
      </c>
      <c r="F4041" t="s">
        <v>49</v>
      </c>
      <c r="G4041" t="s">
        <v>55</v>
      </c>
      <c r="H4041" t="s">
        <v>82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81</v>
      </c>
      <c r="O4041">
        <f>ROUNDUP(E4041/D4041,2)*100</f>
        <v>60</v>
      </c>
      <c r="P4041">
        <f>IF(L4041&gt;0,ROUNDUP((E4041/L4041),0))</f>
        <v>60</v>
      </c>
      <c r="Q4041" t="s">
        <v>34</v>
      </c>
      <c r="R4041" t="s">
        <v>80</v>
      </c>
      <c r="S4041" s="10">
        <f>(J4041/86400)+25569+(-5/24)</f>
        <v>42305.462581018517</v>
      </c>
      <c r="T4041" s="9">
        <f>(I4041/86400)+25569+(-5/24)</f>
        <v>42339.040972222218</v>
      </c>
    </row>
    <row r="4042" spans="1:20" ht="43.5" x14ac:dyDescent="0.35">
      <c r="A4042">
        <v>4040</v>
      </c>
      <c r="B4042" s="8" t="s">
        <v>235</v>
      </c>
      <c r="C4042" s="8" t="s">
        <v>234</v>
      </c>
      <c r="D4042">
        <v>8000</v>
      </c>
      <c r="E4042">
        <v>2500</v>
      </c>
      <c r="F4042" t="s">
        <v>49</v>
      </c>
      <c r="G4042" t="s">
        <v>55</v>
      </c>
      <c r="H4042" t="s">
        <v>82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81</v>
      </c>
      <c r="O4042">
        <f>ROUNDUP(E4042/D4042,2)*100</f>
        <v>32</v>
      </c>
      <c r="P4042">
        <f>IF(L4042&gt;0,ROUNDUP((E4042/L4042),0))</f>
        <v>1250</v>
      </c>
      <c r="Q4042" t="s">
        <v>34</v>
      </c>
      <c r="R4042" t="s">
        <v>80</v>
      </c>
      <c r="S4042" s="10">
        <f>(J4042/86400)+25569+(-5/24)</f>
        <v>42144.023194444446</v>
      </c>
      <c r="T4042" s="9">
        <f>(I4042/86400)+25569+(-5/24)</f>
        <v>42202.916666666664</v>
      </c>
    </row>
    <row r="4043" spans="1:20" ht="29" x14ac:dyDescent="0.35">
      <c r="A4043">
        <v>4041</v>
      </c>
      <c r="B4043" s="8" t="s">
        <v>233</v>
      </c>
      <c r="C4043" s="8" t="s">
        <v>232</v>
      </c>
      <c r="D4043">
        <v>5000</v>
      </c>
      <c r="E4043">
        <v>21</v>
      </c>
      <c r="F4043" t="s">
        <v>49</v>
      </c>
      <c r="G4043" t="s">
        <v>56</v>
      </c>
      <c r="H4043" t="s">
        <v>90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81</v>
      </c>
      <c r="O4043">
        <f>ROUNDUP(E4043/D4043,2)*100</f>
        <v>1</v>
      </c>
      <c r="P4043">
        <f>IF(L4043&gt;0,ROUNDUP((E4043/L4043),0))</f>
        <v>11</v>
      </c>
      <c r="Q4043" t="s">
        <v>34</v>
      </c>
      <c r="R4043" t="s">
        <v>80</v>
      </c>
      <c r="S4043" s="10">
        <f>(J4043/86400)+25569+(-5/24)</f>
        <v>42559.265671296293</v>
      </c>
      <c r="T4043" s="9">
        <f>(I4043/86400)+25569+(-5/24)</f>
        <v>42619.265671296293</v>
      </c>
    </row>
    <row r="4044" spans="1:20" ht="43.5" x14ac:dyDescent="0.35">
      <c r="A4044">
        <v>4042</v>
      </c>
      <c r="B4044" s="8" t="s">
        <v>231</v>
      </c>
      <c r="C4044" s="8" t="s">
        <v>230</v>
      </c>
      <c r="D4044">
        <v>10000</v>
      </c>
      <c r="E4044">
        <v>21</v>
      </c>
      <c r="F4044" t="s">
        <v>49</v>
      </c>
      <c r="G4044" t="s">
        <v>55</v>
      </c>
      <c r="H4044" t="s">
        <v>82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81</v>
      </c>
      <c r="O4044">
        <f>ROUNDUP(E4044/D4044,2)*100</f>
        <v>1</v>
      </c>
      <c r="P4044">
        <f>IF(L4044&gt;0,ROUNDUP((E4044/L4044),0))</f>
        <v>7</v>
      </c>
      <c r="Q4044" t="s">
        <v>34</v>
      </c>
      <c r="R4044" t="s">
        <v>80</v>
      </c>
      <c r="S4044" s="10">
        <f>(J4044/86400)+25569+(-5/24)</f>
        <v>41994.875740740739</v>
      </c>
      <c r="T4044" s="9">
        <f>(I4044/86400)+25569+(-5/24)</f>
        <v>42024.594444444439</v>
      </c>
    </row>
    <row r="4045" spans="1:20" ht="43.5" x14ac:dyDescent="0.35">
      <c r="A4045">
        <v>4043</v>
      </c>
      <c r="B4045" s="8" t="s">
        <v>229</v>
      </c>
      <c r="C4045" s="8" t="s">
        <v>228</v>
      </c>
      <c r="D4045">
        <v>300</v>
      </c>
      <c r="E4045">
        <v>0</v>
      </c>
      <c r="F4045" t="s">
        <v>49</v>
      </c>
      <c r="G4045" t="s">
        <v>57</v>
      </c>
      <c r="H4045" t="s">
        <v>193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81</v>
      </c>
      <c r="O4045">
        <f>ROUNDUP(E4045/D4045,2)*100</f>
        <v>0</v>
      </c>
      <c r="P4045" t="b">
        <f>IF(L4045&gt;0,ROUNDUP((E4045/L4045),0))</f>
        <v>0</v>
      </c>
      <c r="Q4045" t="s">
        <v>34</v>
      </c>
      <c r="R4045" t="s">
        <v>80</v>
      </c>
      <c r="S4045" s="10">
        <f>(J4045/86400)+25569+(-5/24)</f>
        <v>41948.749131944445</v>
      </c>
      <c r="T4045" s="9">
        <f>(I4045/86400)+25569+(-5/24)</f>
        <v>41963.749131944445</v>
      </c>
    </row>
    <row r="4046" spans="1:20" ht="43.5" x14ac:dyDescent="0.35">
      <c r="A4046">
        <v>4044</v>
      </c>
      <c r="B4046" s="8" t="s">
        <v>227</v>
      </c>
      <c r="C4046" s="8" t="s">
        <v>226</v>
      </c>
      <c r="D4046">
        <v>600</v>
      </c>
      <c r="E4046">
        <v>225</v>
      </c>
      <c r="F4046" t="s">
        <v>49</v>
      </c>
      <c r="G4046" t="s">
        <v>55</v>
      </c>
      <c r="H4046" t="s">
        <v>82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81</v>
      </c>
      <c r="O4046">
        <f>ROUNDUP(E4046/D4046,2)*100</f>
        <v>38</v>
      </c>
      <c r="P4046">
        <f>IF(L4046&gt;0,ROUNDUP((E4046/L4046),0))</f>
        <v>57</v>
      </c>
      <c r="Q4046" t="s">
        <v>34</v>
      </c>
      <c r="R4046" t="s">
        <v>80</v>
      </c>
      <c r="S4046" s="10">
        <f>(J4046/86400)+25569+(-5/24)</f>
        <v>42074.011365740742</v>
      </c>
      <c r="T4046" s="9">
        <f>(I4046/86400)+25569+(-5/24)</f>
        <v>42103.999999999993</v>
      </c>
    </row>
    <row r="4047" spans="1:20" ht="58" x14ac:dyDescent="0.35">
      <c r="A4047">
        <v>4045</v>
      </c>
      <c r="B4047" s="8" t="s">
        <v>225</v>
      </c>
      <c r="C4047" s="8" t="s">
        <v>224</v>
      </c>
      <c r="D4047">
        <v>5000</v>
      </c>
      <c r="E4047">
        <v>1</v>
      </c>
      <c r="F4047" t="s">
        <v>49</v>
      </c>
      <c r="G4047" t="s">
        <v>58</v>
      </c>
      <c r="H4047" t="s">
        <v>104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81</v>
      </c>
      <c r="O4047">
        <f>ROUNDUP(E4047/D4047,2)*100</f>
        <v>1</v>
      </c>
      <c r="P4047">
        <f>IF(L4047&gt;0,ROUNDUP((E4047/L4047),0))</f>
        <v>1</v>
      </c>
      <c r="Q4047" t="s">
        <v>34</v>
      </c>
      <c r="R4047" t="s">
        <v>80</v>
      </c>
      <c r="S4047" s="10">
        <f>(J4047/86400)+25569+(-5/24)</f>
        <v>41841.992928240739</v>
      </c>
      <c r="T4047" s="9">
        <f>(I4047/86400)+25569+(-5/24)</f>
        <v>41871.992928240739</v>
      </c>
    </row>
    <row r="4048" spans="1:20" ht="58" x14ac:dyDescent="0.35">
      <c r="A4048">
        <v>4046</v>
      </c>
      <c r="B4048" s="8" t="s">
        <v>223</v>
      </c>
      <c r="C4048" s="8" t="s">
        <v>222</v>
      </c>
      <c r="D4048">
        <v>5600</v>
      </c>
      <c r="E4048">
        <v>460</v>
      </c>
      <c r="F4048" t="s">
        <v>49</v>
      </c>
      <c r="G4048" t="s">
        <v>55</v>
      </c>
      <c r="H4048" t="s">
        <v>82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81</v>
      </c>
      <c r="O4048">
        <f>ROUNDUP(E4048/D4048,2)*100</f>
        <v>9</v>
      </c>
      <c r="P4048">
        <f>IF(L4048&gt;0,ROUNDUP((E4048/L4048),0))</f>
        <v>39</v>
      </c>
      <c r="Q4048" t="s">
        <v>34</v>
      </c>
      <c r="R4048" t="s">
        <v>80</v>
      </c>
      <c r="S4048" s="10">
        <f>(J4048/86400)+25569+(-5/24)</f>
        <v>41904.442245370366</v>
      </c>
      <c r="T4048" s="9">
        <f>(I4048/86400)+25569+(-5/24)</f>
        <v>41934.442245370366</v>
      </c>
    </row>
    <row r="4049" spans="1:20" ht="43.5" x14ac:dyDescent="0.35">
      <c r="A4049">
        <v>4047</v>
      </c>
      <c r="B4049" s="8" t="s">
        <v>221</v>
      </c>
      <c r="C4049" s="8" t="s">
        <v>220</v>
      </c>
      <c r="D4049">
        <v>5000</v>
      </c>
      <c r="E4049">
        <v>110</v>
      </c>
      <c r="F4049" t="s">
        <v>49</v>
      </c>
      <c r="G4049" t="s">
        <v>55</v>
      </c>
      <c r="H4049" t="s">
        <v>82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81</v>
      </c>
      <c r="O4049">
        <f>ROUNDUP(E4049/D4049,2)*100</f>
        <v>3</v>
      </c>
      <c r="P4049">
        <f>IF(L4049&gt;0,ROUNDUP((E4049/L4049),0))</f>
        <v>28</v>
      </c>
      <c r="Q4049" t="s">
        <v>34</v>
      </c>
      <c r="R4049" t="s">
        <v>80</v>
      </c>
      <c r="S4049" s="10">
        <f>(J4049/86400)+25569+(-5/24)</f>
        <v>41990.814155092587</v>
      </c>
      <c r="T4049" s="9">
        <f>(I4049/86400)+25569+(-5/24)</f>
        <v>42014.833333333336</v>
      </c>
    </row>
    <row r="4050" spans="1:20" ht="58" x14ac:dyDescent="0.35">
      <c r="A4050">
        <v>4048</v>
      </c>
      <c r="B4050" s="8" t="s">
        <v>219</v>
      </c>
      <c r="C4050" s="8" t="s">
        <v>218</v>
      </c>
      <c r="D4050">
        <v>17000</v>
      </c>
      <c r="E4050">
        <v>3001</v>
      </c>
      <c r="F4050" t="s">
        <v>49</v>
      </c>
      <c r="G4050" t="s">
        <v>56</v>
      </c>
      <c r="H4050" t="s">
        <v>90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81</v>
      </c>
      <c r="O4050">
        <f>ROUNDUP(E4050/D4050,2)*100</f>
        <v>18.000000000000004</v>
      </c>
      <c r="P4050">
        <f>IF(L4050&gt;0,ROUNDUP((E4050/L4050),0))</f>
        <v>33</v>
      </c>
      <c r="Q4050" t="s">
        <v>34</v>
      </c>
      <c r="R4050" t="s">
        <v>80</v>
      </c>
      <c r="S4050" s="10">
        <f>(J4050/86400)+25569+(-5/24)</f>
        <v>42436.300775462958</v>
      </c>
      <c r="T4050" s="9">
        <f>(I4050/86400)+25569+(-5/24)</f>
        <v>42471.259108796294</v>
      </c>
    </row>
    <row r="4051" spans="1:20" ht="43.5" x14ac:dyDescent="0.35">
      <c r="A4051">
        <v>4049</v>
      </c>
      <c r="B4051" s="8" t="s">
        <v>217</v>
      </c>
      <c r="C4051" s="8" t="s">
        <v>216</v>
      </c>
      <c r="D4051">
        <v>20000</v>
      </c>
      <c r="E4051">
        <v>16</v>
      </c>
      <c r="F4051" t="s">
        <v>49</v>
      </c>
      <c r="G4051" t="s">
        <v>55</v>
      </c>
      <c r="H4051" t="s">
        <v>82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81</v>
      </c>
      <c r="O4051">
        <f>ROUNDUP(E4051/D4051,2)*100</f>
        <v>1</v>
      </c>
      <c r="P4051">
        <f>IF(L4051&gt;0,ROUNDUP((E4051/L4051),0))</f>
        <v>16</v>
      </c>
      <c r="Q4051" t="s">
        <v>34</v>
      </c>
      <c r="R4051" t="s">
        <v>80</v>
      </c>
      <c r="S4051" s="10">
        <f>(J4051/86400)+25569+(-5/24)</f>
        <v>42169.750173611108</v>
      </c>
      <c r="T4051" s="9">
        <f>(I4051/86400)+25569+(-5/24)</f>
        <v>42199.750173611108</v>
      </c>
    </row>
    <row r="4052" spans="1:20" ht="58" x14ac:dyDescent="0.35">
      <c r="A4052">
        <v>4050</v>
      </c>
      <c r="B4052" s="8" t="s">
        <v>215</v>
      </c>
      <c r="C4052" s="8" t="s">
        <v>214</v>
      </c>
      <c r="D4052">
        <v>1500</v>
      </c>
      <c r="E4052">
        <v>1</v>
      </c>
      <c r="F4052" t="s">
        <v>49</v>
      </c>
      <c r="G4052" t="s">
        <v>55</v>
      </c>
      <c r="H4052" t="s">
        <v>82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81</v>
      </c>
      <c r="O4052">
        <f>ROUNDUP(E4052/D4052,2)*100</f>
        <v>1</v>
      </c>
      <c r="P4052">
        <f>IF(L4052&gt;0,ROUNDUP((E4052/L4052),0))</f>
        <v>1</v>
      </c>
      <c r="Q4052" t="s">
        <v>34</v>
      </c>
      <c r="R4052" t="s">
        <v>80</v>
      </c>
      <c r="S4052" s="10">
        <f>(J4052/86400)+25569+(-5/24)</f>
        <v>41905.428136574068</v>
      </c>
      <c r="T4052" s="9">
        <f>(I4052/86400)+25569+(-5/24)</f>
        <v>41935.428136574068</v>
      </c>
    </row>
    <row r="4053" spans="1:20" ht="43.5" x14ac:dyDescent="0.35">
      <c r="A4053">
        <v>4051</v>
      </c>
      <c r="B4053" s="8" t="s">
        <v>213</v>
      </c>
      <c r="C4053" s="8" t="s">
        <v>212</v>
      </c>
      <c r="D4053">
        <v>500</v>
      </c>
      <c r="E4053">
        <v>0</v>
      </c>
      <c r="F4053" t="s">
        <v>49</v>
      </c>
      <c r="G4053" t="s">
        <v>55</v>
      </c>
      <c r="H4053" t="s">
        <v>82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81</v>
      </c>
      <c r="O4053">
        <f>ROUNDUP(E4053/D4053,2)*100</f>
        <v>0</v>
      </c>
      <c r="P4053" t="b">
        <f>IF(L4053&gt;0,ROUNDUP((E4053/L4053),0))</f>
        <v>0</v>
      </c>
      <c r="Q4053" t="s">
        <v>34</v>
      </c>
      <c r="R4053" t="s">
        <v>80</v>
      </c>
      <c r="S4053" s="10">
        <f>(J4053/86400)+25569+(-5/24)</f>
        <v>41761.601817129624</v>
      </c>
      <c r="T4053" s="9">
        <f>(I4053/86400)+25569+(-5/24)</f>
        <v>41768.078472222223</v>
      </c>
    </row>
    <row r="4054" spans="1:20" ht="58" x14ac:dyDescent="0.35">
      <c r="A4054">
        <v>4052</v>
      </c>
      <c r="B4054" s="8" t="s">
        <v>211</v>
      </c>
      <c r="C4054" s="8" t="s">
        <v>210</v>
      </c>
      <c r="D4054">
        <v>3000</v>
      </c>
      <c r="E4054">
        <v>1126</v>
      </c>
      <c r="F4054" t="s">
        <v>49</v>
      </c>
      <c r="G4054" t="s">
        <v>55</v>
      </c>
      <c r="H4054" t="s">
        <v>82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81</v>
      </c>
      <c r="O4054">
        <f>ROUNDUP(E4054/D4054,2)*100</f>
        <v>38</v>
      </c>
      <c r="P4054">
        <f>IF(L4054&gt;0,ROUNDUP((E4054/L4054),0))</f>
        <v>87</v>
      </c>
      <c r="Q4054" t="s">
        <v>34</v>
      </c>
      <c r="R4054" t="s">
        <v>80</v>
      </c>
      <c r="S4054" s="10">
        <f>(J4054/86400)+25569+(-5/24)</f>
        <v>41865.670324074068</v>
      </c>
      <c r="T4054" s="9">
        <f>(I4054/86400)+25569+(-5/24)</f>
        <v>41925.670324074068</v>
      </c>
    </row>
    <row r="4055" spans="1:20" ht="43.5" x14ac:dyDescent="0.35">
      <c r="A4055">
        <v>4053</v>
      </c>
      <c r="B4055" s="8" t="s">
        <v>209</v>
      </c>
      <c r="C4055" s="8" t="s">
        <v>208</v>
      </c>
      <c r="D4055">
        <v>500</v>
      </c>
      <c r="E4055">
        <v>110</v>
      </c>
      <c r="F4055" t="s">
        <v>49</v>
      </c>
      <c r="G4055" t="s">
        <v>56</v>
      </c>
      <c r="H4055" t="s">
        <v>90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81</v>
      </c>
      <c r="O4055">
        <f>ROUNDUP(E4055/D4055,2)*100</f>
        <v>22</v>
      </c>
      <c r="P4055">
        <f>IF(L4055&gt;0,ROUNDUP((E4055/L4055),0))</f>
        <v>55</v>
      </c>
      <c r="Q4055" t="s">
        <v>34</v>
      </c>
      <c r="R4055" t="s">
        <v>80</v>
      </c>
      <c r="S4055" s="10">
        <f>(J4055/86400)+25569+(-5/24)</f>
        <v>41928.481805555552</v>
      </c>
      <c r="T4055" s="9">
        <f>(I4055/86400)+25569+(-5/24)</f>
        <v>41958.624999999993</v>
      </c>
    </row>
    <row r="4056" spans="1:20" ht="43.5" x14ac:dyDescent="0.35">
      <c r="A4056">
        <v>4054</v>
      </c>
      <c r="B4056" s="8" t="s">
        <v>207</v>
      </c>
      <c r="C4056" s="8" t="s">
        <v>206</v>
      </c>
      <c r="D4056">
        <v>8880</v>
      </c>
      <c r="E4056">
        <v>0</v>
      </c>
      <c r="F4056" t="s">
        <v>49</v>
      </c>
      <c r="G4056" t="s">
        <v>55</v>
      </c>
      <c r="H4056" t="s">
        <v>82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81</v>
      </c>
      <c r="O4056">
        <f>ROUNDUP(E4056/D4056,2)*100</f>
        <v>0</v>
      </c>
      <c r="P4056" t="b">
        <f>IF(L4056&gt;0,ROUNDUP((E4056/L4056),0))</f>
        <v>0</v>
      </c>
      <c r="Q4056" t="s">
        <v>34</v>
      </c>
      <c r="R4056" t="s">
        <v>80</v>
      </c>
      <c r="S4056" s="10">
        <f>(J4056/86400)+25569+(-5/24)</f>
        <v>42613.632928240739</v>
      </c>
      <c r="T4056" s="9">
        <f>(I4056/86400)+25569+(-5/24)</f>
        <v>42643.958333333336</v>
      </c>
    </row>
    <row r="4057" spans="1:20" ht="43.5" x14ac:dyDescent="0.35">
      <c r="A4057">
        <v>4055</v>
      </c>
      <c r="B4057" s="8" t="s">
        <v>205</v>
      </c>
      <c r="C4057" s="8" t="s">
        <v>204</v>
      </c>
      <c r="D4057">
        <v>5000</v>
      </c>
      <c r="E4057">
        <v>881</v>
      </c>
      <c r="F4057" t="s">
        <v>49</v>
      </c>
      <c r="G4057" t="s">
        <v>56</v>
      </c>
      <c r="H4057" t="s">
        <v>90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81</v>
      </c>
      <c r="O4057">
        <f>ROUNDUP(E4057/D4057,2)*100</f>
        <v>18.000000000000004</v>
      </c>
      <c r="P4057">
        <f>IF(L4057&gt;0,ROUNDUP((E4057/L4057),0))</f>
        <v>42</v>
      </c>
      <c r="Q4057" t="s">
        <v>34</v>
      </c>
      <c r="R4057" t="s">
        <v>80</v>
      </c>
      <c r="S4057" s="10">
        <f>(J4057/86400)+25569+(-5/24)</f>
        <v>41779.44017361111</v>
      </c>
      <c r="T4057" s="9">
        <f>(I4057/86400)+25569+(-5/24)</f>
        <v>41809.44017361111</v>
      </c>
    </row>
    <row r="4058" spans="1:20" ht="43.5" x14ac:dyDescent="0.35">
      <c r="A4058">
        <v>4056</v>
      </c>
      <c r="B4058" s="8" t="s">
        <v>203</v>
      </c>
      <c r="C4058" s="8" t="s">
        <v>202</v>
      </c>
      <c r="D4058">
        <v>1500</v>
      </c>
      <c r="E4058">
        <v>795</v>
      </c>
      <c r="F4058" t="s">
        <v>49</v>
      </c>
      <c r="G4058" t="s">
        <v>55</v>
      </c>
      <c r="H4058" t="s">
        <v>82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81</v>
      </c>
      <c r="O4058">
        <f>ROUNDUP(E4058/D4058,2)*100</f>
        <v>53</v>
      </c>
      <c r="P4058">
        <f>IF(L4058&gt;0,ROUNDUP((E4058/L4058),0))</f>
        <v>89</v>
      </c>
      <c r="Q4058" t="s">
        <v>34</v>
      </c>
      <c r="R4058" t="s">
        <v>80</v>
      </c>
      <c r="S4058" s="10">
        <f>(J4058/86400)+25569+(-5/24)</f>
        <v>42534.724988425922</v>
      </c>
      <c r="T4058" s="9">
        <f>(I4058/86400)+25569+(-5/24)</f>
        <v>42554.624305555553</v>
      </c>
    </row>
    <row r="4059" spans="1:20" ht="58" x14ac:dyDescent="0.35">
      <c r="A4059">
        <v>4057</v>
      </c>
      <c r="B4059" s="8" t="s">
        <v>201</v>
      </c>
      <c r="C4059" s="8" t="s">
        <v>200</v>
      </c>
      <c r="D4059">
        <v>3500</v>
      </c>
      <c r="E4059">
        <v>775</v>
      </c>
      <c r="F4059" t="s">
        <v>49</v>
      </c>
      <c r="G4059" t="s">
        <v>56</v>
      </c>
      <c r="H4059" t="s">
        <v>90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81</v>
      </c>
      <c r="O4059">
        <f>ROUNDUP(E4059/D4059,2)*100</f>
        <v>23</v>
      </c>
      <c r="P4059">
        <f>IF(L4059&gt;0,ROUNDUP((E4059/L4059),0))</f>
        <v>130</v>
      </c>
      <c r="Q4059" t="s">
        <v>34</v>
      </c>
      <c r="R4059" t="s">
        <v>80</v>
      </c>
      <c r="S4059" s="10">
        <f>(J4059/86400)+25569+(-5/24)</f>
        <v>42310.760185185187</v>
      </c>
      <c r="T4059" s="9">
        <f>(I4059/86400)+25569+(-5/24)</f>
        <v>42333.749999999993</v>
      </c>
    </row>
    <row r="4060" spans="1:20" ht="43.5" x14ac:dyDescent="0.35">
      <c r="A4060">
        <v>4058</v>
      </c>
      <c r="B4060" s="8" t="s">
        <v>199</v>
      </c>
      <c r="C4060" s="8" t="s">
        <v>198</v>
      </c>
      <c r="D4060">
        <v>3750</v>
      </c>
      <c r="E4060">
        <v>95</v>
      </c>
      <c r="F4060" t="s">
        <v>49</v>
      </c>
      <c r="G4060" t="s">
        <v>55</v>
      </c>
      <c r="H4060" t="s">
        <v>82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81</v>
      </c>
      <c r="O4060">
        <f>ROUNDUP(E4060/D4060,2)*100</f>
        <v>3</v>
      </c>
      <c r="P4060">
        <f>IF(L4060&gt;0,ROUNDUP((E4060/L4060),0))</f>
        <v>24</v>
      </c>
      <c r="Q4060" t="s">
        <v>34</v>
      </c>
      <c r="R4060" t="s">
        <v>80</v>
      </c>
      <c r="S4060" s="10">
        <f>(J4060/86400)+25569+(-5/24)</f>
        <v>42445.852361111109</v>
      </c>
      <c r="T4060" s="9">
        <f>(I4060/86400)+25569+(-5/24)</f>
        <v>42460.957638888889</v>
      </c>
    </row>
    <row r="4061" spans="1:20" ht="43.5" x14ac:dyDescent="0.35">
      <c r="A4061">
        <v>4059</v>
      </c>
      <c r="B4061" s="8" t="s">
        <v>197</v>
      </c>
      <c r="C4061" s="8" t="s">
        <v>196</v>
      </c>
      <c r="D4061">
        <v>10000</v>
      </c>
      <c r="E4061">
        <v>250</v>
      </c>
      <c r="F4061" t="s">
        <v>49</v>
      </c>
      <c r="G4061" t="s">
        <v>57</v>
      </c>
      <c r="H4061" t="s">
        <v>193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81</v>
      </c>
      <c r="O4061">
        <f>ROUNDUP(E4061/D4061,2)*100</f>
        <v>3</v>
      </c>
      <c r="P4061">
        <f>IF(L4061&gt;0,ROUNDUP((E4061/L4061),0))</f>
        <v>36</v>
      </c>
      <c r="Q4061" t="s">
        <v>34</v>
      </c>
      <c r="R4061" t="s">
        <v>80</v>
      </c>
      <c r="S4061" s="10">
        <f>(J4061/86400)+25569+(-5/24)</f>
        <v>41866.432314814811</v>
      </c>
      <c r="T4061" s="9">
        <f>(I4061/86400)+25569+(-5/24)</f>
        <v>41897.916666666664</v>
      </c>
    </row>
    <row r="4062" spans="1:20" ht="58" x14ac:dyDescent="0.35">
      <c r="A4062">
        <v>4060</v>
      </c>
      <c r="B4062" s="8" t="s">
        <v>195</v>
      </c>
      <c r="C4062" s="8" t="s">
        <v>194</v>
      </c>
      <c r="D4062">
        <v>10000</v>
      </c>
      <c r="E4062">
        <v>285</v>
      </c>
      <c r="F4062" t="s">
        <v>49</v>
      </c>
      <c r="G4062" t="s">
        <v>57</v>
      </c>
      <c r="H4062" t="s">
        <v>193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81</v>
      </c>
      <c r="O4062">
        <f>ROUNDUP(E4062/D4062,2)*100</f>
        <v>3</v>
      </c>
      <c r="P4062">
        <f>IF(L4062&gt;0,ROUNDUP((E4062/L4062),0))</f>
        <v>57</v>
      </c>
      <c r="Q4062" t="s">
        <v>34</v>
      </c>
      <c r="R4062" t="s">
        <v>80</v>
      </c>
      <c r="S4062" s="10">
        <f>(J4062/86400)+25569+(-5/24)</f>
        <v>41779.486759259256</v>
      </c>
      <c r="T4062" s="9">
        <f>(I4062/86400)+25569+(-5/24)</f>
        <v>41813.458333333328</v>
      </c>
    </row>
    <row r="4063" spans="1:20" ht="43.5" x14ac:dyDescent="0.35">
      <c r="A4063">
        <v>4061</v>
      </c>
      <c r="B4063" s="8" t="s">
        <v>192</v>
      </c>
      <c r="C4063" s="8" t="s">
        <v>191</v>
      </c>
      <c r="D4063">
        <v>525</v>
      </c>
      <c r="E4063">
        <v>0</v>
      </c>
      <c r="F4063" t="s">
        <v>49</v>
      </c>
      <c r="G4063" t="s">
        <v>55</v>
      </c>
      <c r="H4063" t="s">
        <v>82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81</v>
      </c>
      <c r="O4063">
        <f>ROUNDUP(E4063/D4063,2)*100</f>
        <v>0</v>
      </c>
      <c r="P4063" t="b">
        <f>IF(L4063&gt;0,ROUNDUP((E4063/L4063),0))</f>
        <v>0</v>
      </c>
      <c r="Q4063" t="s">
        <v>34</v>
      </c>
      <c r="R4063" t="s">
        <v>80</v>
      </c>
      <c r="S4063" s="10">
        <f>(J4063/86400)+25569+(-5/24)</f>
        <v>42420.933136574073</v>
      </c>
      <c r="T4063" s="9">
        <f>(I4063/86400)+25569+(-5/24)</f>
        <v>42480.891469907401</v>
      </c>
    </row>
    <row r="4064" spans="1:20" ht="43.5" x14ac:dyDescent="0.35">
      <c r="A4064">
        <v>4062</v>
      </c>
      <c r="B4064" s="8" t="s">
        <v>190</v>
      </c>
      <c r="C4064" s="8" t="s">
        <v>189</v>
      </c>
      <c r="D4064">
        <v>20000</v>
      </c>
      <c r="E4064">
        <v>490</v>
      </c>
      <c r="F4064" t="s">
        <v>49</v>
      </c>
      <c r="G4064" t="s">
        <v>55</v>
      </c>
      <c r="H4064" t="s">
        <v>82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81</v>
      </c>
      <c r="O4064">
        <f>ROUNDUP(E4064/D4064,2)*100</f>
        <v>3</v>
      </c>
      <c r="P4064">
        <f>IF(L4064&gt;0,ROUNDUP((E4064/L4064),0))</f>
        <v>164</v>
      </c>
      <c r="Q4064" t="s">
        <v>34</v>
      </c>
      <c r="R4064" t="s">
        <v>80</v>
      </c>
      <c r="S4064" s="10">
        <f>(J4064/86400)+25569+(-5/24)</f>
        <v>42523.530879629623</v>
      </c>
      <c r="T4064" s="9">
        <f>(I4064/86400)+25569+(-5/24)</f>
        <v>42553.530879629623</v>
      </c>
    </row>
    <row r="4065" spans="1:20" ht="43.5" x14ac:dyDescent="0.35">
      <c r="A4065">
        <v>4063</v>
      </c>
      <c r="B4065" s="8" t="s">
        <v>188</v>
      </c>
      <c r="C4065" s="8" t="s">
        <v>187</v>
      </c>
      <c r="D4065">
        <v>9500</v>
      </c>
      <c r="E4065">
        <v>135</v>
      </c>
      <c r="F4065" t="s">
        <v>49</v>
      </c>
      <c r="G4065" t="s">
        <v>56</v>
      </c>
      <c r="H4065" t="s">
        <v>90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81</v>
      </c>
      <c r="O4065">
        <f>ROUNDUP(E4065/D4065,2)*100</f>
        <v>2</v>
      </c>
      <c r="P4065">
        <f>IF(L4065&gt;0,ROUNDUP((E4065/L4065),0))</f>
        <v>15</v>
      </c>
      <c r="Q4065" t="s">
        <v>34</v>
      </c>
      <c r="R4065" t="s">
        <v>80</v>
      </c>
      <c r="S4065" s="10">
        <f>(J4065/86400)+25569+(-5/24)</f>
        <v>41787.473194444443</v>
      </c>
      <c r="T4065" s="9">
        <f>(I4065/86400)+25569+(-5/24)</f>
        <v>41817.473194444443</v>
      </c>
    </row>
    <row r="4066" spans="1:20" ht="43.5" x14ac:dyDescent="0.35">
      <c r="A4066">
        <v>4064</v>
      </c>
      <c r="B4066" s="8" t="s">
        <v>186</v>
      </c>
      <c r="C4066" s="8" t="s">
        <v>185</v>
      </c>
      <c r="D4066">
        <v>2000</v>
      </c>
      <c r="E4066">
        <v>385</v>
      </c>
      <c r="F4066" t="s">
        <v>49</v>
      </c>
      <c r="G4066" t="s">
        <v>58</v>
      </c>
      <c r="H4066" t="s">
        <v>104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81</v>
      </c>
      <c r="O4066">
        <f>ROUNDUP(E4066/D4066,2)*100</f>
        <v>20</v>
      </c>
      <c r="P4066">
        <f>IF(L4066&gt;0,ROUNDUP((E4066/L4066),0))</f>
        <v>65</v>
      </c>
      <c r="Q4066" t="s">
        <v>34</v>
      </c>
      <c r="R4066" t="s">
        <v>80</v>
      </c>
      <c r="S4066" s="10">
        <f>(J4066/86400)+25569+(-5/24)</f>
        <v>42093.379930555551</v>
      </c>
      <c r="T4066" s="9">
        <f>(I4066/86400)+25569+(-5/24)</f>
        <v>42123.379930555551</v>
      </c>
    </row>
    <row r="4067" spans="1:20" ht="29" x14ac:dyDescent="0.35">
      <c r="A4067">
        <v>4065</v>
      </c>
      <c r="B4067" s="8" t="s">
        <v>184</v>
      </c>
      <c r="C4067" s="8" t="s">
        <v>183</v>
      </c>
      <c r="D4067">
        <v>4000</v>
      </c>
      <c r="E4067">
        <v>27</v>
      </c>
      <c r="F4067" t="s">
        <v>49</v>
      </c>
      <c r="G4067" t="s">
        <v>55</v>
      </c>
      <c r="H4067" t="s">
        <v>82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81</v>
      </c>
      <c r="O4067">
        <f>ROUNDUP(E4067/D4067,2)*100</f>
        <v>1</v>
      </c>
      <c r="P4067">
        <f>IF(L4067&gt;0,ROUNDUP((E4067/L4067),0))</f>
        <v>7</v>
      </c>
      <c r="Q4067" t="s">
        <v>34</v>
      </c>
      <c r="R4067" t="s">
        <v>80</v>
      </c>
      <c r="S4067" s="10">
        <f>(J4067/86400)+25569+(-5/24)</f>
        <v>41833.74318287037</v>
      </c>
      <c r="T4067" s="9">
        <f>(I4067/86400)+25569+(-5/24)</f>
        <v>41863.74318287037</v>
      </c>
    </row>
    <row r="4068" spans="1:20" ht="58" x14ac:dyDescent="0.35">
      <c r="A4068">
        <v>4066</v>
      </c>
      <c r="B4068" s="8" t="s">
        <v>182</v>
      </c>
      <c r="C4068" s="8" t="s">
        <v>181</v>
      </c>
      <c r="D4068">
        <v>15000</v>
      </c>
      <c r="E4068">
        <v>25</v>
      </c>
      <c r="F4068" t="s">
        <v>49</v>
      </c>
      <c r="G4068" t="s">
        <v>55</v>
      </c>
      <c r="H4068" t="s">
        <v>82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81</v>
      </c>
      <c r="O4068">
        <f>ROUNDUP(E4068/D4068,2)*100</f>
        <v>1</v>
      </c>
      <c r="P4068">
        <f>IF(L4068&gt;0,ROUNDUP((E4068/L4068),0))</f>
        <v>25</v>
      </c>
      <c r="Q4068" t="s">
        <v>34</v>
      </c>
      <c r="R4068" t="s">
        <v>80</v>
      </c>
      <c r="S4068" s="10">
        <f>(J4068/86400)+25569+(-5/24)</f>
        <v>42478.830879629626</v>
      </c>
      <c r="T4068" s="9">
        <f>(I4068/86400)+25569+(-5/24)</f>
        <v>42508.830879629626</v>
      </c>
    </row>
    <row r="4069" spans="1:20" ht="43.5" x14ac:dyDescent="0.35">
      <c r="A4069">
        <v>4067</v>
      </c>
      <c r="B4069" s="8" t="s">
        <v>180</v>
      </c>
      <c r="C4069" s="8" t="s">
        <v>179</v>
      </c>
      <c r="D4069">
        <v>5000</v>
      </c>
      <c r="E4069">
        <v>3045</v>
      </c>
      <c r="F4069" t="s">
        <v>49</v>
      </c>
      <c r="G4069" t="s">
        <v>55</v>
      </c>
      <c r="H4069" t="s">
        <v>82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81</v>
      </c>
      <c r="O4069">
        <f>ROUNDUP(E4069/D4069,2)*100</f>
        <v>61</v>
      </c>
      <c r="P4069">
        <f>IF(L4069&gt;0,ROUNDUP((E4069/L4069),0))</f>
        <v>180</v>
      </c>
      <c r="Q4069" t="s">
        <v>34</v>
      </c>
      <c r="R4069" t="s">
        <v>80</v>
      </c>
      <c r="S4069" s="10">
        <f>(J4069/86400)+25569+(-5/24)</f>
        <v>42234.909143518518</v>
      </c>
      <c r="T4069" s="9">
        <f>(I4069/86400)+25569+(-5/24)</f>
        <v>42274.909143518518</v>
      </c>
    </row>
    <row r="4070" spans="1:20" ht="43.5" x14ac:dyDescent="0.35">
      <c r="A4070">
        <v>4068</v>
      </c>
      <c r="B4070" s="8" t="s">
        <v>178</v>
      </c>
      <c r="C4070" s="8" t="s">
        <v>177</v>
      </c>
      <c r="D4070">
        <v>3495</v>
      </c>
      <c r="E4070">
        <v>34.950000000000003</v>
      </c>
      <c r="F4070" t="s">
        <v>49</v>
      </c>
      <c r="G4070" t="s">
        <v>55</v>
      </c>
      <c r="H4070" t="s">
        <v>82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81</v>
      </c>
      <c r="O4070">
        <f>ROUNDUP(E4070/D4070,2)*100</f>
        <v>1</v>
      </c>
      <c r="P4070">
        <f>IF(L4070&gt;0,ROUNDUP((E4070/L4070),0))</f>
        <v>35</v>
      </c>
      <c r="Q4070" t="s">
        <v>34</v>
      </c>
      <c r="R4070" t="s">
        <v>80</v>
      </c>
      <c r="S4070" s="10">
        <f>(J4070/86400)+25569+(-5/24)</f>
        <v>42718.755266203698</v>
      </c>
      <c r="T4070" s="9">
        <f>(I4070/86400)+25569+(-5/24)</f>
        <v>42748.753472222219</v>
      </c>
    </row>
    <row r="4071" spans="1:20" ht="43.5" x14ac:dyDescent="0.35">
      <c r="A4071">
        <v>4069</v>
      </c>
      <c r="B4071" s="8" t="s">
        <v>176</v>
      </c>
      <c r="C4071" s="8" t="s">
        <v>175</v>
      </c>
      <c r="D4071">
        <v>1250</v>
      </c>
      <c r="E4071">
        <v>430</v>
      </c>
      <c r="F4071" t="s">
        <v>49</v>
      </c>
      <c r="G4071" t="s">
        <v>56</v>
      </c>
      <c r="H4071" t="s">
        <v>90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81</v>
      </c>
      <c r="O4071">
        <f>ROUNDUP(E4071/D4071,2)*100</f>
        <v>35</v>
      </c>
      <c r="P4071">
        <f>IF(L4071&gt;0,ROUNDUP((E4071/L4071),0))</f>
        <v>34</v>
      </c>
      <c r="Q4071" t="s">
        <v>34</v>
      </c>
      <c r="R4071" t="s">
        <v>80</v>
      </c>
      <c r="S4071" s="10">
        <f>(J4071/86400)+25569+(-5/24)</f>
        <v>42022.453194444439</v>
      </c>
      <c r="T4071" s="9">
        <f>(I4071/86400)+25569+(-5/24)</f>
        <v>42063.291666666664</v>
      </c>
    </row>
    <row r="4072" spans="1:20" ht="43.5" x14ac:dyDescent="0.35">
      <c r="A4072">
        <v>4070</v>
      </c>
      <c r="B4072" s="8" t="s">
        <v>174</v>
      </c>
      <c r="C4072" s="8" t="s">
        <v>173</v>
      </c>
      <c r="D4072">
        <v>1000</v>
      </c>
      <c r="E4072">
        <v>165</v>
      </c>
      <c r="F4072" t="s">
        <v>49</v>
      </c>
      <c r="G4072" t="s">
        <v>55</v>
      </c>
      <c r="H4072" t="s">
        <v>82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81</v>
      </c>
      <c r="O4072">
        <f>ROUNDUP(E4072/D4072,2)*100</f>
        <v>17</v>
      </c>
      <c r="P4072">
        <f>IF(L4072&gt;0,ROUNDUP((E4072/L4072),0))</f>
        <v>28</v>
      </c>
      <c r="Q4072" t="s">
        <v>34</v>
      </c>
      <c r="R4072" t="s">
        <v>80</v>
      </c>
      <c r="S4072" s="10">
        <f>(J4072/86400)+25569+(-5/24)</f>
        <v>42031.458564814813</v>
      </c>
      <c r="T4072" s="9">
        <f>(I4072/86400)+25569+(-5/24)</f>
        <v>42063.916666666664</v>
      </c>
    </row>
    <row r="4073" spans="1:20" ht="58" x14ac:dyDescent="0.35">
      <c r="A4073">
        <v>4071</v>
      </c>
      <c r="B4073" s="8" t="s">
        <v>172</v>
      </c>
      <c r="C4073" s="8" t="s">
        <v>171</v>
      </c>
      <c r="D4073">
        <v>20000</v>
      </c>
      <c r="E4073">
        <v>0</v>
      </c>
      <c r="F4073" t="s">
        <v>49</v>
      </c>
      <c r="G4073" t="s">
        <v>67</v>
      </c>
      <c r="H4073" t="s">
        <v>101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81</v>
      </c>
      <c r="O4073">
        <f>ROUNDUP(E4073/D4073,2)*100</f>
        <v>0</v>
      </c>
      <c r="P4073" t="b">
        <f>IF(L4073&gt;0,ROUNDUP((E4073/L4073),0))</f>
        <v>0</v>
      </c>
      <c r="Q4073" t="s">
        <v>34</v>
      </c>
      <c r="R4073" t="s">
        <v>80</v>
      </c>
      <c r="S4073" s="10">
        <f>(J4073/86400)+25569+(-5/24)</f>
        <v>42700.59642361111</v>
      </c>
      <c r="T4073" s="9">
        <f>(I4073/86400)+25569+(-5/24)</f>
        <v>42730.59642361111</v>
      </c>
    </row>
    <row r="4074" spans="1:20" ht="58" x14ac:dyDescent="0.35">
      <c r="A4074">
        <v>4072</v>
      </c>
      <c r="B4074" s="8" t="s">
        <v>170</v>
      </c>
      <c r="C4074" s="8" t="s">
        <v>169</v>
      </c>
      <c r="D4074">
        <v>1000</v>
      </c>
      <c r="E4074">
        <v>4</v>
      </c>
      <c r="F4074" t="s">
        <v>49</v>
      </c>
      <c r="G4074" t="s">
        <v>56</v>
      </c>
      <c r="H4074" t="s">
        <v>90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81</v>
      </c>
      <c r="O4074">
        <f>ROUNDUP(E4074/D4074,2)*100</f>
        <v>1</v>
      </c>
      <c r="P4074">
        <f>IF(L4074&gt;0,ROUNDUP((E4074/L4074),0))</f>
        <v>2</v>
      </c>
      <c r="Q4074" t="s">
        <v>34</v>
      </c>
      <c r="R4074" t="s">
        <v>80</v>
      </c>
      <c r="S4074" s="10">
        <f>(J4074/86400)+25569+(-5/24)</f>
        <v>41812.566099537034</v>
      </c>
      <c r="T4074" s="9">
        <f>(I4074/86400)+25569+(-5/24)</f>
        <v>41872.566099537034</v>
      </c>
    </row>
    <row r="4075" spans="1:20" ht="43.5" x14ac:dyDescent="0.35">
      <c r="A4075">
        <v>4073</v>
      </c>
      <c r="B4075" s="8" t="s">
        <v>168</v>
      </c>
      <c r="C4075" s="8" t="s">
        <v>167</v>
      </c>
      <c r="D4075">
        <v>3500</v>
      </c>
      <c r="E4075">
        <v>37</v>
      </c>
      <c r="F4075" t="s">
        <v>49</v>
      </c>
      <c r="G4075" t="s">
        <v>55</v>
      </c>
      <c r="H4075" t="s">
        <v>82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81</v>
      </c>
      <c r="O4075">
        <f>ROUNDUP(E4075/D4075,2)*100</f>
        <v>2</v>
      </c>
      <c r="P4075">
        <f>IF(L4075&gt;0,ROUNDUP((E4075/L4075),0))</f>
        <v>19</v>
      </c>
      <c r="Q4075" t="s">
        <v>34</v>
      </c>
      <c r="R4075" t="s">
        <v>80</v>
      </c>
      <c r="S4075" s="10">
        <f>(J4075/86400)+25569+(-5/24)</f>
        <v>42078.136874999997</v>
      </c>
      <c r="T4075" s="9">
        <f>(I4075/86400)+25569+(-5/24)</f>
        <v>42132.958333333336</v>
      </c>
    </row>
    <row r="4076" spans="1:20" ht="43.5" x14ac:dyDescent="0.35">
      <c r="A4076">
        <v>4074</v>
      </c>
      <c r="B4076" s="8" t="s">
        <v>166</v>
      </c>
      <c r="C4076" s="8" t="s">
        <v>165</v>
      </c>
      <c r="D4076">
        <v>2750</v>
      </c>
      <c r="E4076">
        <v>735</v>
      </c>
      <c r="F4076" t="s">
        <v>49</v>
      </c>
      <c r="G4076" t="s">
        <v>56</v>
      </c>
      <c r="H4076" t="s">
        <v>90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81</v>
      </c>
      <c r="O4076">
        <f>ROUNDUP(E4076/D4076,2)*100</f>
        <v>27</v>
      </c>
      <c r="P4076">
        <f>IF(L4076&gt;0,ROUNDUP((E4076/L4076),0))</f>
        <v>35</v>
      </c>
      <c r="Q4076" t="s">
        <v>34</v>
      </c>
      <c r="R4076" t="s">
        <v>80</v>
      </c>
      <c r="S4076" s="10">
        <f>(J4076/86400)+25569+(-5/24)</f>
        <v>42283.344618055555</v>
      </c>
      <c r="T4076" s="9">
        <f>(I4076/86400)+25569+(-5/24)</f>
        <v>42313.386284722219</v>
      </c>
    </row>
    <row r="4077" spans="1:20" ht="43.5" x14ac:dyDescent="0.35">
      <c r="A4077">
        <v>4075</v>
      </c>
      <c r="B4077" s="8" t="s">
        <v>164</v>
      </c>
      <c r="C4077" s="8" t="s">
        <v>163</v>
      </c>
      <c r="D4077">
        <v>2000</v>
      </c>
      <c r="E4077">
        <v>576</v>
      </c>
      <c r="F4077" t="s">
        <v>49</v>
      </c>
      <c r="G4077" t="s">
        <v>56</v>
      </c>
      <c r="H4077" t="s">
        <v>90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81</v>
      </c>
      <c r="O4077">
        <f>ROUNDUP(E4077/D4077,2)*100</f>
        <v>29.000000000000004</v>
      </c>
      <c r="P4077">
        <f>IF(L4077&gt;0,ROUNDUP((E4077/L4077),0))</f>
        <v>45</v>
      </c>
      <c r="Q4077" t="s">
        <v>34</v>
      </c>
      <c r="R4077" t="s">
        <v>80</v>
      </c>
      <c r="S4077" s="10">
        <f>(J4077/86400)+25569+(-5/24)</f>
        <v>41778.837604166663</v>
      </c>
      <c r="T4077" s="9">
        <f>(I4077/86400)+25569+(-5/24)</f>
        <v>41820.519444444442</v>
      </c>
    </row>
    <row r="4078" spans="1:20" ht="43.5" x14ac:dyDescent="0.35">
      <c r="A4078">
        <v>4076</v>
      </c>
      <c r="B4078" s="8" t="s">
        <v>162</v>
      </c>
      <c r="C4078" s="8" t="s">
        <v>161</v>
      </c>
      <c r="D4078">
        <v>700</v>
      </c>
      <c r="E4078">
        <v>0</v>
      </c>
      <c r="F4078" t="s">
        <v>49</v>
      </c>
      <c r="G4078" t="s">
        <v>55</v>
      </c>
      <c r="H4078" t="s">
        <v>82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81</v>
      </c>
      <c r="O4078">
        <f>ROUNDUP(E4078/D4078,2)*100</f>
        <v>0</v>
      </c>
      <c r="P4078" t="b">
        <f>IF(L4078&gt;0,ROUNDUP((E4078/L4078),0))</f>
        <v>0</v>
      </c>
      <c r="Q4078" t="s">
        <v>34</v>
      </c>
      <c r="R4078" t="s">
        <v>80</v>
      </c>
      <c r="S4078" s="10">
        <f>(J4078/86400)+25569+(-5/24)</f>
        <v>41905.587372685179</v>
      </c>
      <c r="T4078" s="9">
        <f>(I4078/86400)+25569+(-5/24)</f>
        <v>41933.618750000001</v>
      </c>
    </row>
    <row r="4079" spans="1:20" ht="43.5" x14ac:dyDescent="0.35">
      <c r="A4079">
        <v>4077</v>
      </c>
      <c r="B4079" s="8" t="s">
        <v>160</v>
      </c>
      <c r="C4079" s="8" t="s">
        <v>159</v>
      </c>
      <c r="D4079">
        <v>15000</v>
      </c>
      <c r="E4079">
        <v>1335</v>
      </c>
      <c r="F4079" t="s">
        <v>49</v>
      </c>
      <c r="G4079" t="s">
        <v>55</v>
      </c>
      <c r="H4079" t="s">
        <v>82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81</v>
      </c>
      <c r="O4079">
        <f>ROUNDUP(E4079/D4079,2)*100</f>
        <v>9</v>
      </c>
      <c r="P4079">
        <f>IF(L4079&gt;0,ROUNDUP((E4079/L4079),0))</f>
        <v>223</v>
      </c>
      <c r="Q4079" t="s">
        <v>34</v>
      </c>
      <c r="R4079" t="s">
        <v>80</v>
      </c>
      <c r="S4079" s="10">
        <f>(J4079/86400)+25569+(-5/24)</f>
        <v>42695.502245370364</v>
      </c>
      <c r="T4079" s="9">
        <f>(I4079/86400)+25569+(-5/24)</f>
        <v>42725.502245370364</v>
      </c>
    </row>
    <row r="4080" spans="1:20" ht="43.5" x14ac:dyDescent="0.35">
      <c r="A4080">
        <v>4078</v>
      </c>
      <c r="B4080" s="8" t="s">
        <v>158</v>
      </c>
      <c r="C4080" s="8" t="s">
        <v>157</v>
      </c>
      <c r="D4080">
        <v>250</v>
      </c>
      <c r="E4080">
        <v>0</v>
      </c>
      <c r="F4080" t="s">
        <v>49</v>
      </c>
      <c r="G4080" t="s">
        <v>56</v>
      </c>
      <c r="H4080" t="s">
        <v>90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81</v>
      </c>
      <c r="O4080">
        <f>ROUNDUP(E4080/D4080,2)*100</f>
        <v>0</v>
      </c>
      <c r="P4080" t="b">
        <f>IF(L4080&gt;0,ROUNDUP((E4080/L4080),0))</f>
        <v>0</v>
      </c>
      <c r="Q4080" t="s">
        <v>34</v>
      </c>
      <c r="R4080" t="s">
        <v>80</v>
      </c>
      <c r="S4080" s="10">
        <f>(J4080/86400)+25569+(-5/24)</f>
        <v>42732.579189814809</v>
      </c>
      <c r="T4080" s="9">
        <f>(I4080/86400)+25569+(-5/24)</f>
        <v>42762.579189814809</v>
      </c>
    </row>
    <row r="4081" spans="1:20" ht="43.5" x14ac:dyDescent="0.35">
      <c r="A4081">
        <v>4079</v>
      </c>
      <c r="B4081" s="8" t="s">
        <v>156</v>
      </c>
      <c r="C4081" s="8" t="s">
        <v>155</v>
      </c>
      <c r="D4081">
        <v>3000</v>
      </c>
      <c r="E4081">
        <v>5</v>
      </c>
      <c r="F4081" t="s">
        <v>49</v>
      </c>
      <c r="G4081" t="s">
        <v>55</v>
      </c>
      <c r="H4081" t="s">
        <v>82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81</v>
      </c>
      <c r="O4081">
        <f>ROUNDUP(E4081/D4081,2)*100</f>
        <v>1</v>
      </c>
      <c r="P4081">
        <f>IF(L4081&gt;0,ROUNDUP((E4081/L4081),0))</f>
        <v>5</v>
      </c>
      <c r="Q4081" t="s">
        <v>34</v>
      </c>
      <c r="R4081" t="s">
        <v>80</v>
      </c>
      <c r="S4081" s="10">
        <f>(J4081/86400)+25569+(-5/24)</f>
        <v>42510.730567129627</v>
      </c>
      <c r="T4081" s="9">
        <f>(I4081/86400)+25569+(-5/24)</f>
        <v>42540.730567129627</v>
      </c>
    </row>
    <row r="4082" spans="1:20" ht="43.5" x14ac:dyDescent="0.35">
      <c r="A4082">
        <v>4080</v>
      </c>
      <c r="B4082" s="8" t="s">
        <v>154</v>
      </c>
      <c r="C4082" s="8" t="s">
        <v>153</v>
      </c>
      <c r="D4082">
        <v>3000</v>
      </c>
      <c r="E4082">
        <v>0</v>
      </c>
      <c r="F4082" t="s">
        <v>49</v>
      </c>
      <c r="G4082" t="s">
        <v>55</v>
      </c>
      <c r="H4082" t="s">
        <v>82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81</v>
      </c>
      <c r="O4082">
        <f>ROUNDUP(E4082/D4082,2)*100</f>
        <v>0</v>
      </c>
      <c r="P4082" t="b">
        <f>IF(L4082&gt;0,ROUNDUP((E4082/L4082),0))</f>
        <v>0</v>
      </c>
      <c r="Q4082" t="s">
        <v>34</v>
      </c>
      <c r="R4082" t="s">
        <v>80</v>
      </c>
      <c r="S4082" s="10">
        <f>(J4082/86400)+25569+(-5/24)</f>
        <v>42511.489768518521</v>
      </c>
      <c r="T4082" s="9">
        <f>(I4082/86400)+25569+(-5/24)</f>
        <v>42535.579166666663</v>
      </c>
    </row>
    <row r="4083" spans="1:20" ht="43.5" x14ac:dyDescent="0.35">
      <c r="A4083">
        <v>4081</v>
      </c>
      <c r="B4083" s="8" t="s">
        <v>152</v>
      </c>
      <c r="C4083" s="8" t="s">
        <v>151</v>
      </c>
      <c r="D4083">
        <v>2224</v>
      </c>
      <c r="E4083">
        <v>350</v>
      </c>
      <c r="F4083" t="s">
        <v>49</v>
      </c>
      <c r="G4083" t="s">
        <v>55</v>
      </c>
      <c r="H4083" t="s">
        <v>82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81</v>
      </c>
      <c r="O4083">
        <f>ROUNDUP(E4083/D4083,2)*100</f>
        <v>16</v>
      </c>
      <c r="P4083">
        <f>IF(L4083&gt;0,ROUNDUP((E4083/L4083),0))</f>
        <v>30</v>
      </c>
      <c r="Q4083" t="s">
        <v>34</v>
      </c>
      <c r="R4083" t="s">
        <v>80</v>
      </c>
      <c r="S4083" s="10">
        <f>(J4083/86400)+25569+(-5/24)</f>
        <v>42041.372974537029</v>
      </c>
      <c r="T4083" s="9">
        <f>(I4083/86400)+25569+(-5/24)</f>
        <v>42071.331307870372</v>
      </c>
    </row>
    <row r="4084" spans="1:20" ht="43.5" x14ac:dyDescent="0.35">
      <c r="A4084">
        <v>4082</v>
      </c>
      <c r="B4084" s="8" t="s">
        <v>150</v>
      </c>
      <c r="C4084" s="8" t="s">
        <v>149</v>
      </c>
      <c r="D4084">
        <v>150</v>
      </c>
      <c r="E4084">
        <v>3</v>
      </c>
      <c r="F4084" t="s">
        <v>49</v>
      </c>
      <c r="G4084" t="s">
        <v>55</v>
      </c>
      <c r="H4084" t="s">
        <v>82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81</v>
      </c>
      <c r="O4084">
        <f>ROUNDUP(E4084/D4084,2)*100</f>
        <v>2</v>
      </c>
      <c r="P4084">
        <f>IF(L4084&gt;0,ROUNDUP((E4084/L4084),0))</f>
        <v>2</v>
      </c>
      <c r="Q4084" t="s">
        <v>34</v>
      </c>
      <c r="R4084" t="s">
        <v>80</v>
      </c>
      <c r="S4084" s="10">
        <f>(J4084/86400)+25569+(-5/24)</f>
        <v>42306.980937499997</v>
      </c>
      <c r="T4084" s="9">
        <f>(I4084/86400)+25569+(-5/24)</f>
        <v>42322.749999999993</v>
      </c>
    </row>
    <row r="4085" spans="1:20" ht="43.5" x14ac:dyDescent="0.35">
      <c r="A4085">
        <v>4083</v>
      </c>
      <c r="B4085" s="8" t="s">
        <v>148</v>
      </c>
      <c r="C4085" s="8" t="s">
        <v>147</v>
      </c>
      <c r="D4085">
        <v>3500</v>
      </c>
      <c r="E4085">
        <v>759</v>
      </c>
      <c r="F4085" t="s">
        <v>49</v>
      </c>
      <c r="G4085" t="s">
        <v>55</v>
      </c>
      <c r="H4085" t="s">
        <v>82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81</v>
      </c>
      <c r="O4085">
        <f>ROUNDUP(E4085/D4085,2)*100</f>
        <v>22</v>
      </c>
      <c r="P4085">
        <f>IF(L4085&gt;0,ROUNDUP((E4085/L4085),0))</f>
        <v>127</v>
      </c>
      <c r="Q4085" t="s">
        <v>34</v>
      </c>
      <c r="R4085" t="s">
        <v>80</v>
      </c>
      <c r="S4085" s="10">
        <f>(J4085/86400)+25569+(-5/24)</f>
        <v>42353.553425925922</v>
      </c>
      <c r="T4085" s="9">
        <f>(I4085/86400)+25569+(-5/24)</f>
        <v>42383.553425925922</v>
      </c>
    </row>
    <row r="4086" spans="1:20" ht="58" x14ac:dyDescent="0.35">
      <c r="A4086">
        <v>4084</v>
      </c>
      <c r="B4086" s="8" t="s">
        <v>146</v>
      </c>
      <c r="C4086" s="8" t="s">
        <v>145</v>
      </c>
      <c r="D4086">
        <v>3000</v>
      </c>
      <c r="E4086">
        <v>10</v>
      </c>
      <c r="F4086" t="s">
        <v>49</v>
      </c>
      <c r="G4086" t="s">
        <v>60</v>
      </c>
      <c r="H4086" t="s">
        <v>85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81</v>
      </c>
      <c r="O4086">
        <f>ROUNDUP(E4086/D4086,2)*100</f>
        <v>1</v>
      </c>
      <c r="P4086">
        <f>IF(L4086&gt;0,ROUNDUP((E4086/L4086),0))</f>
        <v>10</v>
      </c>
      <c r="Q4086" t="s">
        <v>34</v>
      </c>
      <c r="R4086" t="s">
        <v>80</v>
      </c>
      <c r="S4086" s="10">
        <f>(J4086/86400)+25569+(-5/24)</f>
        <v>42622.228078703702</v>
      </c>
      <c r="T4086" s="9">
        <f>(I4086/86400)+25569+(-5/24)</f>
        <v>42652.228078703702</v>
      </c>
    </row>
    <row r="4087" spans="1:20" ht="43.5" x14ac:dyDescent="0.35">
      <c r="A4087">
        <v>4085</v>
      </c>
      <c r="B4087" s="8" t="s">
        <v>144</v>
      </c>
      <c r="C4087" s="8" t="s">
        <v>143</v>
      </c>
      <c r="D4087">
        <v>3500</v>
      </c>
      <c r="E4087">
        <v>10</v>
      </c>
      <c r="F4087" t="s">
        <v>49</v>
      </c>
      <c r="G4087" t="s">
        <v>55</v>
      </c>
      <c r="H4087" t="s">
        <v>82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81</v>
      </c>
      <c r="O4087">
        <f>ROUNDUP(E4087/D4087,2)*100</f>
        <v>1</v>
      </c>
      <c r="P4087">
        <f>IF(L4087&gt;0,ROUNDUP((E4087/L4087),0))</f>
        <v>10</v>
      </c>
      <c r="Q4087" t="s">
        <v>34</v>
      </c>
      <c r="R4087" t="s">
        <v>80</v>
      </c>
      <c r="S4087" s="10">
        <f>(J4087/86400)+25569+(-5/24)</f>
        <v>42058.395543981482</v>
      </c>
      <c r="T4087" s="9">
        <f>(I4087/86400)+25569+(-5/24)</f>
        <v>42086.957638888889</v>
      </c>
    </row>
    <row r="4088" spans="1:20" ht="43.5" x14ac:dyDescent="0.35">
      <c r="A4088">
        <v>4086</v>
      </c>
      <c r="B4088" s="8" t="s">
        <v>142</v>
      </c>
      <c r="C4088" s="8" t="s">
        <v>141</v>
      </c>
      <c r="D4088">
        <v>1000</v>
      </c>
      <c r="E4088">
        <v>47</v>
      </c>
      <c r="F4088" t="s">
        <v>49</v>
      </c>
      <c r="G4088" t="s">
        <v>55</v>
      </c>
      <c r="H4088" t="s">
        <v>82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81</v>
      </c>
      <c r="O4088">
        <f>ROUNDUP(E4088/D4088,2)*100</f>
        <v>5</v>
      </c>
      <c r="P4088">
        <f>IF(L4088&gt;0,ROUNDUP((E4088/L4088),0))</f>
        <v>10</v>
      </c>
      <c r="Q4088" t="s">
        <v>34</v>
      </c>
      <c r="R4088" t="s">
        <v>80</v>
      </c>
      <c r="S4088" s="10">
        <f>(J4088/86400)+25569+(-5/24)</f>
        <v>42304.732627314814</v>
      </c>
      <c r="T4088" s="9">
        <f>(I4088/86400)+25569+(-5/24)</f>
        <v>42328.958333333336</v>
      </c>
    </row>
    <row r="4089" spans="1:20" x14ac:dyDescent="0.35">
      <c r="A4089">
        <v>4087</v>
      </c>
      <c r="B4089" s="8" t="s">
        <v>140</v>
      </c>
      <c r="C4089" s="8" t="s">
        <v>139</v>
      </c>
      <c r="D4089">
        <v>9600</v>
      </c>
      <c r="E4089">
        <v>0</v>
      </c>
      <c r="F4089" t="s">
        <v>49</v>
      </c>
      <c r="G4089" t="s">
        <v>55</v>
      </c>
      <c r="H4089" t="s">
        <v>82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81</v>
      </c>
      <c r="O4089">
        <f>ROUNDUP(E4089/D4089,2)*100</f>
        <v>0</v>
      </c>
      <c r="P4089" t="b">
        <f>IF(L4089&gt;0,ROUNDUP((E4089/L4089),0))</f>
        <v>0</v>
      </c>
      <c r="Q4089" t="s">
        <v>34</v>
      </c>
      <c r="R4089" t="s">
        <v>80</v>
      </c>
      <c r="S4089" s="10">
        <f>(J4089/86400)+25569+(-5/24)</f>
        <v>42538.53456018518</v>
      </c>
      <c r="T4089" s="9">
        <f>(I4089/86400)+25569+(-5/24)</f>
        <v>42568.53456018518</v>
      </c>
    </row>
    <row r="4090" spans="1:20" ht="43.5" x14ac:dyDescent="0.35">
      <c r="A4090">
        <v>4088</v>
      </c>
      <c r="B4090" s="8" t="s">
        <v>138</v>
      </c>
      <c r="C4090" s="8" t="s">
        <v>137</v>
      </c>
      <c r="D4090">
        <v>2000</v>
      </c>
      <c r="E4090">
        <v>216</v>
      </c>
      <c r="F4090" t="s">
        <v>49</v>
      </c>
      <c r="G4090" t="s">
        <v>56</v>
      </c>
      <c r="H4090" t="s">
        <v>90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81</v>
      </c>
      <c r="O4090">
        <f>ROUNDUP(E4090/D4090,2)*100</f>
        <v>11</v>
      </c>
      <c r="P4090">
        <f>IF(L4090&gt;0,ROUNDUP((E4090/L4090),0))</f>
        <v>72</v>
      </c>
      <c r="Q4090" t="s">
        <v>34</v>
      </c>
      <c r="R4090" t="s">
        <v>80</v>
      </c>
      <c r="S4090" s="10">
        <f>(J4090/86400)+25569+(-5/24)</f>
        <v>41990.40421296296</v>
      </c>
      <c r="T4090" s="9">
        <f>(I4090/86400)+25569+(-5/24)</f>
        <v>42020.226388888885</v>
      </c>
    </row>
    <row r="4091" spans="1:20" ht="58" x14ac:dyDescent="0.35">
      <c r="A4091">
        <v>4089</v>
      </c>
      <c r="B4091" s="8" t="s">
        <v>136</v>
      </c>
      <c r="C4091" s="8" t="s">
        <v>135</v>
      </c>
      <c r="D4091">
        <v>5000</v>
      </c>
      <c r="E4091">
        <v>240</v>
      </c>
      <c r="F4091" t="s">
        <v>49</v>
      </c>
      <c r="G4091" t="s">
        <v>55</v>
      </c>
      <c r="H4091" t="s">
        <v>82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81</v>
      </c>
      <c r="O4091">
        <f>ROUNDUP(E4091/D4091,2)*100</f>
        <v>5</v>
      </c>
      <c r="P4091">
        <f>IF(L4091&gt;0,ROUNDUP((E4091/L4091),0))</f>
        <v>30</v>
      </c>
      <c r="Q4091" t="s">
        <v>34</v>
      </c>
      <c r="R4091" t="s">
        <v>80</v>
      </c>
      <c r="S4091" s="10">
        <f>(J4091/86400)+25569+(-5/24)</f>
        <v>42122.524166666662</v>
      </c>
      <c r="T4091" s="9">
        <f>(I4091/86400)+25569+(-5/24)</f>
        <v>42155.524305555555</v>
      </c>
    </row>
    <row r="4092" spans="1:20" ht="43.5" x14ac:dyDescent="0.35">
      <c r="A4092">
        <v>4090</v>
      </c>
      <c r="B4092" s="8" t="s">
        <v>134</v>
      </c>
      <c r="C4092" s="8" t="s">
        <v>133</v>
      </c>
      <c r="D4092">
        <v>1000</v>
      </c>
      <c r="E4092">
        <v>32</v>
      </c>
      <c r="F4092" t="s">
        <v>49</v>
      </c>
      <c r="G4092" t="s">
        <v>55</v>
      </c>
      <c r="H4092" t="s">
        <v>82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81</v>
      </c>
      <c r="O4092">
        <f>ROUNDUP(E4092/D4092,2)*100</f>
        <v>4</v>
      </c>
      <c r="P4092">
        <f>IF(L4092&gt;0,ROUNDUP((E4092/L4092),0))</f>
        <v>11</v>
      </c>
      <c r="Q4092" t="s">
        <v>34</v>
      </c>
      <c r="R4092" t="s">
        <v>80</v>
      </c>
      <c r="S4092" s="10">
        <f>(J4092/86400)+25569+(-5/24)</f>
        <v>42209.464548611104</v>
      </c>
      <c r="T4092" s="9">
        <f>(I4092/86400)+25569+(-5/24)</f>
        <v>42223.416666666664</v>
      </c>
    </row>
    <row r="4093" spans="1:20" ht="43.5" x14ac:dyDescent="0.35">
      <c r="A4093">
        <v>4091</v>
      </c>
      <c r="B4093" s="8" t="s">
        <v>132</v>
      </c>
      <c r="C4093" s="8" t="s">
        <v>131</v>
      </c>
      <c r="D4093">
        <v>1600</v>
      </c>
      <c r="E4093">
        <v>204</v>
      </c>
      <c r="F4093" t="s">
        <v>49</v>
      </c>
      <c r="G4093" t="s">
        <v>55</v>
      </c>
      <c r="H4093" t="s">
        <v>82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81</v>
      </c>
      <c r="O4093">
        <f>ROUNDUP(E4093/D4093,2)*100</f>
        <v>13</v>
      </c>
      <c r="P4093">
        <f>IF(L4093&gt;0,ROUNDUP((E4093/L4093),0))</f>
        <v>26</v>
      </c>
      <c r="Q4093" t="s">
        <v>34</v>
      </c>
      <c r="R4093" t="s">
        <v>80</v>
      </c>
      <c r="S4093" s="10">
        <f>(J4093/86400)+25569+(-5/24)</f>
        <v>41990.298043981478</v>
      </c>
      <c r="T4093" s="9">
        <f>(I4093/86400)+25569+(-5/24)</f>
        <v>42020.298043981478</v>
      </c>
    </row>
    <row r="4094" spans="1:20" ht="43.5" x14ac:dyDescent="0.35">
      <c r="A4094">
        <v>4092</v>
      </c>
      <c r="B4094" s="8" t="s">
        <v>130</v>
      </c>
      <c r="C4094" s="8" t="s">
        <v>129</v>
      </c>
      <c r="D4094">
        <v>110000</v>
      </c>
      <c r="E4094">
        <v>20</v>
      </c>
      <c r="F4094" t="s">
        <v>49</v>
      </c>
      <c r="G4094" t="s">
        <v>55</v>
      </c>
      <c r="H4094" t="s">
        <v>82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81</v>
      </c>
      <c r="O4094">
        <f>ROUNDUP(E4094/D4094,2)*100</f>
        <v>1</v>
      </c>
      <c r="P4094">
        <f>IF(L4094&gt;0,ROUNDUP((E4094/L4094),0))</f>
        <v>20</v>
      </c>
      <c r="Q4094" t="s">
        <v>34</v>
      </c>
      <c r="R4094" t="s">
        <v>80</v>
      </c>
      <c r="S4094" s="10">
        <f>(J4094/86400)+25569+(-5/24)</f>
        <v>42038.986655092587</v>
      </c>
      <c r="T4094" s="9">
        <f>(I4094/86400)+25569+(-5/24)</f>
        <v>42098.944988425923</v>
      </c>
    </row>
    <row r="4095" spans="1:20" ht="43.5" x14ac:dyDescent="0.35">
      <c r="A4095">
        <v>4093</v>
      </c>
      <c r="B4095" s="8" t="s">
        <v>128</v>
      </c>
      <c r="C4095" s="8" t="s">
        <v>127</v>
      </c>
      <c r="D4095">
        <v>2500</v>
      </c>
      <c r="E4095">
        <v>60</v>
      </c>
      <c r="F4095" t="s">
        <v>49</v>
      </c>
      <c r="G4095" t="s">
        <v>56</v>
      </c>
      <c r="H4095" t="s">
        <v>90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81</v>
      </c>
      <c r="O4095">
        <f>ROUNDUP(E4095/D4095,2)*100</f>
        <v>3</v>
      </c>
      <c r="P4095">
        <f>IF(L4095&gt;0,ROUNDUP((E4095/L4095),0))</f>
        <v>15</v>
      </c>
      <c r="Q4095" t="s">
        <v>34</v>
      </c>
      <c r="R4095" t="s">
        <v>80</v>
      </c>
      <c r="S4095" s="10">
        <f>(J4095/86400)+25569+(-5/24)</f>
        <v>42178.607557870368</v>
      </c>
      <c r="T4095" s="9">
        <f>(I4095/86400)+25569+(-5/24)</f>
        <v>42238.607557870368</v>
      </c>
    </row>
    <row r="4096" spans="1:20" ht="43.5" x14ac:dyDescent="0.35">
      <c r="A4096">
        <v>4094</v>
      </c>
      <c r="B4096" s="8" t="s">
        <v>126</v>
      </c>
      <c r="C4096" s="8" t="s">
        <v>125</v>
      </c>
      <c r="D4096">
        <v>2000</v>
      </c>
      <c r="E4096">
        <v>730</v>
      </c>
      <c r="F4096" t="s">
        <v>49</v>
      </c>
      <c r="G4096" t="s">
        <v>55</v>
      </c>
      <c r="H4096" t="s">
        <v>82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81</v>
      </c>
      <c r="O4096">
        <f>ROUNDUP(E4096/D4096,2)*100</f>
        <v>37</v>
      </c>
      <c r="P4096">
        <f>IF(L4096&gt;0,ROUNDUP((E4096/L4096),0))</f>
        <v>92</v>
      </c>
      <c r="Q4096" t="s">
        <v>34</v>
      </c>
      <c r="R4096" t="s">
        <v>80</v>
      </c>
      <c r="S4096" s="10">
        <f>(J4096/86400)+25569+(-5/24)</f>
        <v>41889.878472222219</v>
      </c>
      <c r="T4096" s="9">
        <f>(I4096/86400)+25569+(-5/24)</f>
        <v>41933.999305555553</v>
      </c>
    </row>
    <row r="4097" spans="1:20" ht="43.5" x14ac:dyDescent="0.35">
      <c r="A4097">
        <v>4095</v>
      </c>
      <c r="B4097" s="8" t="s">
        <v>124</v>
      </c>
      <c r="C4097" s="8" t="s">
        <v>123</v>
      </c>
      <c r="D4097">
        <v>30000</v>
      </c>
      <c r="E4097">
        <v>800</v>
      </c>
      <c r="F4097" t="s">
        <v>49</v>
      </c>
      <c r="G4097" t="s">
        <v>67</v>
      </c>
      <c r="H4097" t="s">
        <v>101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81</v>
      </c>
      <c r="O4097">
        <f>ROUNDUP(E4097/D4097,2)*100</f>
        <v>3</v>
      </c>
      <c r="P4097">
        <f>IF(L4097&gt;0,ROUNDUP((E4097/L4097),0))</f>
        <v>800</v>
      </c>
      <c r="Q4097" t="s">
        <v>34</v>
      </c>
      <c r="R4097" t="s">
        <v>80</v>
      </c>
      <c r="S4097" s="10">
        <f>(J4097/86400)+25569+(-5/24)</f>
        <v>42692.823495370372</v>
      </c>
      <c r="T4097" s="9">
        <f>(I4097/86400)+25569+(-5/24)</f>
        <v>42722.823495370372</v>
      </c>
    </row>
    <row r="4098" spans="1:20" ht="43.5" x14ac:dyDescent="0.35">
      <c r="A4098">
        <v>4096</v>
      </c>
      <c r="B4098" s="8" t="s">
        <v>122</v>
      </c>
      <c r="C4098" s="8" t="s">
        <v>121</v>
      </c>
      <c r="D4098">
        <v>3500</v>
      </c>
      <c r="E4098">
        <v>400</v>
      </c>
      <c r="F4098" t="s">
        <v>49</v>
      </c>
      <c r="G4098" t="s">
        <v>56</v>
      </c>
      <c r="H4098" t="s">
        <v>90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81</v>
      </c>
      <c r="O4098">
        <f>ROUNDUP(E4098/D4098,2)*100</f>
        <v>12</v>
      </c>
      <c r="P4098">
        <f>IF(L4098&gt;0,ROUNDUP((E4098/L4098),0))</f>
        <v>80</v>
      </c>
      <c r="Q4098" t="s">
        <v>34</v>
      </c>
      <c r="R4098" t="s">
        <v>80</v>
      </c>
      <c r="S4098" s="10">
        <f>(J4098/86400)+25569+(-5/24)</f>
        <v>42750.321979166663</v>
      </c>
      <c r="T4098" s="9">
        <f>(I4098/86400)+25569+(-5/24)</f>
        <v>42794.160416666666</v>
      </c>
    </row>
    <row r="4099" spans="1:20" ht="43.5" x14ac:dyDescent="0.35">
      <c r="A4099">
        <v>4097</v>
      </c>
      <c r="B4099" s="8" t="s">
        <v>120</v>
      </c>
      <c r="C4099" s="8" t="s">
        <v>119</v>
      </c>
      <c r="D4099">
        <v>10000</v>
      </c>
      <c r="E4099">
        <v>0</v>
      </c>
      <c r="F4099" t="s">
        <v>49</v>
      </c>
      <c r="G4099" t="s">
        <v>56</v>
      </c>
      <c r="H4099" t="s">
        <v>90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81</v>
      </c>
      <c r="O4099">
        <f>ROUNDUP(E4099/D4099,2)*100</f>
        <v>0</v>
      </c>
      <c r="P4099" t="b">
        <f>IF(L4099&gt;0,ROUNDUP((E4099/L4099),0))</f>
        <v>0</v>
      </c>
      <c r="Q4099" t="s">
        <v>34</v>
      </c>
      <c r="R4099" t="s">
        <v>80</v>
      </c>
      <c r="S4099" s="10">
        <f>(J4099/86400)+25569+(-5/24)</f>
        <v>42344.616168981483</v>
      </c>
      <c r="T4099" s="9">
        <f>(I4099/86400)+25569+(-5/24)</f>
        <v>42400.788194444445</v>
      </c>
    </row>
    <row r="4100" spans="1:20" ht="43.5" x14ac:dyDescent="0.35">
      <c r="A4100">
        <v>4098</v>
      </c>
      <c r="B4100" s="8" t="s">
        <v>118</v>
      </c>
      <c r="C4100" s="8" t="s">
        <v>117</v>
      </c>
      <c r="D4100">
        <v>75000</v>
      </c>
      <c r="E4100">
        <v>0</v>
      </c>
      <c r="F4100" t="s">
        <v>49</v>
      </c>
      <c r="G4100" t="s">
        <v>55</v>
      </c>
      <c r="H4100" t="s">
        <v>82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81</v>
      </c>
      <c r="O4100">
        <f>ROUNDUP(E4100/D4100,2)*100</f>
        <v>0</v>
      </c>
      <c r="P4100" t="b">
        <f>IF(L4100&gt;0,ROUNDUP((E4100/L4100),0))</f>
        <v>0</v>
      </c>
      <c r="Q4100" t="s">
        <v>34</v>
      </c>
      <c r="R4100" t="s">
        <v>80</v>
      </c>
      <c r="S4100" s="10">
        <f>(J4100/86400)+25569+(-5/24)</f>
        <v>42495.51385416666</v>
      </c>
      <c r="T4100" s="9">
        <f>(I4100/86400)+25569+(-5/24)</f>
        <v>42525.51385416666</v>
      </c>
    </row>
    <row r="4101" spans="1:20" ht="58" x14ac:dyDescent="0.35">
      <c r="A4101">
        <v>4099</v>
      </c>
      <c r="B4101" s="8" t="s">
        <v>116</v>
      </c>
      <c r="C4101" s="8" t="s">
        <v>115</v>
      </c>
      <c r="D4101">
        <v>4500</v>
      </c>
      <c r="E4101">
        <v>50</v>
      </c>
      <c r="F4101" t="s">
        <v>49</v>
      </c>
      <c r="G4101" t="s">
        <v>55</v>
      </c>
      <c r="H4101" t="s">
        <v>82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81</v>
      </c>
      <c r="O4101">
        <f>ROUNDUP(E4101/D4101,2)*100</f>
        <v>2</v>
      </c>
      <c r="P4101">
        <f>IF(L4101&gt;0,ROUNDUP((E4101/L4101),0))</f>
        <v>50</v>
      </c>
      <c r="Q4101" t="s">
        <v>34</v>
      </c>
      <c r="R4101" t="s">
        <v>80</v>
      </c>
      <c r="S4101" s="10">
        <f>(J4101/86400)+25569+(-5/24)</f>
        <v>42570.642048611109</v>
      </c>
      <c r="T4101" s="9">
        <f>(I4101/86400)+25569+(-5/24)</f>
        <v>42615.642048611109</v>
      </c>
    </row>
    <row r="4102" spans="1:20" ht="43.5" x14ac:dyDescent="0.35">
      <c r="A4102">
        <v>4100</v>
      </c>
      <c r="B4102" s="8" t="s">
        <v>114</v>
      </c>
      <c r="C4102" s="8" t="s">
        <v>113</v>
      </c>
      <c r="D4102">
        <v>270</v>
      </c>
      <c r="E4102">
        <v>0</v>
      </c>
      <c r="F4102" t="s">
        <v>49</v>
      </c>
      <c r="G4102" t="s">
        <v>55</v>
      </c>
      <c r="H4102" t="s">
        <v>82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81</v>
      </c>
      <c r="O4102">
        <f>ROUNDUP(E4102/D4102,2)*100</f>
        <v>0</v>
      </c>
      <c r="P4102" t="b">
        <f>IF(L4102&gt;0,ROUNDUP((E4102/L4102),0))</f>
        <v>0</v>
      </c>
      <c r="Q4102" t="s">
        <v>34</v>
      </c>
      <c r="R4102" t="s">
        <v>80</v>
      </c>
      <c r="S4102" s="10">
        <f>(J4102/86400)+25569+(-5/24)</f>
        <v>41926.916550925926</v>
      </c>
      <c r="T4102" s="9">
        <f>(I4102/86400)+25569+(-5/24)</f>
        <v>41936.916550925926</v>
      </c>
    </row>
    <row r="4103" spans="1:20" ht="43.5" x14ac:dyDescent="0.35">
      <c r="A4103">
        <v>4101</v>
      </c>
      <c r="B4103" s="8" t="s">
        <v>112</v>
      </c>
      <c r="C4103" s="8" t="s">
        <v>111</v>
      </c>
      <c r="D4103">
        <v>600</v>
      </c>
      <c r="E4103">
        <v>0</v>
      </c>
      <c r="F4103" t="s">
        <v>49</v>
      </c>
      <c r="G4103" t="s">
        <v>55</v>
      </c>
      <c r="H4103" t="s">
        <v>82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81</v>
      </c>
      <c r="O4103">
        <f>ROUNDUP(E4103/D4103,2)*100</f>
        <v>0</v>
      </c>
      <c r="P4103" t="b">
        <f>IF(L4103&gt;0,ROUNDUP((E4103/L4103),0))</f>
        <v>0</v>
      </c>
      <c r="Q4103" t="s">
        <v>34</v>
      </c>
      <c r="R4103" t="s">
        <v>80</v>
      </c>
      <c r="S4103" s="10">
        <f>(J4103/86400)+25569+(-5/24)</f>
        <v>42730.695393518516</v>
      </c>
      <c r="T4103" s="9">
        <f>(I4103/86400)+25569+(-5/24)</f>
        <v>42760.695393518516</v>
      </c>
    </row>
    <row r="4104" spans="1:20" ht="43.5" x14ac:dyDescent="0.35">
      <c r="A4104">
        <v>4102</v>
      </c>
      <c r="B4104" s="8" t="s">
        <v>110</v>
      </c>
      <c r="C4104" s="8" t="s">
        <v>109</v>
      </c>
      <c r="D4104">
        <v>500</v>
      </c>
      <c r="E4104">
        <v>137</v>
      </c>
      <c r="F4104" t="s">
        <v>49</v>
      </c>
      <c r="G4104" t="s">
        <v>55</v>
      </c>
      <c r="H4104" t="s">
        <v>82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81</v>
      </c>
      <c r="O4104">
        <f>ROUNDUP(E4104/D4104,2)*100</f>
        <v>28.000000000000004</v>
      </c>
      <c r="P4104">
        <f>IF(L4104&gt;0,ROUNDUP((E4104/L4104),0))</f>
        <v>23</v>
      </c>
      <c r="Q4104" t="s">
        <v>34</v>
      </c>
      <c r="R4104" t="s">
        <v>80</v>
      </c>
      <c r="S4104" s="10">
        <f>(J4104/86400)+25569+(-5/24)</f>
        <v>42475.639733796292</v>
      </c>
      <c r="T4104" s="9">
        <f>(I4104/86400)+25569+(-5/24)</f>
        <v>42505.639733796292</v>
      </c>
    </row>
    <row r="4105" spans="1:20" ht="43.5" x14ac:dyDescent="0.35">
      <c r="A4105">
        <v>4103</v>
      </c>
      <c r="B4105" s="8" t="s">
        <v>108</v>
      </c>
      <c r="C4105" s="8" t="s">
        <v>107</v>
      </c>
      <c r="D4105">
        <v>1000</v>
      </c>
      <c r="E4105">
        <v>100</v>
      </c>
      <c r="F4105" t="s">
        <v>49</v>
      </c>
      <c r="G4105" t="s">
        <v>55</v>
      </c>
      <c r="H4105" t="s">
        <v>82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81</v>
      </c>
      <c r="O4105">
        <f>ROUNDUP(E4105/D4105,2)*100</f>
        <v>10</v>
      </c>
      <c r="P4105">
        <f>IF(L4105&gt;0,ROUNDUP((E4105/L4105),0))</f>
        <v>17</v>
      </c>
      <c r="Q4105" t="s">
        <v>34</v>
      </c>
      <c r="R4105" t="s">
        <v>80</v>
      </c>
      <c r="S4105" s="10">
        <f>(J4105/86400)+25569+(-5/24)</f>
        <v>42188.624606481484</v>
      </c>
      <c r="T4105" s="9">
        <f>(I4105/86400)+25569+(-5/24)</f>
        <v>42242.563888888886</v>
      </c>
    </row>
    <row r="4106" spans="1:20" ht="43.5" x14ac:dyDescent="0.35">
      <c r="A4106">
        <v>4104</v>
      </c>
      <c r="B4106" s="8" t="s">
        <v>106</v>
      </c>
      <c r="C4106" s="8" t="s">
        <v>105</v>
      </c>
      <c r="D4106">
        <v>3000</v>
      </c>
      <c r="E4106">
        <v>641</v>
      </c>
      <c r="F4106" t="s">
        <v>49</v>
      </c>
      <c r="G4106" t="s">
        <v>58</v>
      </c>
      <c r="H4106" t="s">
        <v>104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81</v>
      </c>
      <c r="O4106">
        <f>ROUNDUP(E4106/D4106,2)*100</f>
        <v>22</v>
      </c>
      <c r="P4106">
        <f>IF(L4106&gt;0,ROUNDUP((E4106/L4106),0))</f>
        <v>46</v>
      </c>
      <c r="Q4106" t="s">
        <v>34</v>
      </c>
      <c r="R4106" t="s">
        <v>80</v>
      </c>
      <c r="S4106" s="10">
        <f>(J4106/86400)+25569+(-5/24)</f>
        <v>42640.069837962961</v>
      </c>
      <c r="T4106" s="9">
        <f>(I4106/86400)+25569+(-5/24)</f>
        <v>42670.069837962961</v>
      </c>
    </row>
    <row r="4107" spans="1:20" ht="58" x14ac:dyDescent="0.35">
      <c r="A4107">
        <v>4105</v>
      </c>
      <c r="B4107" s="8" t="s">
        <v>103</v>
      </c>
      <c r="C4107" s="8" t="s">
        <v>102</v>
      </c>
      <c r="D4107">
        <v>33000</v>
      </c>
      <c r="E4107">
        <v>2300</v>
      </c>
      <c r="F4107" t="s">
        <v>49</v>
      </c>
      <c r="G4107" t="s">
        <v>67</v>
      </c>
      <c r="H4107" t="s">
        <v>101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81</v>
      </c>
      <c r="O4107">
        <f>ROUNDUP(E4107/D4107,2)*100</f>
        <v>6.9999999999999991</v>
      </c>
      <c r="P4107">
        <f>IF(L4107&gt;0,ROUNDUP((E4107/L4107),0))</f>
        <v>384</v>
      </c>
      <c r="Q4107" t="s">
        <v>34</v>
      </c>
      <c r="R4107" t="s">
        <v>80</v>
      </c>
      <c r="S4107" s="10">
        <f>(J4107/86400)+25569+(-5/24)</f>
        <v>42696.802187499998</v>
      </c>
      <c r="T4107" s="9">
        <f>(I4107/86400)+25569+(-5/24)</f>
        <v>42729.802187499998</v>
      </c>
    </row>
    <row r="4108" spans="1:20" ht="43.5" x14ac:dyDescent="0.35">
      <c r="A4108">
        <v>4106</v>
      </c>
      <c r="B4108" s="8" t="s">
        <v>100</v>
      </c>
      <c r="C4108" s="8" t="s">
        <v>99</v>
      </c>
      <c r="D4108">
        <v>5000</v>
      </c>
      <c r="E4108">
        <v>3530</v>
      </c>
      <c r="F4108" t="s">
        <v>49</v>
      </c>
      <c r="G4108" t="s">
        <v>55</v>
      </c>
      <c r="H4108" t="s">
        <v>82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81</v>
      </c>
      <c r="O4108">
        <f>ROUNDUP(E4108/D4108,2)*100</f>
        <v>71</v>
      </c>
      <c r="P4108">
        <f>IF(L4108&gt;0,ROUNDUP((E4108/L4108),0))</f>
        <v>107</v>
      </c>
      <c r="Q4108" t="s">
        <v>34</v>
      </c>
      <c r="R4108" t="s">
        <v>80</v>
      </c>
      <c r="S4108" s="10">
        <f>(J4108/86400)+25569+(-5/24)</f>
        <v>42052.841041666667</v>
      </c>
      <c r="T4108" s="9">
        <f>(I4108/86400)+25569+(-5/24)</f>
        <v>42095.833333333336</v>
      </c>
    </row>
    <row r="4109" spans="1:20" ht="43.5" x14ac:dyDescent="0.35">
      <c r="A4109">
        <v>4107</v>
      </c>
      <c r="B4109" s="8" t="s">
        <v>98</v>
      </c>
      <c r="C4109" s="8" t="s">
        <v>97</v>
      </c>
      <c r="D4109">
        <v>2000</v>
      </c>
      <c r="E4109">
        <v>41</v>
      </c>
      <c r="F4109" t="s">
        <v>49</v>
      </c>
      <c r="G4109" t="s">
        <v>55</v>
      </c>
      <c r="H4109" t="s">
        <v>82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81</v>
      </c>
      <c r="O4109">
        <f>ROUNDUP(E4109/D4109,2)*100</f>
        <v>3</v>
      </c>
      <c r="P4109">
        <f>IF(L4109&gt;0,ROUNDUP((E4109/L4109),0))</f>
        <v>11</v>
      </c>
      <c r="Q4109" t="s">
        <v>34</v>
      </c>
      <c r="R4109" t="s">
        <v>80</v>
      </c>
      <c r="S4109" s="10">
        <f>(J4109/86400)+25569+(-5/24)</f>
        <v>41883.708344907405</v>
      </c>
      <c r="T4109" s="9">
        <f>(I4109/86400)+25569+(-5/24)</f>
        <v>41906.708344907405</v>
      </c>
    </row>
    <row r="4110" spans="1:20" ht="43.5" x14ac:dyDescent="0.35">
      <c r="A4110">
        <v>4108</v>
      </c>
      <c r="B4110" s="8" t="s">
        <v>96</v>
      </c>
      <c r="C4110" s="8" t="s">
        <v>95</v>
      </c>
      <c r="D4110">
        <v>3000</v>
      </c>
      <c r="E4110">
        <v>59</v>
      </c>
      <c r="F4110" t="s">
        <v>49</v>
      </c>
      <c r="G4110" t="s">
        <v>55</v>
      </c>
      <c r="H4110" t="s">
        <v>82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81</v>
      </c>
      <c r="O4110">
        <f>ROUNDUP(E4110/D4110,2)*100</f>
        <v>2</v>
      </c>
      <c r="P4110">
        <f>IF(L4110&gt;0,ROUNDUP((E4110/L4110),0))</f>
        <v>59</v>
      </c>
      <c r="Q4110" t="s">
        <v>34</v>
      </c>
      <c r="R4110" t="s">
        <v>80</v>
      </c>
      <c r="S4110" s="10">
        <f>(J4110/86400)+25569+(-5/24)</f>
        <v>42766.823344907403</v>
      </c>
      <c r="T4110" s="9">
        <f>(I4110/86400)+25569+(-5/24)</f>
        <v>42796.999999999993</v>
      </c>
    </row>
    <row r="4111" spans="1:20" ht="43.5" x14ac:dyDescent="0.35">
      <c r="A4111">
        <v>4109</v>
      </c>
      <c r="B4111" s="8" t="s">
        <v>94</v>
      </c>
      <c r="C4111" s="8" t="s">
        <v>93</v>
      </c>
      <c r="D4111">
        <v>500</v>
      </c>
      <c r="E4111">
        <v>0</v>
      </c>
      <c r="F4111" t="s">
        <v>49</v>
      </c>
      <c r="G4111" t="s">
        <v>56</v>
      </c>
      <c r="H4111" t="s">
        <v>90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81</v>
      </c>
      <c r="O4111">
        <f>ROUNDUP(E4111/D4111,2)*100</f>
        <v>0</v>
      </c>
      <c r="P4111" t="b">
        <f>IF(L4111&gt;0,ROUNDUP((E4111/L4111),0))</f>
        <v>0</v>
      </c>
      <c r="Q4111" t="s">
        <v>34</v>
      </c>
      <c r="R4111" t="s">
        <v>80</v>
      </c>
      <c r="S4111" s="10">
        <f>(J4111/86400)+25569+(-5/24)</f>
        <v>42307.331064814811</v>
      </c>
      <c r="T4111" s="9">
        <f>(I4111/86400)+25569+(-5/24)</f>
        <v>42337.372731481482</v>
      </c>
    </row>
    <row r="4112" spans="1:20" ht="43.5" x14ac:dyDescent="0.35">
      <c r="A4112">
        <v>4110</v>
      </c>
      <c r="B4112" s="8" t="s">
        <v>92</v>
      </c>
      <c r="C4112" s="8" t="s">
        <v>91</v>
      </c>
      <c r="D4112">
        <v>300</v>
      </c>
      <c r="E4112">
        <v>86</v>
      </c>
      <c r="F4112" t="s">
        <v>49</v>
      </c>
      <c r="G4112" t="s">
        <v>56</v>
      </c>
      <c r="H4112" t="s">
        <v>90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81</v>
      </c>
      <c r="O4112">
        <f>ROUNDUP(E4112/D4112,2)*100</f>
        <v>29.000000000000004</v>
      </c>
      <c r="P4112">
        <f>IF(L4112&gt;0,ROUNDUP((E4112/L4112),0))</f>
        <v>15</v>
      </c>
      <c r="Q4112" t="s">
        <v>34</v>
      </c>
      <c r="R4112" t="s">
        <v>80</v>
      </c>
      <c r="S4112" s="10">
        <f>(J4112/86400)+25569+(-5/24)</f>
        <v>42512.418414351851</v>
      </c>
      <c r="T4112" s="9">
        <f>(I4112/86400)+25569+(-5/24)</f>
        <v>42572.418414351851</v>
      </c>
    </row>
    <row r="4113" spans="1:20" ht="43.5" x14ac:dyDescent="0.35">
      <c r="A4113">
        <v>4111</v>
      </c>
      <c r="B4113" s="8" t="s">
        <v>89</v>
      </c>
      <c r="C4113" s="8" t="s">
        <v>88</v>
      </c>
      <c r="D4113">
        <v>3000</v>
      </c>
      <c r="E4113">
        <v>94</v>
      </c>
      <c r="F4113" t="s">
        <v>49</v>
      </c>
      <c r="G4113" t="s">
        <v>55</v>
      </c>
      <c r="H4113" t="s">
        <v>82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81</v>
      </c>
      <c r="O4113">
        <f>ROUNDUP(E4113/D4113,2)*100</f>
        <v>4</v>
      </c>
      <c r="P4113">
        <f>IF(L4113&gt;0,ROUNDUP((E4113/L4113),0))</f>
        <v>16</v>
      </c>
      <c r="Q4113" t="s">
        <v>34</v>
      </c>
      <c r="R4113" t="s">
        <v>80</v>
      </c>
      <c r="S4113" s="10">
        <f>(J4113/86400)+25569+(-5/24)</f>
        <v>42028.927546296291</v>
      </c>
      <c r="T4113" s="9">
        <f>(I4113/86400)+25569+(-5/24)</f>
        <v>42058.927546296291</v>
      </c>
    </row>
    <row r="4114" spans="1:20" ht="43.5" x14ac:dyDescent="0.35">
      <c r="A4114">
        <v>4112</v>
      </c>
      <c r="B4114" s="8" t="s">
        <v>87</v>
      </c>
      <c r="C4114" s="8" t="s">
        <v>86</v>
      </c>
      <c r="D4114">
        <v>2500</v>
      </c>
      <c r="E4114">
        <v>1</v>
      </c>
      <c r="F4114" t="s">
        <v>49</v>
      </c>
      <c r="G4114" t="s">
        <v>65</v>
      </c>
      <c r="H4114" t="s">
        <v>85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81</v>
      </c>
      <c r="O4114">
        <f>ROUNDUP(E4114/D4114,2)*100</f>
        <v>1</v>
      </c>
      <c r="P4114">
        <f>IF(L4114&gt;0,ROUNDUP((E4114/L4114),0))</f>
        <v>1</v>
      </c>
      <c r="Q4114" t="s">
        <v>34</v>
      </c>
      <c r="R4114" t="s">
        <v>80</v>
      </c>
      <c r="S4114" s="10">
        <f>(J4114/86400)+25569+(-5/24)</f>
        <v>42400.738263888888</v>
      </c>
      <c r="T4114" s="9">
        <f>(I4114/86400)+25569+(-5/24)</f>
        <v>42427.791666666664</v>
      </c>
    </row>
    <row r="4115" spans="1:20" ht="43.5" x14ac:dyDescent="0.35">
      <c r="A4115">
        <v>4113</v>
      </c>
      <c r="B4115" s="8" t="s">
        <v>84</v>
      </c>
      <c r="C4115" s="8" t="s">
        <v>83</v>
      </c>
      <c r="D4115">
        <v>1500</v>
      </c>
      <c r="E4115">
        <v>3</v>
      </c>
      <c r="F4115" t="s">
        <v>49</v>
      </c>
      <c r="G4115" t="s">
        <v>55</v>
      </c>
      <c r="H4115" t="s">
        <v>82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81</v>
      </c>
      <c r="O4115">
        <f>ROUNDUP(E4115/D4115,2)*100</f>
        <v>1</v>
      </c>
      <c r="P4115">
        <f>IF(L4115&gt;0,ROUNDUP((E4115/L4115),0))</f>
        <v>1</v>
      </c>
      <c r="Q4115" t="s">
        <v>34</v>
      </c>
      <c r="R4115" t="s">
        <v>80</v>
      </c>
      <c r="S4115" s="10">
        <f>(J4115/86400)+25569+(-5/24)</f>
        <v>42358.364849537036</v>
      </c>
      <c r="T4115" s="9">
        <f>(I4115/86400)+25569+(-5/24)</f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20000"/>
        <color rgb="FF6CF45A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F8D4B-C589-410D-B413-4604EBD71CBD}">
  <sheetPr codeName="Sheet1"/>
  <dimension ref="A1:K15"/>
  <sheetViews>
    <sheetView workbookViewId="0">
      <selection activeCell="C17" sqref="C17"/>
    </sheetView>
  </sheetViews>
  <sheetFormatPr defaultRowHeight="14.5" x14ac:dyDescent="0.35"/>
  <cols>
    <col min="1" max="1" width="16.1796875" bestFit="1" customWidth="1"/>
    <col min="2" max="2" width="15.26953125" bestFit="1" customWidth="1"/>
    <col min="3" max="3" width="4.7265625" bestFit="1" customWidth="1"/>
    <col min="4" max="4" width="11.54296875" bestFit="1" customWidth="1"/>
    <col min="5" max="5" width="6.1796875" bestFit="1" customWidth="1"/>
    <col min="6" max="6" width="9.453125" bestFit="1" customWidth="1"/>
    <col min="7" max="7" width="10.81640625" bestFit="1" customWidth="1"/>
    <col min="8" max="8" width="10" bestFit="1" customWidth="1"/>
    <col min="9" max="9" width="5.54296875" bestFit="1" customWidth="1"/>
    <col min="10" max="10" width="7.1796875" bestFit="1" customWidth="1"/>
    <col min="11" max="11" width="10.7265625" bestFit="1" customWidth="1"/>
  </cols>
  <sheetData>
    <row r="1" spans="1:11" x14ac:dyDescent="0.35">
      <c r="A1" s="3" t="s">
        <v>20</v>
      </c>
      <c r="B1" t="s">
        <v>21</v>
      </c>
    </row>
    <row r="2" spans="1:11" x14ac:dyDescent="0.35">
      <c r="A2" s="3" t="s">
        <v>22</v>
      </c>
      <c r="B2" t="s">
        <v>21</v>
      </c>
    </row>
    <row r="4" spans="1:11" x14ac:dyDescent="0.35">
      <c r="A4" s="3" t="s">
        <v>23</v>
      </c>
      <c r="B4" s="3" t="s">
        <v>24</v>
      </c>
    </row>
    <row r="5" spans="1:11" x14ac:dyDescent="0.35">
      <c r="A5" s="3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H5" t="s">
        <v>32</v>
      </c>
      <c r="I5" t="s">
        <v>33</v>
      </c>
      <c r="J5" t="s">
        <v>34</v>
      </c>
      <c r="K5" t="s">
        <v>35</v>
      </c>
    </row>
    <row r="6" spans="1:11" x14ac:dyDescent="0.35">
      <c r="A6" s="2" t="s">
        <v>36</v>
      </c>
      <c r="B6" s="1"/>
      <c r="C6" s="1"/>
      <c r="D6" s="1"/>
      <c r="E6" s="1"/>
      <c r="F6" s="1">
        <v>2</v>
      </c>
      <c r="G6" s="1">
        <v>4</v>
      </c>
      <c r="H6" s="1">
        <v>1</v>
      </c>
      <c r="I6" s="1">
        <v>7</v>
      </c>
      <c r="J6" s="1"/>
      <c r="K6" s="1">
        <v>14</v>
      </c>
    </row>
    <row r="7" spans="1:11" x14ac:dyDescent="0.35">
      <c r="A7" s="2" t="s">
        <v>37</v>
      </c>
      <c r="B7" s="1"/>
      <c r="C7" s="1"/>
      <c r="D7" s="1">
        <v>1</v>
      </c>
      <c r="E7" s="1">
        <v>4</v>
      </c>
      <c r="F7" s="1">
        <v>3</v>
      </c>
      <c r="G7" s="1">
        <v>21</v>
      </c>
      <c r="H7" s="1">
        <v>3</v>
      </c>
      <c r="I7" s="1">
        <v>30</v>
      </c>
      <c r="J7" s="1">
        <v>3</v>
      </c>
      <c r="K7" s="1">
        <v>65</v>
      </c>
    </row>
    <row r="8" spans="1:11" x14ac:dyDescent="0.35">
      <c r="A8" s="2" t="s">
        <v>38</v>
      </c>
      <c r="B8" s="1"/>
      <c r="C8" s="1"/>
      <c r="D8" s="1"/>
      <c r="E8" s="1">
        <v>7</v>
      </c>
      <c r="F8" s="1">
        <v>18</v>
      </c>
      <c r="G8" s="1">
        <v>48</v>
      </c>
      <c r="H8" s="1">
        <v>5</v>
      </c>
      <c r="I8" s="1">
        <v>89</v>
      </c>
      <c r="J8" s="1">
        <v>4</v>
      </c>
      <c r="K8" s="1">
        <v>171</v>
      </c>
    </row>
    <row r="9" spans="1:11" x14ac:dyDescent="0.35">
      <c r="A9" s="2" t="s">
        <v>39</v>
      </c>
      <c r="B9" s="1"/>
      <c r="C9" s="1"/>
      <c r="D9" s="1"/>
      <c r="E9" s="1">
        <v>13</v>
      </c>
      <c r="F9" s="1">
        <v>32</v>
      </c>
      <c r="G9" s="1">
        <v>55</v>
      </c>
      <c r="H9" s="1">
        <v>15</v>
      </c>
      <c r="I9" s="1">
        <v>159</v>
      </c>
      <c r="J9" s="1">
        <v>8</v>
      </c>
      <c r="K9" s="1">
        <v>282</v>
      </c>
    </row>
    <row r="10" spans="1:11" x14ac:dyDescent="0.35">
      <c r="A10" s="2" t="s">
        <v>40</v>
      </c>
      <c r="B10" s="1"/>
      <c r="C10" s="1"/>
      <c r="D10" s="1"/>
      <c r="E10" s="1">
        <v>23</v>
      </c>
      <c r="F10" s="1">
        <v>40</v>
      </c>
      <c r="G10" s="1">
        <v>53</v>
      </c>
      <c r="H10" s="1">
        <v>29</v>
      </c>
      <c r="I10" s="1">
        <v>118</v>
      </c>
      <c r="J10" s="1">
        <v>11</v>
      </c>
      <c r="K10" s="1">
        <v>274</v>
      </c>
    </row>
    <row r="11" spans="1:11" x14ac:dyDescent="0.35">
      <c r="A11" s="2" t="s">
        <v>41</v>
      </c>
      <c r="B11" s="1">
        <v>6</v>
      </c>
      <c r="C11" s="1">
        <v>64</v>
      </c>
      <c r="D11" s="1">
        <v>61</v>
      </c>
      <c r="E11" s="1">
        <v>55</v>
      </c>
      <c r="F11" s="1">
        <v>44</v>
      </c>
      <c r="G11" s="1">
        <v>110</v>
      </c>
      <c r="H11" s="1">
        <v>131</v>
      </c>
      <c r="I11" s="1">
        <v>102</v>
      </c>
      <c r="J11" s="1">
        <v>403</v>
      </c>
      <c r="K11" s="1">
        <v>976</v>
      </c>
    </row>
    <row r="12" spans="1:11" x14ac:dyDescent="0.35">
      <c r="A12" s="2" t="s">
        <v>42</v>
      </c>
      <c r="B12" s="1">
        <v>8</v>
      </c>
      <c r="C12" s="1">
        <v>77</v>
      </c>
      <c r="D12" s="1">
        <v>81</v>
      </c>
      <c r="E12" s="1">
        <v>43</v>
      </c>
      <c r="F12" s="1">
        <v>55</v>
      </c>
      <c r="G12" s="1">
        <v>139</v>
      </c>
      <c r="H12" s="1">
        <v>205</v>
      </c>
      <c r="I12" s="1">
        <v>99</v>
      </c>
      <c r="J12" s="1">
        <v>519</v>
      </c>
      <c r="K12" s="1">
        <v>1226</v>
      </c>
    </row>
    <row r="13" spans="1:11" x14ac:dyDescent="0.35">
      <c r="A13" s="2" t="s">
        <v>43</v>
      </c>
      <c r="B13" s="1">
        <v>9</v>
      </c>
      <c r="C13" s="1">
        <v>46</v>
      </c>
      <c r="D13" s="1">
        <v>65</v>
      </c>
      <c r="E13" s="1">
        <v>61</v>
      </c>
      <c r="F13" s="1">
        <v>40</v>
      </c>
      <c r="G13" s="1">
        <v>80</v>
      </c>
      <c r="H13" s="1">
        <v>190</v>
      </c>
      <c r="I13" s="1">
        <v>68</v>
      </c>
      <c r="J13" s="1">
        <v>390</v>
      </c>
      <c r="K13" s="1">
        <v>949</v>
      </c>
    </row>
    <row r="14" spans="1:11" x14ac:dyDescent="0.35">
      <c r="A14" s="2" t="s">
        <v>44</v>
      </c>
      <c r="B14" s="1">
        <v>1</v>
      </c>
      <c r="C14" s="1">
        <v>13</v>
      </c>
      <c r="D14" s="1">
        <v>12</v>
      </c>
      <c r="E14" s="1">
        <v>14</v>
      </c>
      <c r="F14" s="1">
        <v>3</v>
      </c>
      <c r="G14" s="1">
        <v>10</v>
      </c>
      <c r="H14" s="1">
        <v>21</v>
      </c>
      <c r="I14" s="1">
        <v>28</v>
      </c>
      <c r="J14" s="1">
        <v>55</v>
      </c>
      <c r="K14" s="1">
        <v>157</v>
      </c>
    </row>
    <row r="15" spans="1:11" x14ac:dyDescent="0.35">
      <c r="A15" s="2" t="s">
        <v>35</v>
      </c>
      <c r="B15" s="1">
        <v>24</v>
      </c>
      <c r="C15" s="1">
        <v>200</v>
      </c>
      <c r="D15" s="1">
        <v>220</v>
      </c>
      <c r="E15" s="1">
        <v>220</v>
      </c>
      <c r="F15" s="1">
        <v>237</v>
      </c>
      <c r="G15" s="1">
        <v>520</v>
      </c>
      <c r="H15" s="1">
        <v>600</v>
      </c>
      <c r="I15" s="1">
        <v>700</v>
      </c>
      <c r="J15" s="1">
        <v>1393</v>
      </c>
      <c r="K15" s="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5B0C7-F6FD-4826-A04D-65C116079A86}">
  <sheetPr codeName="Sheet4"/>
  <dimension ref="A3:E6"/>
  <sheetViews>
    <sheetView zoomScale="80" zoomScaleNormal="80" workbookViewId="0">
      <selection activeCell="G28" sqref="G28"/>
    </sheetView>
  </sheetViews>
  <sheetFormatPr defaultRowHeight="14.5" x14ac:dyDescent="0.35"/>
  <cols>
    <col min="1" max="1" width="17.54296875" bestFit="1" customWidth="1"/>
    <col min="2" max="2" width="11.54296875" bestFit="1" customWidth="1"/>
    <col min="3" max="3" width="5.81640625" bestFit="1" customWidth="1"/>
    <col min="4" max="4" width="4" bestFit="1" customWidth="1"/>
    <col min="5" max="5" width="9.54296875" bestFit="1" customWidth="1"/>
  </cols>
  <sheetData>
    <row r="3" spans="1:5" x14ac:dyDescent="0.35">
      <c r="A3" s="3" t="s">
        <v>45</v>
      </c>
      <c r="B3" s="3" t="s">
        <v>46</v>
      </c>
    </row>
    <row r="4" spans="1:5" x14ac:dyDescent="0.35">
      <c r="A4" s="3" t="s">
        <v>47</v>
      </c>
      <c r="B4" t="s">
        <v>48</v>
      </c>
      <c r="C4" t="s">
        <v>49</v>
      </c>
      <c r="D4" t="s">
        <v>50</v>
      </c>
      <c r="E4" t="s">
        <v>51</v>
      </c>
    </row>
    <row r="5" spans="1:5" x14ac:dyDescent="0.35">
      <c r="A5" t="s">
        <v>52</v>
      </c>
      <c r="B5" s="1">
        <v>345</v>
      </c>
      <c r="C5" s="1">
        <v>1464</v>
      </c>
      <c r="D5" s="1">
        <v>49</v>
      </c>
      <c r="E5" s="1">
        <v>1699</v>
      </c>
    </row>
    <row r="6" spans="1:5" x14ac:dyDescent="0.35">
      <c r="A6" t="s">
        <v>53</v>
      </c>
      <c r="B6" s="1">
        <v>4</v>
      </c>
      <c r="C6" s="1">
        <v>66</v>
      </c>
      <c r="D6" s="1">
        <v>1</v>
      </c>
      <c r="E6" s="1">
        <v>486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E9E48-2AE6-4E14-97DE-3B36E65F597C}">
  <sheetPr codeName="Sheet2"/>
  <dimension ref="A3:F7"/>
  <sheetViews>
    <sheetView showGridLines="0" topLeftCell="A9" zoomScale="90" zoomScaleNormal="90" workbookViewId="0">
      <selection activeCell="K15" sqref="K15"/>
    </sheetView>
  </sheetViews>
  <sheetFormatPr defaultRowHeight="14.5" x14ac:dyDescent="0.35"/>
  <cols>
    <col min="1" max="1" width="16.1796875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7" width="10.7265625" bestFit="1" customWidth="1"/>
  </cols>
  <sheetData>
    <row r="3" spans="1:6" x14ac:dyDescent="0.35">
      <c r="A3" s="3" t="s">
        <v>23</v>
      </c>
      <c r="B3" s="3" t="s">
        <v>24</v>
      </c>
    </row>
    <row r="4" spans="1:6" x14ac:dyDescent="0.35">
      <c r="A4" s="3" t="s">
        <v>25</v>
      </c>
      <c r="B4" t="s">
        <v>48</v>
      </c>
      <c r="C4" t="s">
        <v>49</v>
      </c>
      <c r="D4" t="s">
        <v>50</v>
      </c>
      <c r="E4" t="s">
        <v>51</v>
      </c>
      <c r="F4" t="s">
        <v>35</v>
      </c>
    </row>
    <row r="5" spans="1:6" x14ac:dyDescent="0.35">
      <c r="A5" s="2" t="s">
        <v>52</v>
      </c>
      <c r="B5" s="1">
        <v>349</v>
      </c>
      <c r="C5" s="1">
        <v>1530</v>
      </c>
      <c r="D5" s="1">
        <v>50</v>
      </c>
      <c r="E5" s="1"/>
      <c r="F5" s="1">
        <v>1929</v>
      </c>
    </row>
    <row r="6" spans="1:6" x14ac:dyDescent="0.35">
      <c r="A6" s="2" t="s">
        <v>53</v>
      </c>
      <c r="B6" s="1"/>
      <c r="C6" s="1"/>
      <c r="D6" s="1"/>
      <c r="E6" s="1">
        <v>2185</v>
      </c>
      <c r="F6" s="1">
        <v>2185</v>
      </c>
    </row>
    <row r="7" spans="1:6" x14ac:dyDescent="0.35">
      <c r="A7" s="2" t="s">
        <v>35</v>
      </c>
      <c r="B7" s="1">
        <v>349</v>
      </c>
      <c r="C7" s="1">
        <v>1530</v>
      </c>
      <c r="D7" s="1">
        <v>50</v>
      </c>
      <c r="E7" s="1">
        <v>2185</v>
      </c>
      <c r="F7" s="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77934-2A84-4C77-9580-B3225C0AF806}">
  <sheetPr codeName="Sheet3"/>
  <dimension ref="A3:B26"/>
  <sheetViews>
    <sheetView showGridLines="0" topLeftCell="A2" zoomScale="80" zoomScaleNormal="80" workbookViewId="0">
      <selection activeCell="J13" sqref="J13"/>
    </sheetView>
  </sheetViews>
  <sheetFormatPr defaultRowHeight="14.5" x14ac:dyDescent="0.35"/>
  <cols>
    <col min="1" max="1" width="13.453125" bestFit="1" customWidth="1"/>
    <col min="2" max="2" width="15.81640625" bestFit="1" customWidth="1"/>
    <col min="3" max="22" width="15.26953125" bestFit="1" customWidth="1"/>
    <col min="23" max="23" width="10.7265625" bestFit="1" customWidth="1"/>
  </cols>
  <sheetData>
    <row r="3" spans="1:2" x14ac:dyDescent="0.35">
      <c r="A3" s="3" t="s">
        <v>25</v>
      </c>
      <c r="B3" t="s">
        <v>54</v>
      </c>
    </row>
    <row r="4" spans="1:2" x14ac:dyDescent="0.35">
      <c r="A4" s="2" t="s">
        <v>55</v>
      </c>
      <c r="B4" s="1">
        <v>3038</v>
      </c>
    </row>
    <row r="5" spans="1:2" x14ac:dyDescent="0.35">
      <c r="A5" s="2" t="s">
        <v>56</v>
      </c>
      <c r="B5" s="1">
        <v>604</v>
      </c>
    </row>
    <row r="6" spans="1:2" x14ac:dyDescent="0.35">
      <c r="A6" s="2" t="s">
        <v>57</v>
      </c>
      <c r="B6" s="1">
        <v>146</v>
      </c>
    </row>
    <row r="7" spans="1:2" x14ac:dyDescent="0.35">
      <c r="A7" s="2" t="s">
        <v>58</v>
      </c>
      <c r="B7" s="1">
        <v>74</v>
      </c>
    </row>
    <row r="8" spans="1:2" x14ac:dyDescent="0.35">
      <c r="A8" s="2" t="s">
        <v>59</v>
      </c>
      <c r="B8" s="1">
        <v>53</v>
      </c>
    </row>
    <row r="9" spans="1:2" x14ac:dyDescent="0.35">
      <c r="A9" s="2" t="s">
        <v>60</v>
      </c>
      <c r="B9" s="1">
        <v>29</v>
      </c>
    </row>
    <row r="10" spans="1:2" x14ac:dyDescent="0.35">
      <c r="A10" s="2" t="s">
        <v>61</v>
      </c>
      <c r="B10" s="1">
        <v>27</v>
      </c>
    </row>
    <row r="11" spans="1:2" x14ac:dyDescent="0.35">
      <c r="A11" s="2" t="s">
        <v>62</v>
      </c>
      <c r="B11" s="1">
        <v>21</v>
      </c>
    </row>
    <row r="12" spans="1:2" x14ac:dyDescent="0.35">
      <c r="A12" s="2" t="s">
        <v>63</v>
      </c>
      <c r="B12" s="1">
        <v>21</v>
      </c>
    </row>
    <row r="13" spans="1:2" x14ac:dyDescent="0.35">
      <c r="A13" s="2" t="s">
        <v>64</v>
      </c>
      <c r="B13" s="1">
        <v>21</v>
      </c>
    </row>
    <row r="14" spans="1:2" x14ac:dyDescent="0.35">
      <c r="A14" s="2" t="s">
        <v>65</v>
      </c>
      <c r="B14" s="1">
        <v>15</v>
      </c>
    </row>
    <row r="15" spans="1:2" x14ac:dyDescent="0.35">
      <c r="A15" s="2" t="s">
        <v>66</v>
      </c>
      <c r="B15" s="1">
        <v>14</v>
      </c>
    </row>
    <row r="16" spans="1:2" x14ac:dyDescent="0.35">
      <c r="A16" s="2" t="s">
        <v>67</v>
      </c>
      <c r="B16" s="1">
        <v>12</v>
      </c>
    </row>
    <row r="17" spans="1:2" x14ac:dyDescent="0.35">
      <c r="A17" s="2" t="s">
        <v>68</v>
      </c>
      <c r="B17" s="1">
        <v>12</v>
      </c>
    </row>
    <row r="18" spans="1:2" x14ac:dyDescent="0.35">
      <c r="A18" s="2" t="s">
        <v>69</v>
      </c>
      <c r="B18" s="1">
        <v>7</v>
      </c>
    </row>
    <row r="19" spans="1:2" x14ac:dyDescent="0.35">
      <c r="A19" s="2" t="s">
        <v>70</v>
      </c>
      <c r="B19" s="1">
        <v>6</v>
      </c>
    </row>
    <row r="20" spans="1:2" x14ac:dyDescent="0.35">
      <c r="A20" s="2" t="s">
        <v>71</v>
      </c>
      <c r="B20" s="1">
        <v>6</v>
      </c>
    </row>
    <row r="21" spans="1:2" x14ac:dyDescent="0.35">
      <c r="A21" s="2" t="s">
        <v>72</v>
      </c>
      <c r="B21" s="1">
        <v>3</v>
      </c>
    </row>
    <row r="22" spans="1:2" x14ac:dyDescent="0.35">
      <c r="A22" s="2" t="s">
        <v>73</v>
      </c>
      <c r="B22" s="1">
        <v>2</v>
      </c>
    </row>
    <row r="23" spans="1:2" x14ac:dyDescent="0.35">
      <c r="A23" s="2" t="s">
        <v>74</v>
      </c>
      <c r="B23" s="1">
        <v>2</v>
      </c>
    </row>
    <row r="24" spans="1:2" x14ac:dyDescent="0.35">
      <c r="A24" s="2" t="s">
        <v>75</v>
      </c>
      <c r="B24" s="1">
        <v>1</v>
      </c>
    </row>
    <row r="25" spans="1:2" x14ac:dyDescent="0.35">
      <c r="A25" s="2" t="s">
        <v>76</v>
      </c>
      <c r="B25" s="1"/>
    </row>
    <row r="26" spans="1:2" x14ac:dyDescent="0.35">
      <c r="A26" s="2" t="s">
        <v>35</v>
      </c>
      <c r="B26" s="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0AD6-1B96-485B-9286-EACF69E4005F}">
  <dimension ref="A1:D14"/>
  <sheetViews>
    <sheetView topLeftCell="E6" workbookViewId="0">
      <selection activeCell="G19" sqref="G19"/>
    </sheetView>
  </sheetViews>
  <sheetFormatPr defaultRowHeight="14.5" x14ac:dyDescent="0.35"/>
  <cols>
    <col min="1" max="1" width="26.81640625" bestFit="1" customWidth="1"/>
    <col min="2" max="2" width="22.1796875" bestFit="1" customWidth="1"/>
    <col min="3" max="3" width="25.7265625" bestFit="1" customWidth="1"/>
    <col min="4" max="5" width="24.7265625" bestFit="1" customWidth="1"/>
    <col min="6" max="6" width="25.7265625" bestFit="1" customWidth="1"/>
    <col min="7" max="7" width="24.7265625" bestFit="1" customWidth="1"/>
    <col min="8" max="8" width="25.7265625" bestFit="1" customWidth="1"/>
    <col min="9" max="9" width="24.7265625" bestFit="1" customWidth="1"/>
    <col min="10" max="10" width="25.7265625" bestFit="1" customWidth="1"/>
    <col min="11" max="11" width="24.7265625" bestFit="1" customWidth="1"/>
    <col min="12" max="12" width="25.7265625" bestFit="1" customWidth="1"/>
    <col min="13" max="13" width="24.7265625" bestFit="1" customWidth="1"/>
    <col min="14" max="14" width="25.7265625" bestFit="1" customWidth="1"/>
    <col min="15" max="15" width="24.7265625" bestFit="1" customWidth="1"/>
    <col min="16" max="16" width="25.7265625" bestFit="1" customWidth="1"/>
    <col min="17" max="17" width="24.7265625" bestFit="1" customWidth="1"/>
    <col min="18" max="18" width="25.7265625" bestFit="1" customWidth="1"/>
    <col min="19" max="19" width="24.7265625" bestFit="1" customWidth="1"/>
    <col min="20" max="20" width="25.7265625" bestFit="1" customWidth="1"/>
    <col min="21" max="21" width="24.7265625" bestFit="1" customWidth="1"/>
    <col min="22" max="22" width="25.7265625" bestFit="1" customWidth="1"/>
    <col min="23" max="23" width="24.7265625" bestFit="1" customWidth="1"/>
    <col min="24" max="24" width="25.7265625" bestFit="1" customWidth="1"/>
    <col min="25" max="25" width="24.7265625" bestFit="1" customWidth="1"/>
    <col min="26" max="26" width="30.54296875" bestFit="1" customWidth="1"/>
    <col min="27" max="27" width="29.54296875" bestFit="1" customWidth="1"/>
    <col min="28" max="28" width="9" bestFit="1" customWidth="1"/>
    <col min="29" max="29" width="6.1796875" bestFit="1" customWidth="1"/>
    <col min="30" max="30" width="8" bestFit="1" customWidth="1"/>
    <col min="31" max="31" width="9" bestFit="1" customWidth="1"/>
    <col min="32" max="32" width="6.1796875" bestFit="1" customWidth="1"/>
    <col min="33" max="33" width="8" bestFit="1" customWidth="1"/>
    <col min="34" max="34" width="9" bestFit="1" customWidth="1"/>
    <col min="35" max="35" width="6.1796875" bestFit="1" customWidth="1"/>
    <col min="36" max="36" width="8" bestFit="1" customWidth="1"/>
    <col min="37" max="37" width="9" bestFit="1" customWidth="1"/>
    <col min="38" max="38" width="10.7265625" bestFit="1" customWidth="1"/>
  </cols>
  <sheetData>
    <row r="1" spans="1:4" x14ac:dyDescent="0.35">
      <c r="A1" s="3" t="s">
        <v>25</v>
      </c>
      <c r="B1" t="s">
        <v>77</v>
      </c>
      <c r="C1" t="s">
        <v>78</v>
      </c>
      <c r="D1" t="s">
        <v>79</v>
      </c>
    </row>
    <row r="2" spans="1:4" x14ac:dyDescent="0.35">
      <c r="A2" s="2" t="s">
        <v>9</v>
      </c>
      <c r="B2" s="1">
        <v>0.297661233167966</v>
      </c>
      <c r="C2" s="1">
        <v>0.65981573352232459</v>
      </c>
      <c r="D2" s="1">
        <v>4.2523033309709427E-2</v>
      </c>
    </row>
    <row r="3" spans="1:4" x14ac:dyDescent="0.35">
      <c r="A3" s="2" t="s">
        <v>11</v>
      </c>
      <c r="B3" s="1">
        <v>0.40909090909090912</v>
      </c>
      <c r="C3" s="1">
        <v>0.47727272727272729</v>
      </c>
      <c r="D3" s="1">
        <v>0.11363636363636363</v>
      </c>
    </row>
    <row r="4" spans="1:4" x14ac:dyDescent="0.35">
      <c r="A4" s="2" t="s">
        <v>12</v>
      </c>
      <c r="B4" s="1">
        <v>0.44776119402985076</v>
      </c>
      <c r="C4" s="1">
        <v>0.46766169154228854</v>
      </c>
      <c r="D4" s="1">
        <v>8.45771144278607E-2</v>
      </c>
    </row>
    <row r="5" spans="1:4" x14ac:dyDescent="0.35">
      <c r="A5" s="2" t="s">
        <v>13</v>
      </c>
      <c r="B5" s="1">
        <v>0.48648648648648651</v>
      </c>
      <c r="C5" s="1">
        <v>0.41891891891891891</v>
      </c>
      <c r="D5" s="1">
        <v>9.45945945945946E-2</v>
      </c>
    </row>
    <row r="6" spans="1:4" x14ac:dyDescent="0.35">
      <c r="A6" s="2" t="s">
        <v>14</v>
      </c>
      <c r="B6" s="1">
        <v>0.46715328467153283</v>
      </c>
      <c r="C6" s="1">
        <v>0.40145985401459855</v>
      </c>
      <c r="D6" s="1">
        <v>0.13138686131386862</v>
      </c>
    </row>
    <row r="7" spans="1:4" x14ac:dyDescent="0.35">
      <c r="A7" s="2" t="s">
        <v>15</v>
      </c>
      <c r="B7" s="1">
        <v>0.45121951219512196</v>
      </c>
      <c r="C7" s="1">
        <v>0.3902439024390244</v>
      </c>
      <c r="D7" s="1">
        <v>0.15853658536585366</v>
      </c>
    </row>
    <row r="8" spans="1:4" x14ac:dyDescent="0.35">
      <c r="A8" s="2" t="s">
        <v>16</v>
      </c>
      <c r="B8" s="1">
        <v>0.4</v>
      </c>
      <c r="C8" s="1">
        <v>0.47272727272727272</v>
      </c>
      <c r="D8" s="1">
        <v>0.12727272727272726</v>
      </c>
    </row>
    <row r="9" spans="1:4" x14ac:dyDescent="0.35">
      <c r="A9" s="2" t="s">
        <v>17</v>
      </c>
      <c r="B9" s="1">
        <v>0.37209302325581395</v>
      </c>
      <c r="C9" s="1">
        <v>0.48837209302325579</v>
      </c>
      <c r="D9" s="1">
        <v>0.13953488372093023</v>
      </c>
    </row>
    <row r="10" spans="1:4" x14ac:dyDescent="0.35">
      <c r="A10" s="2" t="s">
        <v>18</v>
      </c>
      <c r="B10" s="1">
        <v>0.52380952380952384</v>
      </c>
      <c r="C10" s="1">
        <v>0.2857142857142857</v>
      </c>
      <c r="D10" s="1">
        <v>0.19047619047619047</v>
      </c>
    </row>
    <row r="11" spans="1:4" x14ac:dyDescent="0.35">
      <c r="A11" s="2" t="s">
        <v>10</v>
      </c>
      <c r="B11" s="1">
        <v>0.39551192145862551</v>
      </c>
      <c r="C11" s="1">
        <v>0.53295932678821878</v>
      </c>
      <c r="D11" s="1">
        <v>7.1528751753155678E-2</v>
      </c>
    </row>
    <row r="12" spans="1:4" x14ac:dyDescent="0.35">
      <c r="A12" s="2" t="s">
        <v>19</v>
      </c>
      <c r="B12" s="1">
        <v>0.58108108108108103</v>
      </c>
      <c r="C12" s="1">
        <v>0.19369369369369369</v>
      </c>
      <c r="D12" s="1">
        <v>0.22522522522522523</v>
      </c>
    </row>
    <row r="13" spans="1:4" x14ac:dyDescent="0.35">
      <c r="A13" s="2" t="s">
        <v>8</v>
      </c>
      <c r="B13" s="1">
        <v>0.24944812362030905</v>
      </c>
      <c r="C13" s="1">
        <v>0.71081677704194257</v>
      </c>
      <c r="D13" s="1">
        <v>3.9735099337748346E-2</v>
      </c>
    </row>
    <row r="14" spans="1:4" x14ac:dyDescent="0.35">
      <c r="A14" s="2" t="s">
        <v>35</v>
      </c>
      <c r="B14" s="1">
        <v>5.0813162928672195</v>
      </c>
      <c r="C14" s="1">
        <v>5.4996562766985502</v>
      </c>
      <c r="D14" s="1">
        <v>1.4190274304342279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Bonus</vt:lpstr>
      <vt:lpstr>Data</vt:lpstr>
      <vt:lpstr>Years, Category vs State</vt:lpstr>
      <vt:lpstr>Staff pick vs State</vt:lpstr>
      <vt:lpstr>Spotlight vs State</vt:lpstr>
      <vt:lpstr>Countries Rep</vt:lpstr>
      <vt:lpstr>Bonus Chart</vt:lpstr>
      <vt:lpstr>Data!Kickstarter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Olivia M.</dc:creator>
  <cp:keywords/>
  <dc:description/>
  <cp:lastModifiedBy>Olivia M.</cp:lastModifiedBy>
  <cp:revision/>
  <dcterms:created xsi:type="dcterms:W3CDTF">2018-11-17T01:42:34Z</dcterms:created>
  <dcterms:modified xsi:type="dcterms:W3CDTF">2018-11-20T04:41:59Z</dcterms:modified>
  <cp:category/>
  <cp:contentStatus/>
</cp:coreProperties>
</file>