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d\Desktop\urbs-test\urbs\"/>
    </mc:Choice>
  </mc:AlternateContent>
  <xr:revisionPtr revIDLastSave="0" documentId="8_{8D20B91F-8605-4FAC-8A98-E596D6CA2D4A}" xr6:coauthVersionLast="47" xr6:coauthVersionMax="47" xr10:uidLastSave="{00000000-0000-0000-0000-000000000000}"/>
  <bookViews>
    <workbookView xWindow="28680" yWindow="-7545" windowWidth="16440" windowHeight="28440" firstSheet="3" activeTab="4" xr2:uid="{90F0805E-108C-4CC8-8791-2E63166ADE2B}"/>
  </bookViews>
  <sheets>
    <sheet name="Tabelle1" sheetId="1" r:id="rId1"/>
    <sheet name="Ratio_Total_remanufacturing" sheetId="3" r:id="rId2"/>
    <sheet name="Capacity_LR" sheetId="2" r:id="rId3"/>
    <sheet name="StockLVL_vs_Remanufacturing" sheetId="4" r:id="rId4"/>
    <sheet name="Stock_and_Recycl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7" i="3"/>
  <c r="C2" i="3"/>
  <c r="C3" i="3"/>
  <c r="C4" i="3"/>
  <c r="C5" i="3"/>
  <c r="C6" i="3"/>
  <c r="R29" i="1"/>
  <c r="R30" i="1"/>
  <c r="R31" i="1"/>
  <c r="R32" i="1"/>
  <c r="R33" i="1"/>
  <c r="R34" i="1"/>
  <c r="R21" i="1"/>
  <c r="R22" i="1"/>
  <c r="R23" i="1"/>
  <c r="R24" i="1"/>
  <c r="R25" i="1"/>
  <c r="R26" i="1"/>
  <c r="R18" i="1"/>
  <c r="R17" i="1"/>
  <c r="R16" i="1"/>
  <c r="R15" i="1"/>
  <c r="R14" i="1"/>
  <c r="R13" i="1"/>
  <c r="Q34" i="1"/>
  <c r="Q33" i="1"/>
  <c r="Q32" i="1"/>
  <c r="Q31" i="1"/>
  <c r="Q30" i="1"/>
  <c r="Q29" i="1"/>
  <c r="P34" i="1"/>
  <c r="P33" i="1"/>
  <c r="P32" i="1"/>
  <c r="P31" i="1"/>
  <c r="P30" i="1"/>
  <c r="P29" i="1"/>
  <c r="Q26" i="1"/>
  <c r="Q25" i="1"/>
  <c r="Q24" i="1"/>
  <c r="Q23" i="1"/>
  <c r="Q22" i="1"/>
  <c r="Q21" i="1"/>
  <c r="P26" i="1"/>
  <c r="P25" i="1"/>
  <c r="P24" i="1"/>
  <c r="P23" i="1"/>
  <c r="P22" i="1"/>
  <c r="P21" i="1"/>
  <c r="Q18" i="1"/>
  <c r="Q17" i="1"/>
  <c r="Q16" i="1"/>
  <c r="Q15" i="1"/>
  <c r="Q14" i="1"/>
  <c r="Q13" i="1"/>
  <c r="P18" i="1"/>
  <c r="P17" i="1"/>
  <c r="P16" i="1"/>
  <c r="P15" i="1"/>
  <c r="P14" i="1"/>
  <c r="P13" i="1"/>
  <c r="O34" i="1"/>
  <c r="O33" i="1"/>
  <c r="O32" i="1"/>
  <c r="O31" i="1"/>
  <c r="O30" i="1"/>
  <c r="O29" i="1"/>
  <c r="O26" i="1"/>
  <c r="O25" i="1"/>
  <c r="O24" i="1"/>
  <c r="O23" i="1"/>
  <c r="O22" i="1"/>
  <c r="O21" i="1"/>
  <c r="O18" i="1"/>
  <c r="O17" i="1"/>
  <c r="O16" i="1"/>
  <c r="O15" i="1"/>
  <c r="O14" i="1"/>
  <c r="O13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N18" i="1"/>
  <c r="N17" i="1"/>
  <c r="N16" i="1"/>
  <c r="N15" i="1"/>
  <c r="N14" i="1"/>
  <c r="N13" i="1"/>
  <c r="M18" i="1"/>
  <c r="M17" i="1"/>
  <c r="M16" i="1"/>
  <c r="M15" i="1"/>
  <c r="M14" i="1"/>
  <c r="M13" i="1"/>
  <c r="L18" i="1"/>
  <c r="L17" i="1"/>
  <c r="L16" i="1"/>
  <c r="L15" i="1"/>
  <c r="L14" i="1"/>
  <c r="L13" i="1"/>
  <c r="K15" i="1"/>
  <c r="K16" i="1"/>
  <c r="K18" i="1"/>
  <c r="K17" i="1"/>
  <c r="K14" i="1"/>
  <c r="K13" i="1"/>
  <c r="J18" i="1"/>
  <c r="J17" i="1"/>
  <c r="J16" i="1"/>
  <c r="J15" i="1"/>
  <c r="J14" i="1"/>
  <c r="J13" i="1"/>
  <c r="F14" i="1"/>
  <c r="H32" i="1"/>
  <c r="H31" i="1"/>
  <c r="H30" i="1"/>
  <c r="H29" i="1"/>
  <c r="F32" i="1"/>
  <c r="F31" i="1"/>
  <c r="F29" i="1"/>
  <c r="I26" i="1"/>
  <c r="I34" i="1" s="1"/>
  <c r="I25" i="1"/>
  <c r="I33" i="1" s="1"/>
  <c r="I24" i="1"/>
  <c r="I32" i="1" s="1"/>
  <c r="I23" i="1"/>
  <c r="I31" i="1" s="1"/>
  <c r="I22" i="1"/>
  <c r="I30" i="1" s="1"/>
  <c r="I21" i="1"/>
  <c r="I29" i="1" s="1"/>
  <c r="H26" i="1"/>
  <c r="H34" i="1" s="1"/>
  <c r="H25" i="1"/>
  <c r="H33" i="1" s="1"/>
  <c r="H24" i="1"/>
  <c r="H23" i="1"/>
  <c r="H22" i="1"/>
  <c r="H21" i="1"/>
  <c r="G26" i="1"/>
  <c r="G34" i="1" s="1"/>
  <c r="G25" i="1"/>
  <c r="G33" i="1" s="1"/>
  <c r="G24" i="1"/>
  <c r="G32" i="1" s="1"/>
  <c r="G23" i="1"/>
  <c r="G31" i="1" s="1"/>
  <c r="G22" i="1"/>
  <c r="G30" i="1" s="1"/>
  <c r="G21" i="1"/>
  <c r="G29" i="1" s="1"/>
  <c r="F26" i="1"/>
  <c r="F34" i="1" s="1"/>
  <c r="F25" i="1"/>
  <c r="F33" i="1" s="1"/>
  <c r="F24" i="1"/>
  <c r="F23" i="1"/>
  <c r="F22" i="1"/>
  <c r="F30" i="1" s="1"/>
  <c r="F21" i="1"/>
  <c r="E26" i="1"/>
  <c r="E34" i="1" s="1"/>
  <c r="E25" i="1"/>
  <c r="E33" i="1" s="1"/>
  <c r="E24" i="1"/>
  <c r="E32" i="1" s="1"/>
  <c r="E23" i="1"/>
  <c r="E31" i="1" s="1"/>
  <c r="E22" i="1"/>
  <c r="E30" i="1" s="1"/>
  <c r="E21" i="1"/>
  <c r="E29" i="1" s="1"/>
  <c r="G13" i="1"/>
  <c r="I18" i="1"/>
  <c r="I17" i="1"/>
  <c r="I16" i="1"/>
  <c r="I15" i="1"/>
  <c r="I14" i="1"/>
  <c r="I13" i="1"/>
  <c r="H18" i="1"/>
  <c r="H17" i="1"/>
  <c r="H16" i="1"/>
  <c r="H15" i="1"/>
  <c r="H14" i="1"/>
  <c r="G18" i="1"/>
  <c r="G17" i="1"/>
  <c r="G16" i="1"/>
  <c r="G15" i="1"/>
  <c r="G14" i="1"/>
  <c r="H13" i="1"/>
  <c r="F18" i="1"/>
  <c r="F17" i="1"/>
  <c r="F16" i="1"/>
  <c r="F15" i="1"/>
  <c r="F13" i="1"/>
  <c r="E18" i="1"/>
  <c r="E17" i="1"/>
  <c r="E16" i="1"/>
  <c r="E15" i="1"/>
  <c r="E14" i="1"/>
  <c r="E13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<sst xmlns="http://schemas.openxmlformats.org/spreadsheetml/2006/main" count="207" uniqueCount="126">
  <si>
    <t>Production Volume in GWp</t>
  </si>
  <si>
    <t>Module Price Overall (%)</t>
  </si>
  <si>
    <t>LR1</t>
  </si>
  <si>
    <t>LR2</t>
  </si>
  <si>
    <t>LR3</t>
  </si>
  <si>
    <t>LR4</t>
  </si>
  <si>
    <t>LR5</t>
  </si>
  <si>
    <t>Recycling Price 1 (%)</t>
  </si>
  <si>
    <t>Recycling Price 2 (%)</t>
  </si>
  <si>
    <t>Recycling Price 3 (%)</t>
  </si>
  <si>
    <t>Recycling Price 4 (%)</t>
  </si>
  <si>
    <t>Recycling Price 5 (%)</t>
  </si>
  <si>
    <t>Recycling Price Reduction 1 (€/MW]</t>
  </si>
  <si>
    <t>Recycling Price Reduction 2 (€/MW]</t>
  </si>
  <si>
    <t>Recycling Price Reduction 3 (€/MW]</t>
  </si>
  <si>
    <t>Recycling Price Reduction 4 (€/MW]</t>
  </si>
  <si>
    <t>Recycling Price Reduction 5 (€/MW]</t>
  </si>
  <si>
    <t>Recycling Price  1 (€/MW)</t>
  </si>
  <si>
    <t>Recycling Price  2 (€/MW)</t>
  </si>
  <si>
    <t>Recycling Price  3 (€/MW)</t>
  </si>
  <si>
    <t>Recycling Price  4 (€/MW)</t>
  </si>
  <si>
    <t>Recycling Price  5 (€/MW)</t>
  </si>
  <si>
    <t>LR</t>
  </si>
  <si>
    <t>GW</t>
  </si>
  <si>
    <t>MW</t>
  </si>
  <si>
    <t>EEM 1</t>
  </si>
  <si>
    <t>EEM 2</t>
  </si>
  <si>
    <t>EEM 3</t>
  </si>
  <si>
    <t>EEM 4</t>
  </si>
  <si>
    <t>EEM5</t>
  </si>
  <si>
    <t>Recycling Price 6 (%)</t>
  </si>
  <si>
    <t>Recycling Price 7 (%)</t>
  </si>
  <si>
    <t>Recycling Price 8 (%)</t>
  </si>
  <si>
    <t>Recycling Price 9 (%)</t>
  </si>
  <si>
    <t>Recycling Price 10 (%)</t>
  </si>
  <si>
    <t>LR6</t>
  </si>
  <si>
    <t>LR7</t>
  </si>
  <si>
    <t>LR8</t>
  </si>
  <si>
    <t>LR9</t>
  </si>
  <si>
    <t>LR10</t>
  </si>
  <si>
    <t>EEM6</t>
  </si>
  <si>
    <t>EEM7</t>
  </si>
  <si>
    <t>EEM8</t>
  </si>
  <si>
    <t>EEM9</t>
  </si>
  <si>
    <t>EEM10</t>
  </si>
  <si>
    <t>Recycling Price  6 (€/MW)</t>
  </si>
  <si>
    <t>Recycling Price Reduction 6 (€/MW]</t>
  </si>
  <si>
    <t>Recycling Price  7 (€/MW)</t>
  </si>
  <si>
    <t>Recycling Price Reduction 7 (€/MW]</t>
  </si>
  <si>
    <t>Recycling Price  8 (€/MW)</t>
  </si>
  <si>
    <t>Recycling Price Reduction 8 (€/MW]</t>
  </si>
  <si>
    <t>Recycling Price  9 (€/MW)</t>
  </si>
  <si>
    <t>Recycling Price Reduction 9 (€/MW]</t>
  </si>
  <si>
    <t>Recycling Price  10 (€/MW)</t>
  </si>
  <si>
    <t>Recycling Price Reduction 10 (€/MW]</t>
  </si>
  <si>
    <t>EEM11</t>
  </si>
  <si>
    <t>LR11</t>
  </si>
  <si>
    <t>Recycling Price 11 (%)</t>
  </si>
  <si>
    <t>Recycling Price  11 (€/MW)</t>
  </si>
  <si>
    <t>Recycling Price Reduction 11 (€/MW]</t>
  </si>
  <si>
    <t>EEM12</t>
  </si>
  <si>
    <t>EEM13</t>
  </si>
  <si>
    <t>EEM14</t>
  </si>
  <si>
    <t>LR12</t>
  </si>
  <si>
    <t>LR13</t>
  </si>
  <si>
    <t>LR14</t>
  </si>
  <si>
    <t>Recycling Price 12 (%)</t>
  </si>
  <si>
    <t>Recycling Price 13 (%)</t>
  </si>
  <si>
    <t>SZENARIO</t>
  </si>
  <si>
    <t>Recycling Price  12 (€/MW)</t>
  </si>
  <si>
    <t>Recycling Price  13 (€/MW)</t>
  </si>
  <si>
    <t>Recycling Price Reduction 12 (€/MW]</t>
  </si>
  <si>
    <t>Recycling Price Reduction 13 (€/MW]</t>
  </si>
  <si>
    <t>Recycling Price 14 (%)</t>
  </si>
  <si>
    <t>Recycling Price  14 (€/MW)</t>
  </si>
  <si>
    <t>Recycling Price Reduction 14 (€/MW]</t>
  </si>
  <si>
    <t>RESULTS</t>
  </si>
  <si>
    <t>Recycling</t>
  </si>
  <si>
    <t>EU-Primary</t>
  </si>
  <si>
    <t>Stockpile</t>
  </si>
  <si>
    <t>YES</t>
  </si>
  <si>
    <t>NO</t>
  </si>
  <si>
    <t>total cost</t>
  </si>
  <si>
    <t>cost solar</t>
  </si>
  <si>
    <t>Capacity from Recycling</t>
  </si>
  <si>
    <t>EEM Szenario</t>
  </si>
  <si>
    <t>EEM1</t>
  </si>
  <si>
    <t>EEM2</t>
  </si>
  <si>
    <t>EEM3</t>
  </si>
  <si>
    <t>EEM4</t>
  </si>
  <si>
    <t>Ratio in %</t>
  </si>
  <si>
    <t>Total Additions in MW</t>
  </si>
  <si>
    <t>Capacity from Recycling in MW</t>
  </si>
  <si>
    <t>Remanufacturing</t>
  </si>
  <si>
    <t>Ratio to overall in %</t>
  </si>
  <si>
    <t>CUmulativeStocklvl</t>
  </si>
  <si>
    <t>Learning Rate in %</t>
  </si>
  <si>
    <t>Stf</t>
  </si>
  <si>
    <t>REC 1</t>
  </si>
  <si>
    <t>REC 2</t>
  </si>
  <si>
    <t>REC 3</t>
  </si>
  <si>
    <t>REC 4</t>
  </si>
  <si>
    <t>REC 5</t>
  </si>
  <si>
    <t>REC 6</t>
  </si>
  <si>
    <t>REC 7</t>
  </si>
  <si>
    <t>REC 8</t>
  </si>
  <si>
    <t>REC 9</t>
  </si>
  <si>
    <t>REC 10</t>
  </si>
  <si>
    <t>REC 11</t>
  </si>
  <si>
    <t>REC 12</t>
  </si>
  <si>
    <t>REC 13</t>
  </si>
  <si>
    <t>REC 14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</si>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</sst>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rial"/>
      <family val="2"/>
    </font>
    <font>
      <sz val="8"/>
      <color rgb="FF4A6A00"/>
      <name val="Arial"/>
      <family val="2"/>
    </font>
    <font>
      <b/>
      <sz val="8"/>
      <color rgb="FFFFFFFF"/>
      <name val="Arial"/>
      <family val="2"/>
    </font>
    <font>
      <sz val="8"/>
      <color rgb="FF648C1A"/>
      <name val="Arial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1D1"/>
        <bgColor rgb="FF000000"/>
      </patternFill>
    </fill>
    <fill>
      <patternFill patternType="solid">
        <fgColor rgb="FF555759"/>
        <bgColor rgb="FF000000"/>
      </patternFill>
    </fill>
    <fill>
      <patternFill patternType="solid">
        <fgColor rgb="FF648C1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/>
      <right/>
      <top/>
      <bottom style="medium">
        <color rgb="FF95D6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1" applyNumberFormat="0" applyAlignment="0">
      <alignment vertical="top"/>
    </xf>
    <xf numFmtId="0" fontId="4" fillId="4" borderId="1" applyNumberFormat="0" applyAlignment="0">
      <alignment vertical="top"/>
    </xf>
    <xf numFmtId="0" fontId="3" fillId="4" borderId="1" applyNumberFormat="0" applyAlignment="0">
      <alignment vertical="top"/>
    </xf>
    <xf numFmtId="0" fontId="5" fillId="5" borderId="2" applyNumberFormat="0">
      <alignment vertical="center" wrapText="1"/>
    </xf>
    <xf numFmtId="0" fontId="5" fillId="6" borderId="1" applyNumberFormat="0" applyAlignment="0">
      <alignment vertical="top"/>
    </xf>
    <xf numFmtId="0" fontId="6" fillId="0" borderId="0" applyNumberFormat="0" applyFill="0" applyBorder="0" applyAlignment="0">
      <alignment vertical="top"/>
    </xf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4" xfId="0" applyFont="1" applyBorder="1"/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7" xfId="0" applyFont="1" applyBorder="1"/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10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10" xfId="0" applyBorder="1"/>
    <xf numFmtId="0" fontId="0" fillId="9" borderId="0" xfId="0" applyFill="1" applyAlignment="1">
      <alignment horizontal="center"/>
    </xf>
    <xf numFmtId="0" fontId="0" fillId="9" borderId="11" xfId="0" applyFill="1" applyBorder="1" applyAlignment="1">
      <alignment horizontal="center"/>
    </xf>
    <xf numFmtId="11" fontId="0" fillId="0" borderId="0" xfId="0" applyNumberFormat="1"/>
    <xf numFmtId="11" fontId="0" fillId="0" borderId="11" xfId="0" applyNumberFormat="1" applyBorder="1"/>
    <xf numFmtId="0" fontId="0" fillId="0" borderId="12" xfId="0" applyBorder="1"/>
    <xf numFmtId="0" fontId="0" fillId="0" borderId="13" xfId="0" applyBorder="1"/>
    <xf numFmtId="11" fontId="0" fillId="0" borderId="13" xfId="0" applyNumberFormat="1" applyBorder="1"/>
    <xf numFmtId="11" fontId="0" fillId="0" borderId="14" xfId="0" applyNumberFormat="1" applyBorder="1"/>
    <xf numFmtId="0" fontId="2" fillId="0" borderId="3" xfId="0" applyFont="1" applyBorder="1"/>
    <xf numFmtId="0" fontId="2" fillId="9" borderId="0" xfId="0" applyFont="1" applyFill="1" applyAlignment="1">
      <alignment horizontal="center"/>
    </xf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5" xfId="0" applyFill="1" applyBorder="1" applyAlignment="1">
      <alignment horizontal="center"/>
    </xf>
  </cellXfs>
  <cellStyles count="10">
    <cellStyle name="Comma 2" xfId="2" xr:uid="{1840B4F3-4C00-4B56-A5AA-CACFD0BFB97C}"/>
    <cellStyle name="Comma 3" xfId="9" xr:uid="{E2EE008D-22F1-4FAB-B2C0-1857BB4BCC20}"/>
    <cellStyle name="Komma 2" xfId="1" xr:uid="{FF803C1D-99EF-40FE-8036-C8E06568EC90}"/>
    <cellStyle name="N_CalcSum" xfId="7" xr:uid="{5ADFA9A1-803D-4152-8BD6-DCA64CF06B80}"/>
    <cellStyle name="N_Comment" xfId="8" xr:uid="{6209C80D-669D-43E4-BEA0-F1AEC6C85FBC}"/>
    <cellStyle name="N_Input" xfId="5" xr:uid="{D346C85A-9824-4C14-8A00-02CD6976E3FD}"/>
    <cellStyle name="N_InputCalc" xfId="4" xr:uid="{DEDA72B4-C90E-44AE-8B8F-D8050CCF6747}"/>
    <cellStyle name="N_InputWhite" xfId="3" xr:uid="{5B667DBD-66C6-4414-A028-41A49B1DFC58}"/>
    <cellStyle name="N_Table1_Header" xfId="6" xr:uid="{B0E040E4-F766-4331-BC81-6E53C7F06A55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DDDF-FD51-46D4-A60E-D4F04C3FAD5F}">
  <dimension ref="B7:R41"/>
  <sheetViews>
    <sheetView topLeftCell="A19" zoomScaleNormal="100" workbookViewId="0">
      <selection activeCell="E36" sqref="E36"/>
    </sheetView>
  </sheetViews>
  <sheetFormatPr baseColWidth="10" defaultRowHeight="15" x14ac:dyDescent="0.25"/>
  <cols>
    <col min="3" max="3" width="11.42578125" customWidth="1"/>
  </cols>
  <sheetData>
    <row r="7" spans="3:18" ht="15.75" thickBot="1" x14ac:dyDescent="0.3"/>
    <row r="8" spans="3:18" ht="15.75" thickBot="1" x14ac:dyDescent="0.3">
      <c r="D8" s="5" t="s">
        <v>68</v>
      </c>
      <c r="E8" s="6" t="s">
        <v>25</v>
      </c>
      <c r="F8" s="6" t="s">
        <v>26</v>
      </c>
      <c r="G8" s="6" t="s">
        <v>27</v>
      </c>
      <c r="H8" s="6" t="s">
        <v>28</v>
      </c>
      <c r="I8" s="6" t="s">
        <v>29</v>
      </c>
      <c r="J8" s="6" t="s">
        <v>40</v>
      </c>
      <c r="K8" s="6" t="s">
        <v>41</v>
      </c>
      <c r="L8" s="6" t="s">
        <v>42</v>
      </c>
      <c r="M8" s="6" t="s">
        <v>43</v>
      </c>
      <c r="N8" s="6" t="s">
        <v>44</v>
      </c>
      <c r="O8" s="6" t="s">
        <v>55</v>
      </c>
      <c r="P8" s="6" t="s">
        <v>60</v>
      </c>
      <c r="Q8" s="6" t="s">
        <v>61</v>
      </c>
      <c r="R8" s="7" t="s">
        <v>62</v>
      </c>
    </row>
    <row r="9" spans="3:18" x14ac:dyDescent="0.25">
      <c r="D9" s="3" t="s">
        <v>22</v>
      </c>
      <c r="E9" s="4" t="s">
        <v>2</v>
      </c>
      <c r="F9" s="4" t="s">
        <v>3</v>
      </c>
      <c r="G9" s="4" t="s">
        <v>4</v>
      </c>
      <c r="H9" s="4" t="s">
        <v>5</v>
      </c>
      <c r="I9" s="4" t="s">
        <v>6</v>
      </c>
      <c r="J9" s="4" t="s">
        <v>35</v>
      </c>
      <c r="K9" s="4" t="s">
        <v>36</v>
      </c>
      <c r="L9" s="4" t="s">
        <v>37</v>
      </c>
      <c r="M9" s="4" t="s">
        <v>38</v>
      </c>
      <c r="N9" s="4" t="s">
        <v>39</v>
      </c>
      <c r="O9" s="4" t="s">
        <v>56</v>
      </c>
      <c r="P9" s="4" t="s">
        <v>63</v>
      </c>
      <c r="Q9" s="4" t="s">
        <v>64</v>
      </c>
      <c r="R9" s="4" t="s">
        <v>65</v>
      </c>
    </row>
    <row r="10" spans="3:18" x14ac:dyDescent="0.25">
      <c r="D10" s="3">
        <v>0.24399999999999999</v>
      </c>
      <c r="E10" s="26">
        <v>0.01</v>
      </c>
      <c r="F10" s="26">
        <v>0.02</v>
      </c>
      <c r="G10" s="26">
        <v>0.05</v>
      </c>
      <c r="H10" s="26">
        <v>0.1</v>
      </c>
      <c r="I10" s="26">
        <v>0.25</v>
      </c>
      <c r="J10" s="26">
        <v>2.5000000000000001E-2</v>
      </c>
      <c r="K10" s="26">
        <v>0.03</v>
      </c>
      <c r="L10" s="26">
        <v>3.5000000000000003E-2</v>
      </c>
      <c r="M10" s="26">
        <v>0.04</v>
      </c>
      <c r="N10" s="26">
        <v>4.4999999999999998E-2</v>
      </c>
      <c r="O10" s="26">
        <v>3.7499999999999999E-2</v>
      </c>
      <c r="P10" s="26">
        <v>3.5999999999999997E-2</v>
      </c>
      <c r="Q10" s="26">
        <v>3.6999999999999998E-2</v>
      </c>
      <c r="R10" s="26">
        <v>3.5499999999999997E-2</v>
      </c>
    </row>
    <row r="11" spans="3:18" ht="45" x14ac:dyDescent="0.25">
      <c r="C11" s="1" t="s">
        <v>0</v>
      </c>
      <c r="D11" s="1" t="s">
        <v>1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30</v>
      </c>
      <c r="K11" s="2" t="s">
        <v>31</v>
      </c>
      <c r="L11" s="2" t="s">
        <v>32</v>
      </c>
      <c r="M11" s="2" t="s">
        <v>33</v>
      </c>
      <c r="N11" s="2" t="s">
        <v>34</v>
      </c>
      <c r="O11" s="2" t="s">
        <v>57</v>
      </c>
      <c r="P11" s="2" t="s">
        <v>66</v>
      </c>
      <c r="Q11" s="2" t="s">
        <v>67</v>
      </c>
      <c r="R11" s="2" t="s">
        <v>73</v>
      </c>
    </row>
    <row r="12" spans="3:18" x14ac:dyDescent="0.25">
      <c r="C12">
        <v>0.01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</row>
    <row r="13" spans="3:18" x14ac:dyDescent="0.25">
      <c r="C13">
        <v>0.1</v>
      </c>
      <c r="D13">
        <f>(100 * (1 - D10) ^ (LOG(C13 / C12, 2)))</f>
        <v>39.487363673958527</v>
      </c>
      <c r="E13">
        <f>(100 * (1 - E10) ^ (LOG(C13 / C12, 2)))</f>
        <v>96.71646849294801</v>
      </c>
      <c r="F13">
        <f>(100 * (1 - F10) ^ (LOG(C13 / C12, 2)))</f>
        <v>93.509052048103953</v>
      </c>
      <c r="G13">
        <f>(100 * (1 - G10) ^ (LOG(C13 / C12, 2)))</f>
        <v>84.333362868840879</v>
      </c>
      <c r="H13">
        <f>(100 * (1 - H10) ^ (LOG(C13 / C12, 2)))</f>
        <v>70.468804951234603</v>
      </c>
      <c r="I13">
        <f>(100 * (1 - I10) ^ (LOG(C13 / C12, 2)))</f>
        <v>38.455857579369095</v>
      </c>
      <c r="J13">
        <f>(100 * (1 - J10) ^ (LOG(C13 / C12, 2)))</f>
        <v>91.933569754271943</v>
      </c>
      <c r="K13">
        <f>(100 * (1 - K10) ^ (LOG(C13 / C12, 2)))</f>
        <v>90.376735977422797</v>
      </c>
      <c r="L13">
        <f>(100 * (1 - L10) ^ (LOG(C13 / C12, 2)))</f>
        <v>88.838424401705637</v>
      </c>
      <c r="M13">
        <f>(100 * (1 - M10) ^ (LOG(C13 / C12, 2)))</f>
        <v>87.318508920708652</v>
      </c>
      <c r="N13">
        <f>(100 * (1 - N10) ^ (LOG(C13 / C12, 2)))</f>
        <v>85.816863638194292</v>
      </c>
      <c r="O13">
        <f>(100 * (1 - O10) ^ (LOG(C13 / C12, 2)))</f>
        <v>88.076175022816599</v>
      </c>
      <c r="P13">
        <f>(100 * (1 - P10) ^ (LOG(C13 / C12, 2)))</f>
        <v>88.532973649639416</v>
      </c>
      <c r="Q13">
        <f>(100 * (1 - Q10) ^ (LOG(C13 / C12, 2)))</f>
        <v>88.228257732845577</v>
      </c>
      <c r="R13">
        <f>(100 * (1 - R10) ^ (LOG(C13 / C12, 2)))</f>
        <v>88.685607108281133</v>
      </c>
    </row>
    <row r="14" spans="3:18" x14ac:dyDescent="0.25">
      <c r="C14">
        <v>1</v>
      </c>
      <c r="D14">
        <f>(100 * (1 - D10) ^ (LOG(C14 / C12, 2)))</f>
        <v>15.592518899194591</v>
      </c>
      <c r="E14">
        <f>(100 * (1 - E10) ^ (LOG(C14 / C12, 2)))</f>
        <v>93.540752777474054</v>
      </c>
      <c r="F14">
        <f>(100 * (1 - F10) ^ (LOG(C14 / C12, 2)))</f>
        <v>87.43942814935015</v>
      </c>
      <c r="G14">
        <f>(100 * (1 - G10) ^ (LOG(C14 / C12, 2)))</f>
        <v>71.121160927675902</v>
      </c>
      <c r="H14">
        <f>(100 * (1 - H10) ^ (LOG(C14 / C12, 2)))</f>
        <v>49.658524712551454</v>
      </c>
      <c r="I14">
        <f>(100 * (1 - I10) ^ (LOG(C14 / C12, 2)))</f>
        <v>14.788529821647195</v>
      </c>
      <c r="J14">
        <f>(100 * (1 - J10) ^ (LOG(C14 / C12, 2)))</f>
        <v>84.517812477635871</v>
      </c>
      <c r="K14">
        <f>(100 * (1 - K10) ^ (LOG(C14 / C12, 2)))</f>
        <v>81.679544059327881</v>
      </c>
      <c r="L14">
        <f>(100 * (1 - L10) ^ (LOG(C14 / C12, 2)))</f>
        <v>78.922656501775663</v>
      </c>
      <c r="M14">
        <f>(100 * (1 - M10) ^ (LOG(C14 / C12, 2)))</f>
        <v>76.24522000135876</v>
      </c>
      <c r="N14">
        <f>(100 * (1 - N10) ^ (LOG(C14 / C12, 2)))</f>
        <v>73.645340846964331</v>
      </c>
      <c r="O14">
        <f>(100 * (1 - O10) ^ (LOG(C14 / C12, 2)))</f>
        <v>77.574126066498238</v>
      </c>
      <c r="P14">
        <f>(100 * (1 - P10) ^ (LOG(C14 / C12, 2)))</f>
        <v>78.380874232477467</v>
      </c>
      <c r="Q14">
        <f>(100 * (1 - Q10) ^ (LOG(C14 / C12, 2)))</f>
        <v>77.842254625734242</v>
      </c>
      <c r="R14">
        <f>(100 * (1 - R10) ^ (LOG(C14 / C12, 2)))</f>
        <v>78.651369081644063</v>
      </c>
    </row>
    <row r="15" spans="3:18" x14ac:dyDescent="0.25">
      <c r="C15">
        <v>10</v>
      </c>
      <c r="D15">
        <f>(100 * (1 - D10) ^ (LOG(C15 / C12, 2)))</f>
        <v>6.157074643655684</v>
      </c>
      <c r="E15">
        <f>(100 * (1 - E10) ^ (LOG(C15 / C12, 2)))</f>
        <v>90.469312688092089</v>
      </c>
      <c r="F15">
        <f>(100 * (1 - F10) ^ (LOG(C15 / C12, 2)))</f>
        <v>81.763780378740293</v>
      </c>
      <c r="G15">
        <f>(100 * (1 - G10) ^ (LOG(C15 / C12, 2)))</f>
        <v>59.978866721669192</v>
      </c>
      <c r="H15">
        <f>(100 * (1 - H10) ^ (LOG(C15 / C12, 2)))</f>
        <v>34.993768921348519</v>
      </c>
      <c r="I15">
        <f>(100 * (1 - I10) ^ (LOG(C15 / C12, 2)))</f>
        <v>5.6870559662951745</v>
      </c>
      <c r="J15">
        <f>(100 * (1 - J10) ^ (LOG(C15 / C12, 2)))</f>
        <v>77.700242088912134</v>
      </c>
      <c r="K15">
        <f>(100 * (1 - K10) ^ (LOG(C15 / C12, 2)))</f>
        <v>73.819305882061485</v>
      </c>
      <c r="L15">
        <f>(100 * (1 - L10) ^ (LOG(C15 / C12, 2)))</f>
        <v>70.113644532147802</v>
      </c>
      <c r="M15">
        <f>(100 * (1 - M10) ^ (LOG(C15 / C12, 2)))</f>
        <v>66.576189228500397</v>
      </c>
      <c r="N15">
        <f>(100 * (1 - N10) ^ (LOG(C15 / C12, 2)))</f>
        <v>63.200121730522774</v>
      </c>
      <c r="O15">
        <f>(100 * (1 - O10) ^ (LOG(C15 / C12, 2)))</f>
        <v>68.324323046749385</v>
      </c>
      <c r="P15">
        <f>(100 * (1 - P10) ^ (LOG(C15 / C12, 2)))</f>
        <v>69.392918730596293</v>
      </c>
      <c r="Q15">
        <f>(100 * (1 - Q10) ^ (LOG(C15 / C12, 2)))</f>
        <v>68.678865036250713</v>
      </c>
      <c r="R15">
        <f>(100 * (1 - R10) ^ (LOG(C15 / C12, 2)))</f>
        <v>69.752444169030952</v>
      </c>
    </row>
    <row r="16" spans="3:18" x14ac:dyDescent="0.25">
      <c r="C16">
        <v>100</v>
      </c>
      <c r="D16">
        <f>(100 * (1 - D10) ^ (LOG(C16 / C12, 2)))</f>
        <v>2.4312664562174051</v>
      </c>
      <c r="E16">
        <f>(100 * (1 - E10) ^ (LOG(C16 / C12, 2)))</f>
        <v>87.498724301765208</v>
      </c>
      <c r="F16">
        <f>(100 * (1 - F10) ^ (LOG(C16 / C12, 2)))</f>
        <v>76.456535950853663</v>
      </c>
      <c r="G16">
        <f>(100 * (1 - G10) ^ (LOG(C16 / C12, 2)))</f>
        <v>50.582195317003723</v>
      </c>
      <c r="H16">
        <f>(100 * (1 - H10) ^ (LOG(C16 / C12, 2)))</f>
        <v>24.659690766270835</v>
      </c>
      <c r="I16">
        <f>(100 * (1 - I10) ^ (LOG(C16 / C12, 2)))</f>
        <v>2.1870061428574843</v>
      </c>
      <c r="J16">
        <f>(100 * (1 - J10) ^ (LOG(C16 / C12, 2)))</f>
        <v>71.432606260048203</v>
      </c>
      <c r="K16">
        <f>(100 * (1 - K10) ^ (LOG(C16 / C12, 2)))</f>
        <v>66.715479177396844</v>
      </c>
      <c r="L16">
        <f>(100 * (1 - L10) ^ (LOG(C16 / C12, 2)))</f>
        <v>62.287857092972743</v>
      </c>
      <c r="M16">
        <f>(100 * (1 - M10) ^ (LOG(C16 / C12, 2)))</f>
        <v>58.133335730555991</v>
      </c>
      <c r="N16">
        <f>(100 * (1 - N10) ^ (LOG(C16 / C12, 2)))</f>
        <v>54.236362284655513</v>
      </c>
      <c r="O16">
        <f>(100 * (1 - O10) ^ (LOG(C16 / C12, 2)))</f>
        <v>60.177450349809611</v>
      </c>
      <c r="P16">
        <f>(100 * (1 - P10) ^ (LOG(C16 / C12, 2)))</f>
        <v>61.435614454474518</v>
      </c>
      <c r="Q16">
        <f>(100 * (1 - Q10) ^ (LOG(C16 / C12, 2)))</f>
        <v>60.594166052176448</v>
      </c>
      <c r="R16">
        <f>(100 * (1 - R10) ^ (LOG(C16 / C12, 2)))</f>
        <v>61.86037858416995</v>
      </c>
    </row>
    <row r="17" spans="2:18" x14ac:dyDescent="0.25">
      <c r="C17">
        <v>1000</v>
      </c>
      <c r="D17">
        <f>(100 * (1 - D10) ^ (LOG(C17 / C12, 2)))</f>
        <v>0.96004302744953063</v>
      </c>
      <c r="E17">
        <f>(100 * (1 - E10) ^ (LOG(C17 / C12, 2)))</f>
        <v>84.625676121048187</v>
      </c>
      <c r="F17">
        <f>(100 * (1 - F10) ^ (LOG(C17 / C12, 2)))</f>
        <v>71.493781996461081</v>
      </c>
      <c r="G17">
        <f>(100 * (1 - G10) ^ (LOG(C17 / C12, 2)))</f>
        <v>42.657666323714579</v>
      </c>
      <c r="H17">
        <f>(100 * (1 - H10) ^ (LOG(C17 / C12, 2)))</f>
        <v>17.377389387660997</v>
      </c>
      <c r="I17">
        <f>(100 * (1 - I10) ^ (LOG(C17 / C12, 2)))</f>
        <v>0.84103196754932841</v>
      </c>
      <c r="J17">
        <f>(100 * (1 - J10) ^ (LOG(C17 / C12, 2)))</f>
        <v>65.670544903375855</v>
      </c>
      <c r="K17">
        <f>(100 * (1 - K10) ^ (LOG(C17 / C12, 2)))</f>
        <v>60.295272472228426</v>
      </c>
      <c r="L17">
        <f>(100 * (1 - L10) ^ (LOG(C17 / C12, 2)))</f>
        <v>55.335550834983025</v>
      </c>
      <c r="M17">
        <f>(100 * (1 - M10) ^ (LOG(C17 / C12, 2)))</f>
        <v>50.761161945791045</v>
      </c>
      <c r="N17">
        <f>(100 * (1 - N10) ^ (LOG(C17 / C12, 2)))</f>
        <v>46.543945064139862</v>
      </c>
      <c r="O17">
        <f>(100 * (1 - O10) ^ (LOG(C17 / C12, 2)))</f>
        <v>53.001996494366878</v>
      </c>
      <c r="P17">
        <f>(100 * (1 - P10) ^ (LOG(C17 / C12, 2)))</f>
        <v>54.390776356473992</v>
      </c>
      <c r="Q17">
        <f>(100 * (1 - Q10) ^ (LOG(C17 / C12, 2)))</f>
        <v>53.461176995582662</v>
      </c>
      <c r="R17">
        <f>(100 * (1 - R10) ^ (LOG(C17 / C12, 2)))</f>
        <v>54.861252306852251</v>
      </c>
    </row>
    <row r="18" spans="2:18" x14ac:dyDescent="0.25">
      <c r="C18">
        <v>10000</v>
      </c>
      <c r="D18">
        <f>(100 * (1 - D10) ^ (LOG(C18 / C12, 2)))</f>
        <v>0.37909568167547769</v>
      </c>
      <c r="E18">
        <f>(100 * (1 - E10) ^ (LOG(C18 / C12, 2)))</f>
        <v>81.846965382557798</v>
      </c>
      <c r="F18">
        <f>(100 * (1 - F10) ^ (LOG(C18 / C12, 2)))</f>
        <v>66.853157818228766</v>
      </c>
      <c r="G18">
        <f>(100 * (1 - G10) ^ (LOG(C18 / C12, 2)))</f>
        <v>35.974644532157562</v>
      </c>
      <c r="H18">
        <f>(100 * (1 - H10) ^ (LOG(C18 / C12, 2)))</f>
        <v>12.245638633207372</v>
      </c>
      <c r="I18">
        <f>(100 * (1 - I10) ^ (LOG(C18 / C12, 2)))</f>
        <v>0.32342605563773547</v>
      </c>
      <c r="J18">
        <f>(100 * (1 - J10) ^ (LOG(C18 / C12, 2)))</f>
        <v>60.37327620675552</v>
      </c>
      <c r="K18">
        <f>(100 * (1 - K10) ^ (LOG(C18 / C12, 2)))</f>
        <v>54.492899209093572</v>
      </c>
      <c r="L18">
        <f>(100 * (1 - L10) ^ (LOG(C18 / C12, 2)))</f>
        <v>49.159231495803795</v>
      </c>
      <c r="M18">
        <f>(100 * (1 - M10) ^ (LOG(C18 / C12, 2)))</f>
        <v>44.323889721890922</v>
      </c>
      <c r="N18">
        <f>(100 * (1 - N10) ^ (LOG(C18 / C12, 2)))</f>
        <v>39.942553867528972</v>
      </c>
      <c r="O18">
        <f>(100 * (1 - O10) ^ (LOG(C18 / C12, 2)))</f>
        <v>46.682131197965695</v>
      </c>
      <c r="P18">
        <f>(100 * (1 - P10) ^ (LOG(C18 / C12, 2)))</f>
        <v>48.153771699511424</v>
      </c>
      <c r="Q18">
        <f>(100 * (1 - Q10) ^ (LOG(C18 / C12, 2)))</f>
        <v>47.167865026675415</v>
      </c>
      <c r="R18">
        <f>(100 * (1 - R10) ^ (LOG(C18 / C12, 2)))</f>
        <v>48.654034675537815</v>
      </c>
    </row>
    <row r="19" spans="2:18" ht="45" x14ac:dyDescent="0.25">
      <c r="E19" s="2" t="s">
        <v>17</v>
      </c>
      <c r="F19" s="2" t="s">
        <v>18</v>
      </c>
      <c r="G19" s="2" t="s">
        <v>19</v>
      </c>
      <c r="H19" s="2" t="s">
        <v>20</v>
      </c>
      <c r="I19" s="2" t="s">
        <v>21</v>
      </c>
      <c r="J19" s="2" t="s">
        <v>45</v>
      </c>
      <c r="K19" s="2" t="s">
        <v>47</v>
      </c>
      <c r="L19" s="2" t="s">
        <v>49</v>
      </c>
      <c r="M19" s="2" t="s">
        <v>51</v>
      </c>
      <c r="N19" s="2" t="s">
        <v>53</v>
      </c>
      <c r="O19" s="2" t="s">
        <v>58</v>
      </c>
      <c r="P19" s="2" t="s">
        <v>69</v>
      </c>
      <c r="Q19" s="2" t="s">
        <v>70</v>
      </c>
      <c r="R19" s="2" t="s">
        <v>74</v>
      </c>
    </row>
    <row r="20" spans="2:18" x14ac:dyDescent="0.25">
      <c r="D20">
        <v>0.01</v>
      </c>
      <c r="E20">
        <v>414000</v>
      </c>
      <c r="F20">
        <v>414000</v>
      </c>
      <c r="G20">
        <v>414000</v>
      </c>
      <c r="H20">
        <v>414000</v>
      </c>
      <c r="I20">
        <v>414000</v>
      </c>
      <c r="J20">
        <v>414000</v>
      </c>
      <c r="K20">
        <v>414000</v>
      </c>
      <c r="L20">
        <v>414000</v>
      </c>
      <c r="M20">
        <v>414000</v>
      </c>
      <c r="N20">
        <v>414000</v>
      </c>
      <c r="O20">
        <v>414000</v>
      </c>
      <c r="P20">
        <v>414000</v>
      </c>
      <c r="Q20">
        <v>414000</v>
      </c>
      <c r="R20">
        <v>414001</v>
      </c>
    </row>
    <row r="21" spans="2:18" x14ac:dyDescent="0.25">
      <c r="D21">
        <v>0.1</v>
      </c>
      <c r="E21">
        <f t="shared" ref="E21:R21" si="0">E20*(E13/100)</f>
        <v>400406.1795608048</v>
      </c>
      <c r="F21">
        <f t="shared" si="0"/>
        <v>387127.47547915037</v>
      </c>
      <c r="G21">
        <f t="shared" si="0"/>
        <v>349140.12227700121</v>
      </c>
      <c r="H21">
        <f t="shared" si="0"/>
        <v>291740.85249811126</v>
      </c>
      <c r="I21">
        <f t="shared" si="0"/>
        <v>159207.25037858807</v>
      </c>
      <c r="J21">
        <f t="shared" si="0"/>
        <v>380604.97878268582</v>
      </c>
      <c r="K21">
        <f t="shared" si="0"/>
        <v>374159.68694653036</v>
      </c>
      <c r="L21">
        <f t="shared" si="0"/>
        <v>367791.07702306134</v>
      </c>
      <c r="M21">
        <f t="shared" si="0"/>
        <v>361498.6269317338</v>
      </c>
      <c r="N21">
        <f t="shared" si="0"/>
        <v>355281.81546212436</v>
      </c>
      <c r="O21">
        <f t="shared" si="0"/>
        <v>364635.3645944607</v>
      </c>
      <c r="P21">
        <f t="shared" si="0"/>
        <v>366526.51090950717</v>
      </c>
      <c r="Q21">
        <f t="shared" si="0"/>
        <v>365264.98701398069</v>
      </c>
      <c r="R21">
        <f t="shared" si="0"/>
        <v>367159.30028435495</v>
      </c>
    </row>
    <row r="22" spans="2:18" x14ac:dyDescent="0.25">
      <c r="D22">
        <v>1</v>
      </c>
      <c r="E22">
        <f t="shared" ref="E22:R22" si="1">E20*(E14/100)</f>
        <v>387258.71649874258</v>
      </c>
      <c r="F22">
        <f t="shared" si="1"/>
        <v>361999.23253830965</v>
      </c>
      <c r="G22">
        <f t="shared" si="1"/>
        <v>294441.60624057823</v>
      </c>
      <c r="H22">
        <f t="shared" si="1"/>
        <v>205586.29230996303</v>
      </c>
      <c r="I22">
        <f t="shared" si="1"/>
        <v>61224.51346161939</v>
      </c>
      <c r="J22">
        <f t="shared" si="1"/>
        <v>349903.74365741247</v>
      </c>
      <c r="K22">
        <f t="shared" si="1"/>
        <v>338153.31240561744</v>
      </c>
      <c r="L22">
        <f t="shared" si="1"/>
        <v>326739.79791735124</v>
      </c>
      <c r="M22">
        <f t="shared" si="1"/>
        <v>315655.21080562525</v>
      </c>
      <c r="N22">
        <f t="shared" si="1"/>
        <v>304891.71110643237</v>
      </c>
      <c r="O22">
        <f t="shared" si="1"/>
        <v>321156.88191530271</v>
      </c>
      <c r="P22">
        <f t="shared" si="1"/>
        <v>324496.81932245672</v>
      </c>
      <c r="Q22">
        <f t="shared" si="1"/>
        <v>322266.93415053975</v>
      </c>
      <c r="R22">
        <f t="shared" si="1"/>
        <v>325617.45451169723</v>
      </c>
    </row>
    <row r="23" spans="2:18" x14ac:dyDescent="0.25">
      <c r="D23">
        <v>10</v>
      </c>
      <c r="E23">
        <f t="shared" ref="E23:R23" si="2">E20*(E15/100)</f>
        <v>374542.95452870126</v>
      </c>
      <c r="F23">
        <f t="shared" si="2"/>
        <v>338502.05076798482</v>
      </c>
      <c r="G23">
        <f t="shared" si="2"/>
        <v>248312.50822771044</v>
      </c>
      <c r="H23">
        <f t="shared" si="2"/>
        <v>144874.20333438285</v>
      </c>
      <c r="I23">
        <f t="shared" si="2"/>
        <v>23544.41170046202</v>
      </c>
      <c r="J23">
        <f t="shared" si="2"/>
        <v>321679.00224809622</v>
      </c>
      <c r="K23">
        <f t="shared" si="2"/>
        <v>305611.92635173455</v>
      </c>
      <c r="L23">
        <f t="shared" si="2"/>
        <v>290270.48836309189</v>
      </c>
      <c r="M23">
        <f t="shared" si="2"/>
        <v>275625.42340599163</v>
      </c>
      <c r="N23">
        <f t="shared" si="2"/>
        <v>261648.5039643643</v>
      </c>
      <c r="O23">
        <f t="shared" si="2"/>
        <v>282862.69741354242</v>
      </c>
      <c r="P23">
        <f t="shared" si="2"/>
        <v>287286.68354466866</v>
      </c>
      <c r="Q23">
        <f t="shared" si="2"/>
        <v>284330.50125007797</v>
      </c>
      <c r="R23">
        <f t="shared" si="2"/>
        <v>288775.81638422981</v>
      </c>
    </row>
    <row r="24" spans="2:18" x14ac:dyDescent="0.25">
      <c r="D24">
        <v>100</v>
      </c>
      <c r="E24">
        <f t="shared" ref="E24:R24" si="3">E20*(E16/100)</f>
        <v>362244.71860930795</v>
      </c>
      <c r="F24">
        <f t="shared" si="3"/>
        <v>316530.05883653415</v>
      </c>
      <c r="G24">
        <f t="shared" si="3"/>
        <v>209410.28861239541</v>
      </c>
      <c r="H24">
        <f t="shared" si="3"/>
        <v>102091.11977236126</v>
      </c>
      <c r="I24">
        <f t="shared" si="3"/>
        <v>9054.2054314299839</v>
      </c>
      <c r="J24">
        <f t="shared" si="3"/>
        <v>295730.98991659959</v>
      </c>
      <c r="K24">
        <f t="shared" si="3"/>
        <v>276202.08379442291</v>
      </c>
      <c r="L24">
        <f t="shared" si="3"/>
        <v>257871.72836490715</v>
      </c>
      <c r="M24">
        <f t="shared" si="3"/>
        <v>240672.00992450179</v>
      </c>
      <c r="N24">
        <f t="shared" si="3"/>
        <v>224538.53985847384</v>
      </c>
      <c r="O24">
        <f t="shared" si="3"/>
        <v>249134.64444821179</v>
      </c>
      <c r="P24">
        <f t="shared" si="3"/>
        <v>254343.44384152451</v>
      </c>
      <c r="Q24">
        <f t="shared" si="3"/>
        <v>250859.8474560105</v>
      </c>
      <c r="R24">
        <f t="shared" si="3"/>
        <v>256102.58594224942</v>
      </c>
    </row>
    <row r="25" spans="2:18" x14ac:dyDescent="0.25">
      <c r="D25">
        <v>1000</v>
      </c>
      <c r="E25">
        <f t="shared" ref="E25:R25" si="4">E20*(E17/100)</f>
        <v>350350.29914113949</v>
      </c>
      <c r="F25">
        <f t="shared" si="4"/>
        <v>295984.25746534887</v>
      </c>
      <c r="G25">
        <f t="shared" si="4"/>
        <v>176602.73858017835</v>
      </c>
      <c r="H25">
        <f t="shared" si="4"/>
        <v>71942.392064916523</v>
      </c>
      <c r="I25">
        <f t="shared" si="4"/>
        <v>3481.8723456542198</v>
      </c>
      <c r="J25">
        <f t="shared" si="4"/>
        <v>271876.05589997605</v>
      </c>
      <c r="K25">
        <f t="shared" si="4"/>
        <v>249622.42803502566</v>
      </c>
      <c r="L25">
        <f t="shared" si="4"/>
        <v>229089.18045682972</v>
      </c>
      <c r="M25">
        <f t="shared" si="4"/>
        <v>210151.21045557491</v>
      </c>
      <c r="N25">
        <f t="shared" si="4"/>
        <v>192691.93256553903</v>
      </c>
      <c r="O25">
        <f t="shared" si="4"/>
        <v>219428.26548667887</v>
      </c>
      <c r="P25">
        <f t="shared" si="4"/>
        <v>225177.81411580232</v>
      </c>
      <c r="Q25">
        <f t="shared" si="4"/>
        <v>221329.2727617122</v>
      </c>
      <c r="R25">
        <f t="shared" si="4"/>
        <v>227126.13316289138</v>
      </c>
    </row>
    <row r="26" spans="2:18" x14ac:dyDescent="0.25">
      <c r="D26">
        <v>10000</v>
      </c>
      <c r="E26">
        <f t="shared" ref="E26:R26" si="5">E20*(E18/100)</f>
        <v>338846.4366837893</v>
      </c>
      <c r="F26">
        <f t="shared" si="5"/>
        <v>276772.07336746709</v>
      </c>
      <c r="G26">
        <f t="shared" si="5"/>
        <v>148935.0283631323</v>
      </c>
      <c r="H26">
        <f t="shared" si="5"/>
        <v>50696.943941478523</v>
      </c>
      <c r="I26">
        <f t="shared" si="5"/>
        <v>1338.9838703402249</v>
      </c>
      <c r="J26">
        <f t="shared" si="5"/>
        <v>249945.36349596785</v>
      </c>
      <c r="K26">
        <f t="shared" si="5"/>
        <v>225600.60272564739</v>
      </c>
      <c r="L26">
        <f t="shared" si="5"/>
        <v>203519.21839262772</v>
      </c>
      <c r="M26">
        <f t="shared" si="5"/>
        <v>183500.90344862841</v>
      </c>
      <c r="N26">
        <f t="shared" si="5"/>
        <v>165362.17301156995</v>
      </c>
      <c r="O26">
        <f t="shared" si="5"/>
        <v>193264.02315957798</v>
      </c>
      <c r="P26">
        <f t="shared" si="5"/>
        <v>199356.61483597729</v>
      </c>
      <c r="Q26">
        <f t="shared" si="5"/>
        <v>195274.96121043622</v>
      </c>
      <c r="R26">
        <f t="shared" si="5"/>
        <v>201428.19009707333</v>
      </c>
    </row>
    <row r="27" spans="2:18" ht="60" x14ac:dyDescent="0.25">
      <c r="B27" t="s">
        <v>24</v>
      </c>
      <c r="D27" t="s">
        <v>23</v>
      </c>
      <c r="E27" s="2" t="s">
        <v>12</v>
      </c>
      <c r="F27" s="2" t="s">
        <v>13</v>
      </c>
      <c r="G27" s="2" t="s">
        <v>14</v>
      </c>
      <c r="H27" s="2" t="s">
        <v>15</v>
      </c>
      <c r="I27" s="2" t="s">
        <v>16</v>
      </c>
      <c r="J27" s="2" t="s">
        <v>46</v>
      </c>
      <c r="K27" s="2" t="s">
        <v>48</v>
      </c>
      <c r="L27" s="2" t="s">
        <v>50</v>
      </c>
      <c r="M27" s="2" t="s">
        <v>52</v>
      </c>
      <c r="N27" s="2" t="s">
        <v>54</v>
      </c>
      <c r="O27" s="2" t="s">
        <v>59</v>
      </c>
      <c r="P27" s="2" t="s">
        <v>71</v>
      </c>
      <c r="Q27" s="2" t="s">
        <v>72</v>
      </c>
      <c r="R27" s="2" t="s">
        <v>75</v>
      </c>
    </row>
    <row r="28" spans="2:18" x14ac:dyDescent="0.25">
      <c r="C28">
        <v>0</v>
      </c>
      <c r="D28">
        <v>0.01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</row>
    <row r="29" spans="2:18" x14ac:dyDescent="0.25">
      <c r="B29">
        <v>100</v>
      </c>
      <c r="C29">
        <v>1</v>
      </c>
      <c r="D29">
        <v>0.1</v>
      </c>
      <c r="E29">
        <f t="shared" ref="E29:R29" si="6">E20-E21</f>
        <v>13593.820439195202</v>
      </c>
      <c r="F29">
        <f t="shared" si="6"/>
        <v>26872.524520849634</v>
      </c>
      <c r="G29">
        <f t="shared" si="6"/>
        <v>64859.87772299879</v>
      </c>
      <c r="H29">
        <f t="shared" si="6"/>
        <v>122259.14750188874</v>
      </c>
      <c r="I29">
        <f t="shared" si="6"/>
        <v>254792.74962141193</v>
      </c>
      <c r="J29">
        <f t="shared" si="6"/>
        <v>33395.021217314177</v>
      </c>
      <c r="K29">
        <f t="shared" si="6"/>
        <v>39840.313053469639</v>
      </c>
      <c r="L29">
        <f t="shared" si="6"/>
        <v>46208.922976938658</v>
      </c>
      <c r="M29">
        <f t="shared" si="6"/>
        <v>52501.373068266199</v>
      </c>
      <c r="N29">
        <f t="shared" si="6"/>
        <v>58718.184537875641</v>
      </c>
      <c r="O29">
        <f t="shared" si="6"/>
        <v>49364.635405539302</v>
      </c>
      <c r="P29">
        <f t="shared" si="6"/>
        <v>47473.489090492832</v>
      </c>
      <c r="Q29">
        <f t="shared" si="6"/>
        <v>48735.012986019312</v>
      </c>
      <c r="R29">
        <f t="shared" si="6"/>
        <v>46841.699715645052</v>
      </c>
    </row>
    <row r="30" spans="2:18" x14ac:dyDescent="0.25">
      <c r="B30">
        <v>1000</v>
      </c>
      <c r="C30">
        <v>2</v>
      </c>
      <c r="D30">
        <v>1</v>
      </c>
      <c r="E30">
        <f t="shared" ref="E30:R30" si="7">E20-E22</f>
        <v>26741.283501257421</v>
      </c>
      <c r="F30">
        <f t="shared" si="7"/>
        <v>52000.767461690353</v>
      </c>
      <c r="G30">
        <f t="shared" si="7"/>
        <v>119558.39375942177</v>
      </c>
      <c r="H30">
        <f t="shared" si="7"/>
        <v>208413.70769003697</v>
      </c>
      <c r="I30">
        <f t="shared" si="7"/>
        <v>352775.48653838062</v>
      </c>
      <c r="J30">
        <f t="shared" si="7"/>
        <v>64096.256342587527</v>
      </c>
      <c r="K30">
        <f t="shared" si="7"/>
        <v>75846.687594382558</v>
      </c>
      <c r="L30">
        <f t="shared" si="7"/>
        <v>87260.202082648757</v>
      </c>
      <c r="M30">
        <f t="shared" si="7"/>
        <v>98344.789194374753</v>
      </c>
      <c r="N30">
        <f t="shared" si="7"/>
        <v>109108.28889356763</v>
      </c>
      <c r="O30">
        <f t="shared" si="7"/>
        <v>92843.118084697286</v>
      </c>
      <c r="P30">
        <f t="shared" si="7"/>
        <v>89503.180677543278</v>
      </c>
      <c r="Q30">
        <f t="shared" si="7"/>
        <v>91733.065849460254</v>
      </c>
      <c r="R30">
        <f t="shared" si="7"/>
        <v>88383.545488302771</v>
      </c>
    </row>
    <row r="31" spans="2:18" x14ac:dyDescent="0.25">
      <c r="B31">
        <v>10000</v>
      </c>
      <c r="C31">
        <v>3</v>
      </c>
      <c r="D31">
        <v>10</v>
      </c>
      <c r="E31">
        <f t="shared" ref="E31:R31" si="8">E20-E23</f>
        <v>39457.045471298741</v>
      </c>
      <c r="F31">
        <f t="shared" si="8"/>
        <v>75497.949232015177</v>
      </c>
      <c r="G31">
        <f t="shared" si="8"/>
        <v>165687.49177228956</v>
      </c>
      <c r="H31">
        <f t="shared" si="8"/>
        <v>269125.79666561715</v>
      </c>
      <c r="I31">
        <f t="shared" si="8"/>
        <v>390455.58829953801</v>
      </c>
      <c r="J31">
        <f t="shared" si="8"/>
        <v>92320.997751903778</v>
      </c>
      <c r="K31">
        <f t="shared" si="8"/>
        <v>108388.07364826545</v>
      </c>
      <c r="L31">
        <f t="shared" si="8"/>
        <v>123729.51163690811</v>
      </c>
      <c r="M31">
        <f t="shared" si="8"/>
        <v>138374.57659400837</v>
      </c>
      <c r="N31">
        <f t="shared" si="8"/>
        <v>152351.4960356357</v>
      </c>
      <c r="O31">
        <f t="shared" si="8"/>
        <v>131137.30258645758</v>
      </c>
      <c r="P31">
        <f t="shared" si="8"/>
        <v>126713.31645533134</v>
      </c>
      <c r="Q31">
        <f t="shared" si="8"/>
        <v>129669.49874992203</v>
      </c>
      <c r="R31">
        <f t="shared" si="8"/>
        <v>125225.18361577019</v>
      </c>
    </row>
    <row r="32" spans="2:18" x14ac:dyDescent="0.25">
      <c r="B32">
        <v>100000</v>
      </c>
      <c r="C32">
        <v>4</v>
      </c>
      <c r="D32">
        <v>100</v>
      </c>
      <c r="E32">
        <f t="shared" ref="E32:R32" si="9">E20-E24</f>
        <v>51755.281390692049</v>
      </c>
      <c r="F32">
        <f t="shared" si="9"/>
        <v>97469.941163465846</v>
      </c>
      <c r="G32">
        <f t="shared" si="9"/>
        <v>204589.71138760459</v>
      </c>
      <c r="H32">
        <f t="shared" si="9"/>
        <v>311908.88022763876</v>
      </c>
      <c r="I32">
        <f t="shared" si="9"/>
        <v>404945.79456857004</v>
      </c>
      <c r="J32">
        <f t="shared" si="9"/>
        <v>118269.01008340041</v>
      </c>
      <c r="K32">
        <f t="shared" si="9"/>
        <v>137797.91620557709</v>
      </c>
      <c r="L32">
        <f t="shared" si="9"/>
        <v>156128.27163509285</v>
      </c>
      <c r="M32">
        <f t="shared" si="9"/>
        <v>173327.99007549821</v>
      </c>
      <c r="N32">
        <f t="shared" si="9"/>
        <v>189461.46014152616</v>
      </c>
      <c r="O32">
        <f t="shared" si="9"/>
        <v>164865.35555178821</v>
      </c>
      <c r="P32">
        <f t="shared" si="9"/>
        <v>159656.55615847549</v>
      </c>
      <c r="Q32">
        <f t="shared" si="9"/>
        <v>163140.1525439895</v>
      </c>
      <c r="R32">
        <f t="shared" si="9"/>
        <v>157898.41405775058</v>
      </c>
    </row>
    <row r="33" spans="2:18" x14ac:dyDescent="0.25">
      <c r="B33">
        <v>1000000</v>
      </c>
      <c r="C33">
        <v>5</v>
      </c>
      <c r="D33">
        <v>1000</v>
      </c>
      <c r="E33">
        <f t="shared" ref="E33:R33" si="10">E20-E25</f>
        <v>63649.700858860509</v>
      </c>
      <c r="F33">
        <f t="shared" si="10"/>
        <v>118015.74253465113</v>
      </c>
      <c r="G33">
        <f t="shared" si="10"/>
        <v>237397.26141982165</v>
      </c>
      <c r="H33">
        <f t="shared" si="10"/>
        <v>342057.60793508345</v>
      </c>
      <c r="I33">
        <f t="shared" si="10"/>
        <v>410518.12765434576</v>
      </c>
      <c r="J33">
        <f t="shared" si="10"/>
        <v>142123.94410002395</v>
      </c>
      <c r="K33">
        <f t="shared" si="10"/>
        <v>164377.57196497434</v>
      </c>
      <c r="L33">
        <f t="shared" si="10"/>
        <v>184910.81954317028</v>
      </c>
      <c r="M33">
        <f t="shared" si="10"/>
        <v>203848.78954442509</v>
      </c>
      <c r="N33">
        <f t="shared" si="10"/>
        <v>221308.06743446097</v>
      </c>
      <c r="O33">
        <f t="shared" si="10"/>
        <v>194571.73451332113</v>
      </c>
      <c r="P33">
        <f t="shared" si="10"/>
        <v>188822.18588419768</v>
      </c>
      <c r="Q33">
        <f t="shared" si="10"/>
        <v>192670.7272382878</v>
      </c>
      <c r="R33">
        <f t="shared" si="10"/>
        <v>186874.86683710862</v>
      </c>
    </row>
    <row r="34" spans="2:18" x14ac:dyDescent="0.25">
      <c r="B34">
        <v>10000000</v>
      </c>
      <c r="C34">
        <v>6</v>
      </c>
      <c r="D34">
        <v>10000</v>
      </c>
      <c r="E34">
        <f t="shared" ref="E34:R34" si="11">E20-E26</f>
        <v>75153.563316210697</v>
      </c>
      <c r="F34">
        <f t="shared" si="11"/>
        <v>137227.92663253291</v>
      </c>
      <c r="G34">
        <f t="shared" si="11"/>
        <v>265064.97163686773</v>
      </c>
      <c r="H34">
        <f t="shared" si="11"/>
        <v>363303.0560585215</v>
      </c>
      <c r="I34">
        <f t="shared" si="11"/>
        <v>412661.01612965978</v>
      </c>
      <c r="J34">
        <f t="shared" si="11"/>
        <v>164054.63650403215</v>
      </c>
      <c r="K34">
        <f t="shared" si="11"/>
        <v>188399.39727435261</v>
      </c>
      <c r="L34">
        <f t="shared" si="11"/>
        <v>210480.78160737228</v>
      </c>
      <c r="M34">
        <f t="shared" si="11"/>
        <v>230499.09655137159</v>
      </c>
      <c r="N34">
        <f t="shared" si="11"/>
        <v>248637.82698843005</v>
      </c>
      <c r="O34">
        <f t="shared" si="11"/>
        <v>220735.97684042202</v>
      </c>
      <c r="P34">
        <f t="shared" si="11"/>
        <v>214643.38516402271</v>
      </c>
      <c r="Q34">
        <f t="shared" si="11"/>
        <v>218725.03878956378</v>
      </c>
      <c r="R34">
        <f t="shared" si="11"/>
        <v>212572.80990292667</v>
      </c>
    </row>
    <row r="35" spans="2:18" ht="15.75" thickBot="1" x14ac:dyDescent="0.3"/>
    <row r="36" spans="2:18" ht="15.75" thickBot="1" x14ac:dyDescent="0.3">
      <c r="C36" s="25" t="s">
        <v>76</v>
      </c>
      <c r="D36" s="8" t="s">
        <v>68</v>
      </c>
      <c r="E36" s="9" t="s">
        <v>25</v>
      </c>
      <c r="F36" s="9" t="s">
        <v>26</v>
      </c>
      <c r="G36" s="9" t="s">
        <v>27</v>
      </c>
      <c r="H36" s="9" t="s">
        <v>28</v>
      </c>
      <c r="I36" s="9" t="s">
        <v>29</v>
      </c>
      <c r="J36" s="9" t="s">
        <v>40</v>
      </c>
      <c r="K36" s="9" t="s">
        <v>41</v>
      </c>
      <c r="L36" s="9" t="s">
        <v>42</v>
      </c>
      <c r="M36" s="9" t="s">
        <v>43</v>
      </c>
      <c r="N36" s="9" t="s">
        <v>44</v>
      </c>
      <c r="O36" s="9" t="s">
        <v>55</v>
      </c>
      <c r="P36" s="9" t="s">
        <v>60</v>
      </c>
      <c r="Q36" s="9" t="s">
        <v>61</v>
      </c>
      <c r="R36" s="10" t="s">
        <v>62</v>
      </c>
    </row>
    <row r="37" spans="2:18" x14ac:dyDescent="0.25">
      <c r="C37" s="11" t="s">
        <v>77</v>
      </c>
      <c r="D37" s="12"/>
      <c r="E37" s="13" t="s">
        <v>81</v>
      </c>
      <c r="F37" s="13" t="s">
        <v>81</v>
      </c>
      <c r="G37" s="14" t="s">
        <v>80</v>
      </c>
      <c r="H37" s="14" t="s">
        <v>80</v>
      </c>
      <c r="I37" s="14" t="s">
        <v>80</v>
      </c>
      <c r="J37" s="13" t="s">
        <v>81</v>
      </c>
      <c r="K37" s="13" t="s">
        <v>81</v>
      </c>
      <c r="L37" s="13" t="s">
        <v>81</v>
      </c>
      <c r="M37" s="14" t="s">
        <v>80</v>
      </c>
      <c r="N37" s="14" t="s">
        <v>80</v>
      </c>
      <c r="O37" s="14" t="s">
        <v>80</v>
      </c>
      <c r="P37" s="14" t="s">
        <v>80</v>
      </c>
      <c r="Q37" s="14" t="s">
        <v>80</v>
      </c>
      <c r="R37" s="15" t="s">
        <v>80</v>
      </c>
    </row>
    <row r="38" spans="2:18" x14ac:dyDescent="0.25">
      <c r="C38" s="16" t="s">
        <v>78</v>
      </c>
      <c r="E38" s="17" t="s">
        <v>80</v>
      </c>
      <c r="F38" s="17" t="s">
        <v>80</v>
      </c>
      <c r="G38" s="17" t="s">
        <v>80</v>
      </c>
      <c r="H38" s="17" t="s">
        <v>80</v>
      </c>
      <c r="I38" s="17" t="s">
        <v>80</v>
      </c>
      <c r="J38" s="17" t="s">
        <v>80</v>
      </c>
      <c r="K38" s="17" t="s">
        <v>80</v>
      </c>
      <c r="L38" s="17" t="s">
        <v>80</v>
      </c>
      <c r="M38" s="17" t="s">
        <v>80</v>
      </c>
      <c r="N38" s="17" t="s">
        <v>80</v>
      </c>
      <c r="O38" s="17" t="s">
        <v>80</v>
      </c>
      <c r="P38" s="17" t="s">
        <v>80</v>
      </c>
      <c r="Q38" s="17" t="s">
        <v>80</v>
      </c>
      <c r="R38" s="18" t="s">
        <v>80</v>
      </c>
    </row>
    <row r="39" spans="2:18" x14ac:dyDescent="0.25">
      <c r="C39" s="16" t="s">
        <v>79</v>
      </c>
      <c r="E39" s="17" t="s">
        <v>80</v>
      </c>
      <c r="F39" s="17" t="s">
        <v>80</v>
      </c>
      <c r="G39" s="17" t="s">
        <v>80</v>
      </c>
      <c r="H39" s="17" t="s">
        <v>80</v>
      </c>
      <c r="I39" s="17" t="s">
        <v>80</v>
      </c>
      <c r="J39" s="17" t="s">
        <v>80</v>
      </c>
      <c r="K39" s="17" t="s">
        <v>80</v>
      </c>
      <c r="L39" s="17" t="s">
        <v>80</v>
      </c>
      <c r="M39" s="17" t="s">
        <v>80</v>
      </c>
      <c r="N39" s="17" t="s">
        <v>80</v>
      </c>
      <c r="O39" s="17" t="s">
        <v>80</v>
      </c>
      <c r="P39" s="17" t="s">
        <v>80</v>
      </c>
      <c r="Q39" s="17" t="s">
        <v>80</v>
      </c>
      <c r="R39" s="18" t="s">
        <v>80</v>
      </c>
    </row>
    <row r="40" spans="2:18" x14ac:dyDescent="0.25">
      <c r="C40" s="16" t="s">
        <v>82</v>
      </c>
      <c r="E40" s="19">
        <v>3445500000000</v>
      </c>
      <c r="F40" s="19">
        <v>3445500000000</v>
      </c>
      <c r="G40" s="19">
        <v>3425810000000</v>
      </c>
      <c r="H40" s="19">
        <v>3312000000000</v>
      </c>
      <c r="I40" s="19">
        <v>3202800000000</v>
      </c>
      <c r="J40" s="19">
        <v>3445500000000</v>
      </c>
      <c r="K40" s="19">
        <v>3445500000000</v>
      </c>
      <c r="L40" s="19">
        <v>3445500000000</v>
      </c>
      <c r="M40" s="19">
        <v>3440940000000</v>
      </c>
      <c r="N40" s="19">
        <v>3434410000000</v>
      </c>
      <c r="O40" s="19">
        <v>3443290000000</v>
      </c>
      <c r="P40" s="19">
        <v>3444530000000</v>
      </c>
      <c r="Q40" s="19">
        <v>3443720000000</v>
      </c>
      <c r="R40" s="20">
        <v>3444910000000</v>
      </c>
    </row>
    <row r="41" spans="2:18" ht="15.75" thickBot="1" x14ac:dyDescent="0.3">
      <c r="C41" s="21" t="s">
        <v>83</v>
      </c>
      <c r="D41" s="22"/>
      <c r="E41" s="23">
        <v>394435000000</v>
      </c>
      <c r="F41" s="23">
        <v>394435000000</v>
      </c>
      <c r="G41" s="23">
        <v>374662000000</v>
      </c>
      <c r="H41" s="23">
        <v>265366000000</v>
      </c>
      <c r="I41" s="23">
        <v>157804000000</v>
      </c>
      <c r="J41" s="23">
        <v>394435000000</v>
      </c>
      <c r="K41" s="23">
        <v>394435000000</v>
      </c>
      <c r="L41" s="23">
        <v>394435000000</v>
      </c>
      <c r="M41" s="23">
        <v>389867000000</v>
      </c>
      <c r="N41" s="23">
        <v>383238000000</v>
      </c>
      <c r="O41" s="23">
        <v>392223000000</v>
      </c>
      <c r="P41" s="23">
        <v>393457000000</v>
      </c>
      <c r="Q41" s="23">
        <v>392653000000</v>
      </c>
      <c r="R41" s="24">
        <v>393838000000</v>
      </c>
    </row>
  </sheetData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5045-9799-42CF-8593-73BAD05D8A0C}">
  <dimension ref="A1:E15"/>
  <sheetViews>
    <sheetView workbookViewId="0">
      <selection activeCell="C25" sqref="C25"/>
    </sheetView>
  </sheetViews>
  <sheetFormatPr baseColWidth="10" defaultRowHeight="15" x14ac:dyDescent="0.25"/>
  <cols>
    <col min="1" max="1" width="26.42578125" customWidth="1"/>
    <col min="2" max="2" width="34.140625" customWidth="1"/>
  </cols>
  <sheetData>
    <row r="1" spans="1:5" x14ac:dyDescent="0.25">
      <c r="A1" s="27" t="s">
        <v>91</v>
      </c>
      <c r="B1" s="27" t="s">
        <v>92</v>
      </c>
      <c r="C1" s="27" t="s">
        <v>90</v>
      </c>
      <c r="D1" s="27"/>
      <c r="E1" s="27" t="s">
        <v>85</v>
      </c>
    </row>
    <row r="2" spans="1:5" x14ac:dyDescent="0.25">
      <c r="A2" s="3">
        <v>2009687.113971055</v>
      </c>
      <c r="B2" s="3">
        <v>0</v>
      </c>
      <c r="C2" s="3">
        <f t="shared" ref="C2:C6" si="0">B2/A2</f>
        <v>0</v>
      </c>
      <c r="E2" s="28" t="s">
        <v>86</v>
      </c>
    </row>
    <row r="3" spans="1:5" x14ac:dyDescent="0.25">
      <c r="A3" s="3">
        <v>2009687.113971055</v>
      </c>
      <c r="B3" s="3">
        <v>0</v>
      </c>
      <c r="C3" s="3">
        <f t="shared" si="0"/>
        <v>0</v>
      </c>
      <c r="E3" s="29" t="s">
        <v>87</v>
      </c>
    </row>
    <row r="4" spans="1:5" x14ac:dyDescent="0.25">
      <c r="A4" s="3">
        <v>2009687.113971055</v>
      </c>
      <c r="B4" s="3">
        <v>0</v>
      </c>
      <c r="C4" s="3">
        <f t="shared" si="0"/>
        <v>0</v>
      </c>
      <c r="E4" s="29" t="s">
        <v>40</v>
      </c>
    </row>
    <row r="5" spans="1:5" x14ac:dyDescent="0.25">
      <c r="A5" s="3">
        <v>2009687.113971055</v>
      </c>
      <c r="B5" s="3">
        <v>0</v>
      </c>
      <c r="C5" s="3">
        <f t="shared" si="0"/>
        <v>0</v>
      </c>
      <c r="E5" s="29" t="s">
        <v>41</v>
      </c>
    </row>
    <row r="6" spans="1:5" x14ac:dyDescent="0.25">
      <c r="A6" s="3">
        <v>2009687.113971055</v>
      </c>
      <c r="B6" s="3">
        <v>0</v>
      </c>
      <c r="C6" s="3">
        <f t="shared" si="0"/>
        <v>0</v>
      </c>
      <c r="E6" s="29" t="s">
        <v>42</v>
      </c>
    </row>
    <row r="7" spans="1:5" x14ac:dyDescent="0.25">
      <c r="A7" s="3">
        <v>2009629.9693720499</v>
      </c>
      <c r="B7" s="3">
        <v>230054.5509</v>
      </c>
      <c r="C7" s="3">
        <f>(B7/A7)*100</f>
        <v>11.447607490242856</v>
      </c>
      <c r="E7" s="29" t="s">
        <v>62</v>
      </c>
    </row>
    <row r="8" spans="1:5" x14ac:dyDescent="0.25">
      <c r="A8" s="3">
        <v>2009627.5632791801</v>
      </c>
      <c r="B8" s="3">
        <v>235897.2133</v>
      </c>
      <c r="C8" s="3">
        <f t="shared" ref="C8:C15" si="1">(B8/A8)*100</f>
        <v>11.73835478824137</v>
      </c>
      <c r="E8" s="29" t="s">
        <v>60</v>
      </c>
    </row>
    <row r="9" spans="1:5" x14ac:dyDescent="0.25">
      <c r="A9" s="3">
        <v>2009614.860826079</v>
      </c>
      <c r="B9" s="3">
        <v>262784.98790000001</v>
      </c>
      <c r="C9" s="3">
        <f t="shared" si="1"/>
        <v>13.076385581263999</v>
      </c>
      <c r="E9" s="29" t="s">
        <v>61</v>
      </c>
    </row>
    <row r="10" spans="1:5" x14ac:dyDescent="0.25">
      <c r="A10" s="3">
        <v>2009612.045617044</v>
      </c>
      <c r="B10" s="3">
        <v>268241.1482</v>
      </c>
      <c r="C10" s="3">
        <f t="shared" si="1"/>
        <v>13.347907064203406</v>
      </c>
      <c r="E10" s="29" t="s">
        <v>55</v>
      </c>
    </row>
    <row r="11" spans="1:5" x14ac:dyDescent="0.25">
      <c r="A11" s="3">
        <v>2009627.710235076</v>
      </c>
      <c r="B11" s="3">
        <v>340407.8162</v>
      </c>
      <c r="C11" s="3">
        <f t="shared" si="1"/>
        <v>16.938849641965817</v>
      </c>
      <c r="E11" s="29" t="s">
        <v>43</v>
      </c>
    </row>
    <row r="12" spans="1:5" x14ac:dyDescent="0.25">
      <c r="A12" s="3">
        <v>2005593.189552204</v>
      </c>
      <c r="B12" s="3">
        <v>547062.73600000003</v>
      </c>
      <c r="C12" s="3">
        <f t="shared" si="1"/>
        <v>27.276854491221357</v>
      </c>
      <c r="E12" s="29" t="s">
        <v>44</v>
      </c>
    </row>
    <row r="13" spans="1:5" x14ac:dyDescent="0.25">
      <c r="A13" s="3">
        <v>2006496.9282908719</v>
      </c>
      <c r="B13" s="3">
        <v>639870.16099999996</v>
      </c>
      <c r="C13" s="3">
        <f t="shared" si="1"/>
        <v>31.889914805154447</v>
      </c>
      <c r="E13" s="29" t="s">
        <v>88</v>
      </c>
    </row>
    <row r="14" spans="1:5" x14ac:dyDescent="0.25">
      <c r="A14" s="3">
        <v>2074520.087999634</v>
      </c>
      <c r="B14" s="3">
        <v>1179874.781</v>
      </c>
      <c r="C14" s="3">
        <f t="shared" si="1"/>
        <v>56.874589348406836</v>
      </c>
      <c r="E14" s="29" t="s">
        <v>89</v>
      </c>
    </row>
    <row r="15" spans="1:5" x14ac:dyDescent="0.25">
      <c r="A15" s="3">
        <v>2106807.0000000028</v>
      </c>
      <c r="B15" s="3">
        <v>1212052.608</v>
      </c>
      <c r="C15" s="3">
        <f t="shared" si="1"/>
        <v>57.530310465078117</v>
      </c>
      <c r="E15" s="29" t="s">
        <v>29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C1BC-A79B-40EA-B6A5-A0E187B78C2F}">
  <dimension ref="A1:D15"/>
  <sheetViews>
    <sheetView workbookViewId="0">
      <selection activeCell="C1" sqref="C1"/>
    </sheetView>
  </sheetViews>
  <sheetFormatPr baseColWidth="10" defaultRowHeight="15" x14ac:dyDescent="0.25"/>
  <cols>
    <col min="2" max="2" width="24.42578125" customWidth="1"/>
    <col min="3" max="3" width="19.7109375" style="3" customWidth="1"/>
  </cols>
  <sheetData>
    <row r="1" spans="1:4" x14ac:dyDescent="0.25">
      <c r="A1" s="27" t="s">
        <v>22</v>
      </c>
      <c r="B1" s="27" t="s">
        <v>84</v>
      </c>
      <c r="C1" s="30" t="s">
        <v>94</v>
      </c>
      <c r="D1" s="27" t="s">
        <v>85</v>
      </c>
    </row>
    <row r="2" spans="1:4" x14ac:dyDescent="0.25">
      <c r="A2" s="3">
        <v>1</v>
      </c>
      <c r="B2" s="3">
        <v>0</v>
      </c>
      <c r="C2" s="3">
        <v>0</v>
      </c>
      <c r="D2" s="29" t="s">
        <v>86</v>
      </c>
    </row>
    <row r="3" spans="1:4" x14ac:dyDescent="0.25">
      <c r="A3" s="3">
        <v>2</v>
      </c>
      <c r="B3" s="3">
        <v>0</v>
      </c>
      <c r="C3" s="3">
        <v>0</v>
      </c>
      <c r="D3" s="29" t="s">
        <v>87</v>
      </c>
    </row>
    <row r="4" spans="1:4" x14ac:dyDescent="0.25">
      <c r="A4" s="3">
        <v>2.5</v>
      </c>
      <c r="B4" s="3">
        <v>0</v>
      </c>
      <c r="C4" s="3">
        <v>0</v>
      </c>
      <c r="D4" s="29" t="s">
        <v>40</v>
      </c>
    </row>
    <row r="5" spans="1:4" x14ac:dyDescent="0.25">
      <c r="A5" s="3">
        <v>3</v>
      </c>
      <c r="B5" s="3">
        <v>0</v>
      </c>
      <c r="C5" s="3">
        <v>0</v>
      </c>
      <c r="D5" s="29" t="s">
        <v>41</v>
      </c>
    </row>
    <row r="6" spans="1:4" x14ac:dyDescent="0.25">
      <c r="A6" s="3">
        <v>3.5</v>
      </c>
      <c r="B6" s="3">
        <v>0</v>
      </c>
      <c r="C6" s="3">
        <v>0</v>
      </c>
      <c r="D6" s="29" t="s">
        <v>42</v>
      </c>
    </row>
    <row r="7" spans="1:4" x14ac:dyDescent="0.25">
      <c r="A7" s="3">
        <v>3.55</v>
      </c>
      <c r="B7" s="3">
        <v>230054.5509</v>
      </c>
      <c r="C7" s="3">
        <v>11.447607490242856</v>
      </c>
      <c r="D7" s="29" t="s">
        <v>62</v>
      </c>
    </row>
    <row r="8" spans="1:4" x14ac:dyDescent="0.25">
      <c r="A8" s="3">
        <v>3.6</v>
      </c>
      <c r="B8" s="3">
        <v>235897.2133</v>
      </c>
      <c r="C8" s="3">
        <v>11.73835478824137</v>
      </c>
      <c r="D8" s="29" t="s">
        <v>60</v>
      </c>
    </row>
    <row r="9" spans="1:4" x14ac:dyDescent="0.25">
      <c r="A9" s="3">
        <v>3.7</v>
      </c>
      <c r="B9" s="3">
        <v>262784.98790000001</v>
      </c>
      <c r="C9" s="3">
        <v>13.076385581263999</v>
      </c>
      <c r="D9" s="29" t="s">
        <v>61</v>
      </c>
    </row>
    <row r="10" spans="1:4" x14ac:dyDescent="0.25">
      <c r="A10" s="3">
        <v>3.75</v>
      </c>
      <c r="B10" s="3">
        <v>268241.1482</v>
      </c>
      <c r="C10" s="3">
        <v>13.347907064203406</v>
      </c>
      <c r="D10" s="29" t="s">
        <v>55</v>
      </c>
    </row>
    <row r="11" spans="1:4" x14ac:dyDescent="0.25">
      <c r="A11" s="3">
        <v>4</v>
      </c>
      <c r="B11" s="3">
        <v>340407.8162</v>
      </c>
      <c r="C11" s="3">
        <v>16.938849641965817</v>
      </c>
      <c r="D11" s="29" t="s">
        <v>43</v>
      </c>
    </row>
    <row r="12" spans="1:4" x14ac:dyDescent="0.25">
      <c r="A12" s="3">
        <v>4.5</v>
      </c>
      <c r="B12" s="3">
        <v>547062.73600000003</v>
      </c>
      <c r="C12" s="3">
        <v>27.276854491221357</v>
      </c>
      <c r="D12" s="29" t="s">
        <v>44</v>
      </c>
    </row>
    <row r="13" spans="1:4" x14ac:dyDescent="0.25">
      <c r="A13" s="3">
        <v>5</v>
      </c>
      <c r="B13" s="3">
        <v>639870.16099999996</v>
      </c>
      <c r="C13" s="3">
        <v>31.889914805154447</v>
      </c>
      <c r="D13" s="29" t="s">
        <v>88</v>
      </c>
    </row>
    <row r="14" spans="1:4" x14ac:dyDescent="0.25">
      <c r="A14" s="3">
        <v>10</v>
      </c>
      <c r="B14" s="3">
        <v>1179874.781</v>
      </c>
      <c r="C14" s="3">
        <v>56.874589348406836</v>
      </c>
      <c r="D14" s="29" t="s">
        <v>89</v>
      </c>
    </row>
    <row r="15" spans="1:4" x14ac:dyDescent="0.25">
      <c r="A15" s="3">
        <v>25</v>
      </c>
      <c r="B15" s="3">
        <v>1212052.608</v>
      </c>
      <c r="C15" s="3">
        <v>57.530310465078117</v>
      </c>
      <c r="D15" s="29" t="s">
        <v>29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7EBF-B416-4087-91B5-F80F1BFBD282}">
  <dimension ref="A1:C15"/>
  <sheetViews>
    <sheetView workbookViewId="0">
      <selection activeCell="E27" sqref="E27"/>
    </sheetView>
  </sheetViews>
  <sheetFormatPr baseColWidth="10" defaultRowHeight="15" x14ac:dyDescent="0.25"/>
  <cols>
    <col min="1" max="1" width="18.42578125" customWidth="1"/>
    <col min="2" max="2" width="21.7109375" customWidth="1"/>
  </cols>
  <sheetData>
    <row r="1" spans="1:3" x14ac:dyDescent="0.25">
      <c r="A1" s="27" t="s">
        <v>95</v>
      </c>
      <c r="B1" s="27" t="s">
        <v>93</v>
      </c>
      <c r="C1" s="27" t="s">
        <v>96</v>
      </c>
    </row>
    <row r="2" spans="1:3" x14ac:dyDescent="0.25">
      <c r="A2">
        <v>152564.55100000001</v>
      </c>
      <c r="B2" s="3">
        <v>0</v>
      </c>
      <c r="C2" s="29">
        <v>1</v>
      </c>
    </row>
    <row r="3" spans="1:3" x14ac:dyDescent="0.25">
      <c r="A3">
        <v>152564.55100000001</v>
      </c>
      <c r="B3" s="3">
        <v>0</v>
      </c>
      <c r="C3" s="29">
        <v>2</v>
      </c>
    </row>
    <row r="4" spans="1:3" x14ac:dyDescent="0.25">
      <c r="A4">
        <v>152564.55100000001</v>
      </c>
      <c r="B4" s="3">
        <v>0</v>
      </c>
      <c r="C4" s="29">
        <v>2.5</v>
      </c>
    </row>
    <row r="5" spans="1:3" x14ac:dyDescent="0.25">
      <c r="A5">
        <v>152564.55100000001</v>
      </c>
      <c r="B5" s="3">
        <v>0</v>
      </c>
      <c r="C5" s="29">
        <v>3</v>
      </c>
    </row>
    <row r="6" spans="1:3" x14ac:dyDescent="0.25">
      <c r="A6">
        <v>152564.55100000001</v>
      </c>
      <c r="B6" s="3">
        <v>0</v>
      </c>
      <c r="C6" s="29">
        <v>3.5</v>
      </c>
    </row>
    <row r="7" spans="1:3" x14ac:dyDescent="0.25">
      <c r="A7">
        <v>169326.08900000001</v>
      </c>
      <c r="B7" s="3">
        <v>230054.5509</v>
      </c>
      <c r="C7" s="29">
        <v>3.55</v>
      </c>
    </row>
    <row r="8" spans="1:3" x14ac:dyDescent="0.25">
      <c r="A8">
        <v>179671.76949999999</v>
      </c>
      <c r="B8" s="3">
        <v>235897.2133</v>
      </c>
      <c r="C8" s="29">
        <v>3.6</v>
      </c>
    </row>
    <row r="9" spans="1:3" x14ac:dyDescent="0.25">
      <c r="A9">
        <v>222787.01240000001</v>
      </c>
      <c r="B9" s="3">
        <v>262784.98790000001</v>
      </c>
      <c r="C9" s="29">
        <v>3.7</v>
      </c>
    </row>
    <row r="10" spans="1:3" x14ac:dyDescent="0.25">
      <c r="A10">
        <v>234533.93640000001</v>
      </c>
      <c r="B10" s="3">
        <v>268241.1482</v>
      </c>
      <c r="C10" s="29">
        <v>3.75</v>
      </c>
    </row>
    <row r="11" spans="1:3" x14ac:dyDescent="0.25">
      <c r="A11">
        <v>414684.80109999998</v>
      </c>
      <c r="B11" s="3">
        <v>340407.8162</v>
      </c>
      <c r="C11" s="29">
        <v>4</v>
      </c>
    </row>
    <row r="12" spans="1:3" x14ac:dyDescent="0.25">
      <c r="A12">
        <v>1003743.331</v>
      </c>
      <c r="B12" s="3">
        <v>547062.73600000003</v>
      </c>
      <c r="C12" s="29">
        <v>4.5</v>
      </c>
    </row>
    <row r="13" spans="1:3" x14ac:dyDescent="0.25">
      <c r="A13">
        <v>634423.52269999997</v>
      </c>
      <c r="B13" s="3">
        <v>639870.16099999996</v>
      </c>
      <c r="C13" s="29">
        <v>25</v>
      </c>
    </row>
    <row r="14" spans="1:3" x14ac:dyDescent="0.25">
      <c r="A14">
        <v>94884.159830000004</v>
      </c>
      <c r="B14" s="3">
        <v>1179874.781</v>
      </c>
      <c r="C14" s="29">
        <v>10</v>
      </c>
    </row>
    <row r="15" spans="1:3" x14ac:dyDescent="0.25">
      <c r="A15">
        <v>95074.157959999997</v>
      </c>
      <c r="B15" s="3">
        <v>1212052.608</v>
      </c>
      <c r="C15" s="29"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846E-18FA-4FA8-86B0-51192BC2E339}">
  <dimension ref="A1:AC28"/>
  <sheetViews>
    <sheetView tabSelected="1" topLeftCell="R1" workbookViewId="0">
      <selection activeCell="W33" sqref="W33"/>
    </sheetView>
  </sheetViews>
  <sheetFormatPr baseColWidth="10" defaultRowHeight="15" x14ac:dyDescent="0.25"/>
  <sheetData>
    <row r="1" spans="1:29" x14ac:dyDescent="0.25">
      <c r="A1" t="s">
        <v>97</v>
      </c>
      <c r="B1" s="9" t="s">
        <v>125</v>
      </c>
      <c r="C1" s="9" t="s">
        <v>112</v>
      </c>
      <c r="D1" s="9" t="s">
        <v>113</v>
      </c>
      <c r="E1" s="9" t="s">
        <v>114</v>
      </c>
      <c r="F1" s="9" t="s">
        <v>115</v>
      </c>
      <c r="G1" s="9" t="s">
        <v>116</v>
      </c>
      <c r="H1" s="9" t="s">
        <v>117</v>
      </c>
      <c r="I1" s="9" t="s">
        <v>118</v>
      </c>
      <c r="J1" s="9" t="s">
        <v>119</v>
      </c>
      <c r="K1" s="9" t="s">
        <v>120</v>
      </c>
      <c r="L1" s="9" t="s">
        <v>121</v>
      </c>
      <c r="M1" s="9" t="s">
        <v>122</v>
      </c>
      <c r="N1" s="9" t="s">
        <v>123</v>
      </c>
      <c r="O1" s="9" t="s">
        <v>124</v>
      </c>
      <c r="P1" s="9" t="s">
        <v>98</v>
      </c>
      <c r="Q1" s="9" t="s">
        <v>99</v>
      </c>
      <c r="R1" s="9" t="s">
        <v>100</v>
      </c>
      <c r="S1" s="9" t="s">
        <v>101</v>
      </c>
      <c r="T1" s="9" t="s">
        <v>102</v>
      </c>
      <c r="U1" s="9" t="s">
        <v>103</v>
      </c>
      <c r="V1" s="9" t="s">
        <v>104</v>
      </c>
      <c r="W1" s="9" t="s">
        <v>105</v>
      </c>
      <c r="X1" s="9" t="s">
        <v>106</v>
      </c>
      <c r="Y1" s="9" t="s">
        <v>107</v>
      </c>
      <c r="Z1" s="9" t="s">
        <v>108</v>
      </c>
      <c r="AA1" s="9" t="s">
        <v>109</v>
      </c>
      <c r="AB1" s="9" t="s">
        <v>110</v>
      </c>
      <c r="AC1" s="9" t="s">
        <v>111</v>
      </c>
    </row>
    <row r="2" spans="1:29" x14ac:dyDescent="0.25">
      <c r="A2">
        <v>2024</v>
      </c>
      <c r="B2">
        <v>18408.8308640664</v>
      </c>
      <c r="C2">
        <v>18408.8308640664</v>
      </c>
      <c r="D2">
        <v>34433.228703778681</v>
      </c>
      <c r="E2">
        <v>34433.228703778688</v>
      </c>
      <c r="F2">
        <v>34459.11389468587</v>
      </c>
      <c r="G2">
        <v>18408.8308640664</v>
      </c>
      <c r="H2">
        <v>18408.8308640664</v>
      </c>
      <c r="I2">
        <v>18408.8308640664</v>
      </c>
      <c r="J2">
        <v>25002.084988608021</v>
      </c>
      <c r="K2">
        <v>28641.310847187531</v>
      </c>
      <c r="L2">
        <v>19517.69205271473</v>
      </c>
      <c r="M2">
        <v>18320.329792854081</v>
      </c>
      <c r="N2">
        <v>19118.53000482143</v>
      </c>
      <c r="O2">
        <v>18320.329792854081</v>
      </c>
      <c r="P2">
        <v>0</v>
      </c>
      <c r="Q2">
        <v>0</v>
      </c>
      <c r="R2">
        <v>7060.4</v>
      </c>
      <c r="S2">
        <v>7060.4000000000005</v>
      </c>
      <c r="T2">
        <v>7060.4000000000005</v>
      </c>
      <c r="U2">
        <v>0</v>
      </c>
      <c r="V2">
        <v>0</v>
      </c>
      <c r="W2">
        <v>0</v>
      </c>
      <c r="X2">
        <v>7060.4</v>
      </c>
      <c r="Y2">
        <v>7060.4000000000005</v>
      </c>
      <c r="Z2">
        <v>6819.4212355858053</v>
      </c>
      <c r="AA2">
        <v>6819.4212355858053</v>
      </c>
      <c r="AB2">
        <v>6819.4212355858053</v>
      </c>
      <c r="AC2">
        <v>6819.4212355858053</v>
      </c>
    </row>
    <row r="3" spans="1:29" x14ac:dyDescent="0.25">
      <c r="A3">
        <v>2025</v>
      </c>
      <c r="B3">
        <v>4159.9181543800369</v>
      </c>
      <c r="C3">
        <v>4159.9181543800296</v>
      </c>
      <c r="D3">
        <v>26695.37518680163</v>
      </c>
      <c r="E3">
        <v>26695.37518680163</v>
      </c>
      <c r="F3">
        <v>26741.968530434558</v>
      </c>
      <c r="G3">
        <v>4159.9181543800369</v>
      </c>
      <c r="H3">
        <v>4159.9181543800369</v>
      </c>
      <c r="I3">
        <v>4159.9181543800296</v>
      </c>
      <c r="J3">
        <v>19916.750651454291</v>
      </c>
      <c r="K3">
        <v>22473.389093750018</v>
      </c>
      <c r="L3">
        <v>6892.710994513156</v>
      </c>
      <c r="M3">
        <v>4050.0532533779769</v>
      </c>
      <c r="N3">
        <v>5945.060376609661</v>
      </c>
      <c r="O3">
        <v>4050.053253377981</v>
      </c>
      <c r="P3">
        <v>0</v>
      </c>
      <c r="Q3">
        <v>0</v>
      </c>
      <c r="R3">
        <v>9805.4835200000016</v>
      </c>
      <c r="S3">
        <v>9805.4835200000016</v>
      </c>
      <c r="T3">
        <v>9805.4835200000016</v>
      </c>
      <c r="U3">
        <v>0</v>
      </c>
      <c r="V3">
        <v>0</v>
      </c>
      <c r="W3">
        <v>0</v>
      </c>
      <c r="X3">
        <v>9805.4835200000016</v>
      </c>
      <c r="Y3">
        <v>9805.4835200000016</v>
      </c>
      <c r="Z3">
        <v>9470.8122119815671</v>
      </c>
      <c r="AA3">
        <v>9470.8122119815671</v>
      </c>
      <c r="AB3">
        <v>9470.8122119815671</v>
      </c>
      <c r="AC3">
        <v>9470.8122119815671</v>
      </c>
    </row>
    <row r="4" spans="1:29" x14ac:dyDescent="0.25">
      <c r="A4">
        <v>2026</v>
      </c>
      <c r="B4">
        <v>0</v>
      </c>
      <c r="C4">
        <v>0</v>
      </c>
      <c r="D4">
        <v>18372.16955721999</v>
      </c>
      <c r="E4">
        <v>18372.16955721999</v>
      </c>
      <c r="F4">
        <v>18435.32942303352</v>
      </c>
      <c r="G4">
        <v>0</v>
      </c>
      <c r="H4">
        <v>0</v>
      </c>
      <c r="I4">
        <v>0</v>
      </c>
      <c r="J4">
        <v>13715.5603657313</v>
      </c>
      <c r="K4">
        <v>15406.128875000009</v>
      </c>
      <c r="L4">
        <v>5103.4582619544954</v>
      </c>
      <c r="M4">
        <v>0</v>
      </c>
      <c r="N4">
        <v>3402.1295000000032</v>
      </c>
      <c r="O4">
        <v>0</v>
      </c>
      <c r="P4">
        <v>0</v>
      </c>
      <c r="Q4">
        <v>0</v>
      </c>
      <c r="R4">
        <v>13153.064</v>
      </c>
      <c r="S4">
        <v>13153.064</v>
      </c>
      <c r="T4">
        <v>13153.064</v>
      </c>
      <c r="U4">
        <v>0</v>
      </c>
      <c r="V4">
        <v>0</v>
      </c>
      <c r="W4">
        <v>0</v>
      </c>
      <c r="X4">
        <v>13153.064</v>
      </c>
      <c r="Y4">
        <v>13153.064</v>
      </c>
      <c r="Z4">
        <v>13153.064</v>
      </c>
      <c r="AA4">
        <v>13153.064</v>
      </c>
      <c r="AB4">
        <v>13153.064</v>
      </c>
      <c r="AC4">
        <v>13153.064</v>
      </c>
    </row>
    <row r="5" spans="1:29" x14ac:dyDescent="0.25">
      <c r="A5">
        <v>2027</v>
      </c>
      <c r="B5">
        <v>0</v>
      </c>
      <c r="C5">
        <v>0</v>
      </c>
      <c r="D5">
        <v>10562.881853554691</v>
      </c>
      <c r="E5">
        <v>10562.881853554671</v>
      </c>
      <c r="F5">
        <v>10639.29493711268</v>
      </c>
      <c r="G5">
        <v>0</v>
      </c>
      <c r="H5">
        <v>0</v>
      </c>
      <c r="I5">
        <v>0</v>
      </c>
      <c r="J5">
        <v>7603.8849371529104</v>
      </c>
      <c r="K5">
        <v>8601.5975000000053</v>
      </c>
      <c r="L5">
        <v>2521.332875907563</v>
      </c>
      <c r="M5">
        <v>5.212444444441644</v>
      </c>
      <c r="N5">
        <v>1517.27</v>
      </c>
      <c r="O5">
        <v>5.212444444443463</v>
      </c>
      <c r="P5">
        <v>0</v>
      </c>
      <c r="Q5">
        <v>0</v>
      </c>
      <c r="R5">
        <v>16813.328000000001</v>
      </c>
      <c r="S5">
        <v>16813.328000000001</v>
      </c>
      <c r="T5">
        <v>16813.328000000001</v>
      </c>
      <c r="U5">
        <v>0</v>
      </c>
      <c r="V5">
        <v>0</v>
      </c>
      <c r="W5">
        <v>0</v>
      </c>
      <c r="X5">
        <v>16813.328000000001</v>
      </c>
      <c r="Y5">
        <v>16813.328000000001</v>
      </c>
      <c r="Z5">
        <v>16813.328000000001</v>
      </c>
      <c r="AA5">
        <v>16813.328000000001</v>
      </c>
      <c r="AB5">
        <v>16813.328000000001</v>
      </c>
      <c r="AC5">
        <v>16813.328000000001</v>
      </c>
    </row>
    <row r="6" spans="1:29" x14ac:dyDescent="0.25">
      <c r="A6">
        <v>2028</v>
      </c>
      <c r="B6">
        <v>0</v>
      </c>
      <c r="C6">
        <v>0</v>
      </c>
      <c r="D6">
        <v>4306.0692906224358</v>
      </c>
      <c r="E6">
        <v>4306.0692906224313</v>
      </c>
      <c r="F6">
        <v>4290.8015837807989</v>
      </c>
      <c r="G6">
        <v>0</v>
      </c>
      <c r="H6">
        <v>0</v>
      </c>
      <c r="I6">
        <v>0</v>
      </c>
      <c r="J6">
        <v>2705.162194290202</v>
      </c>
      <c r="K6">
        <v>3148.590000000002</v>
      </c>
      <c r="L6">
        <v>446.25016707002942</v>
      </c>
      <c r="M6">
        <v>0</v>
      </c>
      <c r="N6">
        <v>0</v>
      </c>
      <c r="O6">
        <v>0</v>
      </c>
      <c r="P6">
        <v>0</v>
      </c>
      <c r="Q6">
        <v>0</v>
      </c>
      <c r="R6">
        <v>20882.88</v>
      </c>
      <c r="S6">
        <v>20882.88</v>
      </c>
      <c r="T6">
        <v>20780.596635404781</v>
      </c>
      <c r="U6">
        <v>0</v>
      </c>
      <c r="V6">
        <v>0</v>
      </c>
      <c r="W6">
        <v>0</v>
      </c>
      <c r="X6">
        <v>20882.88</v>
      </c>
      <c r="Y6">
        <v>20882.88</v>
      </c>
      <c r="Z6">
        <v>20882.88</v>
      </c>
      <c r="AA6">
        <v>20882.88</v>
      </c>
      <c r="AB6">
        <v>20882.88</v>
      </c>
      <c r="AC6">
        <v>20882.88</v>
      </c>
    </row>
    <row r="7" spans="1:29" x14ac:dyDescent="0.25">
      <c r="A7">
        <v>2029</v>
      </c>
      <c r="B7">
        <v>2812.7222222222258</v>
      </c>
      <c r="C7">
        <v>2812.7222222222222</v>
      </c>
      <c r="D7">
        <v>514.43524027663807</v>
      </c>
      <c r="E7">
        <v>514.43524027663534</v>
      </c>
      <c r="F7">
        <v>507.64959279146569</v>
      </c>
      <c r="G7">
        <v>2812.7222222222222</v>
      </c>
      <c r="H7">
        <v>2812.7222222222222</v>
      </c>
      <c r="I7">
        <v>2812.7222222222258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25361.72</v>
      </c>
      <c r="S7">
        <v>25361.72</v>
      </c>
      <c r="T7">
        <v>25361.72</v>
      </c>
      <c r="U7">
        <v>0</v>
      </c>
      <c r="V7">
        <v>0</v>
      </c>
      <c r="W7">
        <v>0</v>
      </c>
      <c r="X7">
        <v>25361.72</v>
      </c>
      <c r="Y7">
        <v>25361.72</v>
      </c>
      <c r="Z7">
        <v>25361.72</v>
      </c>
      <c r="AA7">
        <v>24152.073955555559</v>
      </c>
      <c r="AB7">
        <v>25361.72</v>
      </c>
      <c r="AC7">
        <v>24152.073955555559</v>
      </c>
    </row>
    <row r="8" spans="1:29" x14ac:dyDescent="0.25">
      <c r="A8">
        <v>2030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354.74224456790489</v>
      </c>
      <c r="K8">
        <v>0</v>
      </c>
      <c r="L8">
        <v>2161.8718663439781</v>
      </c>
      <c r="M8">
        <v>2427.1011651895242</v>
      </c>
      <c r="N8">
        <v>2518.8720000000012</v>
      </c>
      <c r="O8">
        <v>1247.690554064757</v>
      </c>
      <c r="P8">
        <v>0</v>
      </c>
      <c r="Q8">
        <v>0</v>
      </c>
      <c r="R8">
        <v>30249.848000000002</v>
      </c>
      <c r="S8">
        <v>30249.848000000009</v>
      </c>
      <c r="T8">
        <v>30249.848000000009</v>
      </c>
      <c r="U8">
        <v>0</v>
      </c>
      <c r="V8">
        <v>0</v>
      </c>
      <c r="W8">
        <v>0</v>
      </c>
      <c r="X8">
        <v>30249.848000000002</v>
      </c>
      <c r="Y8">
        <v>30249.848000000002</v>
      </c>
      <c r="Z8">
        <v>30249.848000000002</v>
      </c>
      <c r="AA8">
        <v>29190.360329633961</v>
      </c>
      <c r="AB8">
        <v>30249.848000000002</v>
      </c>
      <c r="AC8">
        <v>28010.94971850919</v>
      </c>
    </row>
    <row r="9" spans="1:29" x14ac:dyDescent="0.25">
      <c r="A9">
        <v>2031</v>
      </c>
      <c r="B9">
        <v>2751.6222222222209</v>
      </c>
      <c r="C9">
        <v>2751.6222222222218</v>
      </c>
      <c r="D9">
        <v>0</v>
      </c>
      <c r="E9">
        <v>0</v>
      </c>
      <c r="F9">
        <v>0</v>
      </c>
      <c r="G9">
        <v>2751.6222222222218</v>
      </c>
      <c r="H9">
        <v>2751.6222222222218</v>
      </c>
      <c r="I9">
        <v>2751.6222222222209</v>
      </c>
      <c r="J9">
        <v>12737.042244567911</v>
      </c>
      <c r="K9">
        <v>3616.4380862700018</v>
      </c>
      <c r="L9">
        <v>14130.696085105559</v>
      </c>
      <c r="M9">
        <v>9370.5820973411392</v>
      </c>
      <c r="N9">
        <v>13669.33647529778</v>
      </c>
      <c r="O9">
        <v>7247.6429973165577</v>
      </c>
      <c r="P9">
        <v>0</v>
      </c>
      <c r="Q9">
        <v>0</v>
      </c>
      <c r="R9">
        <v>34446.023099999999</v>
      </c>
      <c r="S9">
        <v>34446.023099999999</v>
      </c>
      <c r="T9">
        <v>34446.023099999999</v>
      </c>
      <c r="U9">
        <v>0</v>
      </c>
      <c r="V9">
        <v>0</v>
      </c>
      <c r="W9">
        <v>0</v>
      </c>
      <c r="X9">
        <v>31296.58460434571</v>
      </c>
      <c r="Y9">
        <v>34446.023099999999</v>
      </c>
      <c r="Z9">
        <v>29437.4051256864</v>
      </c>
      <c r="AA9">
        <v>23352.288263707171</v>
      </c>
      <c r="AB9">
        <v>28333.445275297781</v>
      </c>
      <c r="AC9">
        <v>22408.75977480736</v>
      </c>
    </row>
    <row r="10" spans="1:29" x14ac:dyDescent="0.25">
      <c r="A10">
        <v>2032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25119.34224456791</v>
      </c>
      <c r="K10">
        <v>15998.738086269999</v>
      </c>
      <c r="L10">
        <v>18752.83546011482</v>
      </c>
      <c r="M10">
        <v>9972.4468430624402</v>
      </c>
      <c r="N10">
        <v>17636.788055535999</v>
      </c>
      <c r="O10">
        <v>7094.6849519179987</v>
      </c>
      <c r="P10">
        <v>0</v>
      </c>
      <c r="Q10">
        <v>0</v>
      </c>
      <c r="R10">
        <v>38914.608800000002</v>
      </c>
      <c r="S10">
        <v>38914.608800000002</v>
      </c>
      <c r="T10">
        <v>38914.608800000002</v>
      </c>
      <c r="U10">
        <v>0</v>
      </c>
      <c r="V10">
        <v>0</v>
      </c>
      <c r="W10">
        <v>0</v>
      </c>
      <c r="X10">
        <v>32466.647683476571</v>
      </c>
      <c r="Y10">
        <v>32693.682720000001</v>
      </c>
      <c r="Z10">
        <v>23549.92410054912</v>
      </c>
      <c r="AA10">
        <v>18681.830610965739</v>
      </c>
      <c r="AB10">
        <v>22666.756220238229</v>
      </c>
      <c r="AC10">
        <v>17927.00781984589</v>
      </c>
    </row>
    <row r="11" spans="1:29" x14ac:dyDescent="0.25">
      <c r="A11">
        <v>2033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35295.295060284603</v>
      </c>
      <c r="K11">
        <v>28381.03808627</v>
      </c>
      <c r="L11">
        <v>17497.62696012223</v>
      </c>
      <c r="M11">
        <v>5501.0186396394711</v>
      </c>
      <c r="N11">
        <v>15857.829319726579</v>
      </c>
      <c r="O11">
        <v>3040.2619451283999</v>
      </c>
      <c r="P11">
        <v>0</v>
      </c>
      <c r="Q11">
        <v>0</v>
      </c>
      <c r="R11">
        <v>43655.605100000001</v>
      </c>
      <c r="S11">
        <v>43655.605100000001</v>
      </c>
      <c r="T11">
        <v>43655.605100000001</v>
      </c>
      <c r="U11">
        <v>0</v>
      </c>
      <c r="V11">
        <v>0</v>
      </c>
      <c r="W11">
        <v>0</v>
      </c>
      <c r="X11">
        <v>31196.350962497942</v>
      </c>
      <c r="Y11">
        <v>33584.326176000002</v>
      </c>
      <c r="Z11">
        <v>18839.939280439299</v>
      </c>
      <c r="AA11">
        <v>14945.46448877259</v>
      </c>
      <c r="AB11">
        <v>18133.404976190581</v>
      </c>
      <c r="AC11">
        <v>14341.60625587671</v>
      </c>
    </row>
    <row r="12" spans="1:29" x14ac:dyDescent="0.25">
      <c r="A12">
        <v>2034</v>
      </c>
      <c r="B12">
        <v>0</v>
      </c>
      <c r="C12">
        <v>0</v>
      </c>
      <c r="D12">
        <v>1547.7874999961721</v>
      </c>
      <c r="E12">
        <v>0</v>
      </c>
      <c r="F12">
        <v>0</v>
      </c>
      <c r="G12">
        <v>0</v>
      </c>
      <c r="H12">
        <v>0</v>
      </c>
      <c r="I12">
        <v>0</v>
      </c>
      <c r="J12">
        <v>38483.137312857943</v>
      </c>
      <c r="K12">
        <v>40763.338086270007</v>
      </c>
      <c r="L12">
        <v>11540.54016012815</v>
      </c>
      <c r="M12">
        <v>1541.0748423116579</v>
      </c>
      <c r="N12">
        <v>9818.0096676504127</v>
      </c>
      <c r="O12">
        <v>0</v>
      </c>
      <c r="P12">
        <v>0</v>
      </c>
      <c r="Q12">
        <v>0</v>
      </c>
      <c r="R12">
        <v>46119.682800000002</v>
      </c>
      <c r="S12">
        <v>46119.682800000002</v>
      </c>
      <c r="T12">
        <v>46119.682800000002</v>
      </c>
      <c r="U12">
        <v>0</v>
      </c>
      <c r="V12">
        <v>0</v>
      </c>
      <c r="W12">
        <v>0</v>
      </c>
      <c r="X12">
        <v>24957.080769998349</v>
      </c>
      <c r="Y12">
        <v>34296.840940800001</v>
      </c>
      <c r="Z12">
        <v>15071.95142435144</v>
      </c>
      <c r="AA12">
        <v>11956.371591018071</v>
      </c>
      <c r="AB12">
        <v>14506.72398095246</v>
      </c>
      <c r="AC12">
        <v>11473.285004701371</v>
      </c>
    </row>
    <row r="13" spans="1:29" x14ac:dyDescent="0.25">
      <c r="A13">
        <v>2035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36080.491114916607</v>
      </c>
      <c r="K13">
        <v>45716.258086270012</v>
      </c>
      <c r="L13">
        <v>5466.5367355361313</v>
      </c>
      <c r="M13">
        <v>0</v>
      </c>
      <c r="N13">
        <v>3954.8201062677558</v>
      </c>
      <c r="O13">
        <v>0</v>
      </c>
      <c r="P13">
        <v>0</v>
      </c>
      <c r="Q13">
        <v>0</v>
      </c>
      <c r="R13">
        <v>44322.147892173853</v>
      </c>
      <c r="S13">
        <v>51269.295000000013</v>
      </c>
      <c r="T13">
        <v>51269.295000000013</v>
      </c>
      <c r="U13">
        <v>0</v>
      </c>
      <c r="V13">
        <v>0</v>
      </c>
      <c r="W13">
        <v>0</v>
      </c>
      <c r="X13">
        <v>19965.664615998681</v>
      </c>
      <c r="Y13">
        <v>27437.472752639998</v>
      </c>
      <c r="Z13">
        <v>12057.561139481149</v>
      </c>
      <c r="AA13">
        <v>9565.0972728144607</v>
      </c>
      <c r="AB13">
        <v>11605.37918476197</v>
      </c>
      <c r="AC13">
        <v>9178.6280037610959</v>
      </c>
    </row>
    <row r="14" spans="1:29" x14ac:dyDescent="0.25">
      <c r="A14">
        <v>2036</v>
      </c>
      <c r="B14">
        <v>0</v>
      </c>
      <c r="C14">
        <v>0</v>
      </c>
      <c r="D14">
        <v>12382.3</v>
      </c>
      <c r="E14">
        <v>0</v>
      </c>
      <c r="F14">
        <v>0</v>
      </c>
      <c r="G14">
        <v>0</v>
      </c>
      <c r="H14">
        <v>0</v>
      </c>
      <c r="I14">
        <v>0</v>
      </c>
      <c r="J14">
        <v>29205.454156563559</v>
      </c>
      <c r="K14">
        <v>50958.093589087097</v>
      </c>
      <c r="L14">
        <v>962.43963962811631</v>
      </c>
      <c r="M14">
        <v>0</v>
      </c>
      <c r="N14">
        <v>0</v>
      </c>
      <c r="O14">
        <v>0</v>
      </c>
      <c r="P14">
        <v>0</v>
      </c>
      <c r="Q14">
        <v>0</v>
      </c>
      <c r="R14">
        <v>35457.718313739082</v>
      </c>
      <c r="S14">
        <v>56691.317799999997</v>
      </c>
      <c r="T14">
        <v>56691.317799999997</v>
      </c>
      <c r="U14">
        <v>0</v>
      </c>
      <c r="V14">
        <v>0</v>
      </c>
      <c r="W14">
        <v>0</v>
      </c>
      <c r="X14">
        <v>15972.531692798941</v>
      </c>
      <c r="Y14">
        <v>28182.397704929099</v>
      </c>
      <c r="Z14">
        <v>9646.0489115849196</v>
      </c>
      <c r="AA14">
        <v>7652.0778182515687</v>
      </c>
      <c r="AB14">
        <v>9284.3033478095786</v>
      </c>
      <c r="AC14">
        <v>7342.9024030088767</v>
      </c>
    </row>
    <row r="15" spans="1:29" x14ac:dyDescent="0.25">
      <c r="A15">
        <v>2037</v>
      </c>
      <c r="B15">
        <v>0</v>
      </c>
      <c r="C15">
        <v>0</v>
      </c>
      <c r="D15">
        <v>24764.6</v>
      </c>
      <c r="E15">
        <v>0</v>
      </c>
      <c r="F15">
        <v>0</v>
      </c>
      <c r="G15">
        <v>0</v>
      </c>
      <c r="H15">
        <v>0</v>
      </c>
      <c r="I15">
        <v>0</v>
      </c>
      <c r="J15">
        <v>20234.544677275218</v>
      </c>
      <c r="K15">
        <v>63340.393589087107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35795.554650989048</v>
      </c>
      <c r="S15">
        <v>60560.154650991259</v>
      </c>
      <c r="T15">
        <v>60558.731597571779</v>
      </c>
      <c r="U15">
        <v>0</v>
      </c>
      <c r="V15">
        <v>0</v>
      </c>
      <c r="W15">
        <v>0</v>
      </c>
      <c r="X15">
        <v>12778.025354239149</v>
      </c>
      <c r="Y15">
        <v>35687.669761689598</v>
      </c>
      <c r="Z15">
        <v>7716.8391292679353</v>
      </c>
      <c r="AA15">
        <v>6121.662254601255</v>
      </c>
      <c r="AB15">
        <v>7427.4426782476648</v>
      </c>
      <c r="AC15">
        <v>5874.3219224071026</v>
      </c>
    </row>
    <row r="16" spans="1:29" x14ac:dyDescent="0.25">
      <c r="A16">
        <v>2038</v>
      </c>
      <c r="B16">
        <v>0</v>
      </c>
      <c r="C16">
        <v>0</v>
      </c>
      <c r="D16">
        <v>37146.9</v>
      </c>
      <c r="E16">
        <v>0</v>
      </c>
      <c r="F16">
        <v>0</v>
      </c>
      <c r="G16">
        <v>0</v>
      </c>
      <c r="H16">
        <v>0</v>
      </c>
      <c r="I16">
        <v>0</v>
      </c>
      <c r="J16">
        <v>11336.190465916419</v>
      </c>
      <c r="K16">
        <v>75722.69358908711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36065.823720793007</v>
      </c>
      <c r="S16">
        <v>60830.423720793013</v>
      </c>
      <c r="T16">
        <v>60829.285278057418</v>
      </c>
      <c r="U16">
        <v>0</v>
      </c>
      <c r="V16">
        <v>0</v>
      </c>
      <c r="W16">
        <v>0</v>
      </c>
      <c r="X16">
        <v>10222.42028339132</v>
      </c>
      <c r="Y16">
        <v>35979.51580935168</v>
      </c>
      <c r="Z16">
        <v>6173.4713034143488</v>
      </c>
      <c r="AA16">
        <v>4897.3298036810038</v>
      </c>
      <c r="AB16">
        <v>5941.9541425981324</v>
      </c>
      <c r="AC16">
        <v>4699.4575379256821</v>
      </c>
    </row>
    <row r="17" spans="1:29" x14ac:dyDescent="0.25">
      <c r="A17">
        <v>2039</v>
      </c>
      <c r="B17">
        <v>0</v>
      </c>
      <c r="C17">
        <v>0</v>
      </c>
      <c r="D17">
        <v>49529.2</v>
      </c>
      <c r="E17">
        <v>0</v>
      </c>
      <c r="F17">
        <v>0</v>
      </c>
      <c r="G17">
        <v>0</v>
      </c>
      <c r="H17">
        <v>0</v>
      </c>
      <c r="I17">
        <v>0</v>
      </c>
      <c r="J17">
        <v>4004.7073193933361</v>
      </c>
      <c r="K17">
        <v>86559.967755803271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36282.038976634409</v>
      </c>
      <c r="S17">
        <v>61046.638976634407</v>
      </c>
      <c r="T17">
        <v>61045.728222445941</v>
      </c>
      <c r="U17">
        <v>0</v>
      </c>
      <c r="V17">
        <v>0</v>
      </c>
      <c r="W17">
        <v>0</v>
      </c>
      <c r="X17">
        <v>8177.9362267130564</v>
      </c>
      <c r="Y17">
        <v>34667.966814197513</v>
      </c>
      <c r="Z17">
        <v>4938.777042731479</v>
      </c>
      <c r="AA17">
        <v>3917.8638429448029</v>
      </c>
      <c r="AB17">
        <v>4753.5633140785058</v>
      </c>
      <c r="AC17">
        <v>3759.5660303405461</v>
      </c>
    </row>
    <row r="18" spans="1:29" x14ac:dyDescent="0.25">
      <c r="A18">
        <v>2040</v>
      </c>
      <c r="B18">
        <v>0</v>
      </c>
      <c r="C18">
        <v>0</v>
      </c>
      <c r="D18">
        <v>61663.493674735189</v>
      </c>
      <c r="E18">
        <v>-3.1951674372976408E-7</v>
      </c>
      <c r="F18">
        <v>0</v>
      </c>
      <c r="G18">
        <v>0</v>
      </c>
      <c r="H18">
        <v>0</v>
      </c>
      <c r="I18">
        <v>0</v>
      </c>
      <c r="J18">
        <v>0</v>
      </c>
      <c r="K18">
        <v>90276.867089176201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36207.004856044943</v>
      </c>
      <c r="S18">
        <v>61219.611180988009</v>
      </c>
      <c r="T18">
        <v>61218.882577956749</v>
      </c>
      <c r="U18">
        <v>0</v>
      </c>
      <c r="V18">
        <v>0</v>
      </c>
      <c r="W18">
        <v>0</v>
      </c>
      <c r="X18">
        <v>6542.3489813704446</v>
      </c>
      <c r="Y18">
        <v>27734.373451358009</v>
      </c>
      <c r="Z18">
        <v>3951.0216341851828</v>
      </c>
      <c r="AA18">
        <v>3134.2910743558432</v>
      </c>
      <c r="AB18">
        <v>3802.8506512628051</v>
      </c>
      <c r="AC18">
        <v>3007.6528242724371</v>
      </c>
    </row>
    <row r="19" spans="1:29" x14ac:dyDescent="0.25">
      <c r="A19">
        <v>2041</v>
      </c>
      <c r="B19">
        <v>1021.4073735536</v>
      </c>
      <c r="C19">
        <v>1021.4073735536</v>
      </c>
      <c r="D19">
        <v>68120.528614525116</v>
      </c>
      <c r="E19">
        <v>-3.1951674372976408E-7</v>
      </c>
      <c r="F19">
        <v>2.0541344269986439E-7</v>
      </c>
      <c r="G19">
        <v>1021.4073735536</v>
      </c>
      <c r="H19">
        <v>1021.407373553855</v>
      </c>
      <c r="I19">
        <v>1021.4073735536221</v>
      </c>
      <c r="J19">
        <v>3208.1259822168472</v>
      </c>
      <c r="K19">
        <v>89999.986555874551</v>
      </c>
      <c r="L19">
        <v>2341.9991908511552</v>
      </c>
      <c r="M19">
        <v>2069.0146835238729</v>
      </c>
      <c r="N19">
        <v>2292.4744335288428</v>
      </c>
      <c r="O19">
        <v>2026.6870396127269</v>
      </c>
      <c r="P19">
        <v>0</v>
      </c>
      <c r="Q19">
        <v>0</v>
      </c>
      <c r="R19">
        <v>28965.603884835949</v>
      </c>
      <c r="S19">
        <v>57101.688945046008</v>
      </c>
      <c r="T19">
        <v>57101.106062570812</v>
      </c>
      <c r="U19">
        <v>0</v>
      </c>
      <c r="V19">
        <v>0</v>
      </c>
      <c r="W19">
        <v>0</v>
      </c>
      <c r="X19">
        <v>5233.8791850963571</v>
      </c>
      <c r="Y19">
        <v>22187.498761086408</v>
      </c>
      <c r="Z19">
        <v>3160.8173073481471</v>
      </c>
      <c r="AA19">
        <v>2507.4328594846752</v>
      </c>
      <c r="AB19">
        <v>3042.2805210102438</v>
      </c>
      <c r="AC19">
        <v>2406.122259417949</v>
      </c>
    </row>
    <row r="20" spans="1:29" x14ac:dyDescent="0.25">
      <c r="A20">
        <v>2042</v>
      </c>
      <c r="B20">
        <v>12552.447373553599</v>
      </c>
      <c r="C20">
        <v>12552.447373553599</v>
      </c>
      <c r="D20">
        <v>68673.740566356704</v>
      </c>
      <c r="E20">
        <v>-3.1951674372976408E-7</v>
      </c>
      <c r="F20">
        <v>2.0541344269986439E-7</v>
      </c>
      <c r="G20">
        <v>12552.447373553599</v>
      </c>
      <c r="H20">
        <v>12552.44737355385</v>
      </c>
      <c r="I20">
        <v>12552.447373553299</v>
      </c>
      <c r="J20">
        <v>14739.165982216849</v>
      </c>
      <c r="K20">
        <v>85166.066129233222</v>
      </c>
      <c r="L20">
        <v>13873.03919085115</v>
      </c>
      <c r="M20">
        <v>13600.054683523869</v>
      </c>
      <c r="N20">
        <v>13823.514433528841</v>
      </c>
      <c r="O20">
        <v>13557.72703961273</v>
      </c>
      <c r="P20">
        <v>0</v>
      </c>
      <c r="Q20">
        <v>0</v>
      </c>
      <c r="R20">
        <v>23172.48310786876</v>
      </c>
      <c r="S20">
        <v>57212.391156036807</v>
      </c>
      <c r="T20">
        <v>57211.924849892319</v>
      </c>
      <c r="U20">
        <v>0</v>
      </c>
      <c r="V20">
        <v>0</v>
      </c>
      <c r="W20">
        <v>0</v>
      </c>
      <c r="X20">
        <v>4187.1033480770857</v>
      </c>
      <c r="Y20">
        <v>17749.99900886913</v>
      </c>
      <c r="Z20">
        <v>2528.653845878518</v>
      </c>
      <c r="AA20">
        <v>2005.94628758774</v>
      </c>
      <c r="AB20">
        <v>2433.824416808196</v>
      </c>
      <c r="AC20">
        <v>1924.89780753436</v>
      </c>
    </row>
    <row r="21" spans="1:29" x14ac:dyDescent="0.25">
      <c r="A21">
        <v>2043</v>
      </c>
      <c r="B21">
        <v>23594.59167380934</v>
      </c>
      <c r="C21">
        <v>23594.591673809049</v>
      </c>
      <c r="D21">
        <v>64503.894127822263</v>
      </c>
      <c r="E21">
        <v>-3.1951674372976408E-7</v>
      </c>
      <c r="F21">
        <v>2.0541344269986439E-7</v>
      </c>
      <c r="G21">
        <v>23594.59167380934</v>
      </c>
      <c r="H21">
        <v>23594.591673809431</v>
      </c>
      <c r="I21">
        <v>23594.591673809111</v>
      </c>
      <c r="J21">
        <v>25188.587960322118</v>
      </c>
      <c r="K21">
        <v>76686.513787920165</v>
      </c>
      <c r="L21">
        <v>24557.22968513428</v>
      </c>
      <c r="M21">
        <v>24358.239156937689</v>
      </c>
      <c r="N21">
        <v>24521.128890569849</v>
      </c>
      <c r="O21">
        <v>24327.384657897961</v>
      </c>
      <c r="P21">
        <v>0</v>
      </c>
      <c r="Q21">
        <v>0</v>
      </c>
      <c r="R21">
        <v>18537.986486295009</v>
      </c>
      <c r="S21">
        <v>57300.952924829449</v>
      </c>
      <c r="T21">
        <v>57300.579879913857</v>
      </c>
      <c r="U21">
        <v>0</v>
      </c>
      <c r="V21">
        <v>0</v>
      </c>
      <c r="W21">
        <v>0</v>
      </c>
      <c r="X21">
        <v>3349.6826784616692</v>
      </c>
      <c r="Y21">
        <v>14199.999207095299</v>
      </c>
      <c r="Z21">
        <v>2022.923076702815</v>
      </c>
      <c r="AA21">
        <v>1604.7570300701921</v>
      </c>
      <c r="AB21">
        <v>1947.059533446557</v>
      </c>
      <c r="AC21">
        <v>1539.9182460274881</v>
      </c>
    </row>
    <row r="22" spans="1:29" x14ac:dyDescent="0.25">
      <c r="A22">
        <v>2044</v>
      </c>
      <c r="B22">
        <v>27815.891114013921</v>
      </c>
      <c r="C22">
        <v>27815.891114013401</v>
      </c>
      <c r="D22">
        <v>56555.600976994363</v>
      </c>
      <c r="E22">
        <v>-3.1951674372976408E-7</v>
      </c>
      <c r="F22">
        <v>2.0541344269986439E-7</v>
      </c>
      <c r="G22">
        <v>27815.891114013921</v>
      </c>
      <c r="H22">
        <v>27815.891114013881</v>
      </c>
      <c r="I22">
        <v>27815.891114013401</v>
      </c>
      <c r="J22">
        <v>28935.70954280634</v>
      </c>
      <c r="K22">
        <v>65290.455914869002</v>
      </c>
      <c r="L22">
        <v>28492.166080560779</v>
      </c>
      <c r="M22">
        <v>28352.370735668741</v>
      </c>
      <c r="N22">
        <v>28466.804456202659</v>
      </c>
      <c r="O22">
        <v>28330.69475252612</v>
      </c>
      <c r="P22">
        <v>0</v>
      </c>
      <c r="Q22">
        <v>0</v>
      </c>
      <c r="R22">
        <v>14830.38918903601</v>
      </c>
      <c r="S22">
        <v>57371.802339865382</v>
      </c>
      <c r="T22">
        <v>57371.503903932899</v>
      </c>
      <c r="U22">
        <v>0</v>
      </c>
      <c r="V22">
        <v>0</v>
      </c>
      <c r="W22">
        <v>0</v>
      </c>
      <c r="X22">
        <v>2679.7461427693352</v>
      </c>
      <c r="Y22">
        <v>11359.99936567624</v>
      </c>
      <c r="Z22">
        <v>1618.338461362252</v>
      </c>
      <c r="AA22">
        <v>1283.8056240561541</v>
      </c>
      <c r="AB22">
        <v>1557.647626757245</v>
      </c>
      <c r="AC22">
        <v>1231.93459682199</v>
      </c>
    </row>
    <row r="23" spans="1:29" x14ac:dyDescent="0.25">
      <c r="A23">
        <v>2045</v>
      </c>
      <c r="B23">
        <v>26580.514666177602</v>
      </c>
      <c r="C23">
        <v>26580.514666176881</v>
      </c>
      <c r="D23">
        <v>45584.550456332297</v>
      </c>
      <c r="E23">
        <v>-3.1951674372976408E-7</v>
      </c>
      <c r="F23">
        <v>5.3359627827376237E-8</v>
      </c>
      <c r="G23">
        <v>26580.514666177602</v>
      </c>
      <c r="H23">
        <v>26580.514666177449</v>
      </c>
      <c r="I23">
        <v>26580.514666177121</v>
      </c>
      <c r="J23">
        <v>27320.990808793718</v>
      </c>
      <c r="K23">
        <v>51561.193616428638</v>
      </c>
      <c r="L23">
        <v>27027.69919690198</v>
      </c>
      <c r="M23">
        <v>26935.259998653579</v>
      </c>
      <c r="N23">
        <v>27010.928908708909</v>
      </c>
      <c r="O23">
        <v>26920.92682822865</v>
      </c>
      <c r="P23">
        <v>0</v>
      </c>
      <c r="Q23">
        <v>0</v>
      </c>
      <c r="R23">
        <v>11864.3113512288</v>
      </c>
      <c r="S23">
        <v>57428.48187189085</v>
      </c>
      <c r="T23">
        <v>57428.243122992812</v>
      </c>
      <c r="U23">
        <v>0</v>
      </c>
      <c r="V23">
        <v>0</v>
      </c>
      <c r="W23">
        <v>0</v>
      </c>
      <c r="X23">
        <v>2143.796914215468</v>
      </c>
      <c r="Y23">
        <v>9087.9994925409937</v>
      </c>
      <c r="Z23">
        <v>1294.670769089802</v>
      </c>
      <c r="AA23">
        <v>1027.0444992449229</v>
      </c>
      <c r="AB23">
        <v>1246.1181014057961</v>
      </c>
      <c r="AC23">
        <v>985.54767745759239</v>
      </c>
    </row>
    <row r="24" spans="1:29" x14ac:dyDescent="0.25">
      <c r="A24">
        <v>2046</v>
      </c>
      <c r="B24">
        <v>20979.797507907449</v>
      </c>
      <c r="C24">
        <v>20979.797507907671</v>
      </c>
      <c r="D24">
        <v>32195.29403980268</v>
      </c>
      <c r="E24">
        <v>-3.6793164781556698E-7</v>
      </c>
      <c r="F24">
        <v>0</v>
      </c>
      <c r="G24">
        <v>20979.797507907449</v>
      </c>
      <c r="H24">
        <v>20979.79750790758</v>
      </c>
      <c r="I24">
        <v>20979.797507907751</v>
      </c>
      <c r="J24">
        <v>21416.799821583631</v>
      </c>
      <c r="K24">
        <v>35965.367777676001</v>
      </c>
      <c r="L24">
        <v>21243.709689974941</v>
      </c>
      <c r="M24">
        <v>21189.15540904145</v>
      </c>
      <c r="N24">
        <v>21233.812470712812</v>
      </c>
      <c r="O24">
        <v>21180.69648879068</v>
      </c>
      <c r="P24">
        <v>0</v>
      </c>
      <c r="Q24">
        <v>0</v>
      </c>
      <c r="R24">
        <v>9491.449080983044</v>
      </c>
      <c r="S24">
        <v>57473.82549746515</v>
      </c>
      <c r="T24">
        <v>57473.634498462532</v>
      </c>
      <c r="U24">
        <v>0</v>
      </c>
      <c r="V24">
        <v>0</v>
      </c>
      <c r="W24">
        <v>0</v>
      </c>
      <c r="X24">
        <v>1715.0375313723821</v>
      </c>
      <c r="Y24">
        <v>7270.3995940327941</v>
      </c>
      <c r="Z24">
        <v>1035.7366152718409</v>
      </c>
      <c r="AA24">
        <v>821.63559939593858</v>
      </c>
      <c r="AB24">
        <v>996.89448112463242</v>
      </c>
      <c r="AC24">
        <v>788.438141966074</v>
      </c>
    </row>
    <row r="25" spans="1:29" x14ac:dyDescent="0.25">
      <c r="A25">
        <v>2047</v>
      </c>
      <c r="B25">
        <v>11886.8077812922</v>
      </c>
      <c r="C25">
        <v>11886.8077812923</v>
      </c>
      <c r="D25">
        <v>16871.472906578969</v>
      </c>
      <c r="E25">
        <v>-3.6793164781556698E-7</v>
      </c>
      <c r="F25">
        <v>0</v>
      </c>
      <c r="G25">
        <v>11886.8077812922</v>
      </c>
      <c r="H25">
        <v>11886.80778129226</v>
      </c>
      <c r="I25">
        <v>11886.807781292529</v>
      </c>
      <c r="J25">
        <v>12081.03103181555</v>
      </c>
      <c r="K25">
        <v>18876.291106674169</v>
      </c>
      <c r="L25">
        <v>12004.102084433311</v>
      </c>
      <c r="M25">
        <v>11979.85573735176</v>
      </c>
      <c r="N25">
        <v>11999.703320316799</v>
      </c>
      <c r="O25">
        <v>11976.0962172403</v>
      </c>
      <c r="P25">
        <v>0</v>
      </c>
      <c r="Q25">
        <v>0</v>
      </c>
      <c r="R25">
        <v>7593.1592647864354</v>
      </c>
      <c r="S25">
        <v>57510.100398010138</v>
      </c>
      <c r="T25">
        <v>57509.947598812723</v>
      </c>
      <c r="U25">
        <v>0</v>
      </c>
      <c r="V25">
        <v>0</v>
      </c>
      <c r="W25">
        <v>0</v>
      </c>
      <c r="X25">
        <v>1372.0300250979051</v>
      </c>
      <c r="Y25">
        <v>5816.3196752262356</v>
      </c>
      <c r="Z25">
        <v>828.58929221747303</v>
      </c>
      <c r="AA25">
        <v>657.30847951675094</v>
      </c>
      <c r="AB25">
        <v>797.51558489970603</v>
      </c>
      <c r="AC25">
        <v>630.75051357285929</v>
      </c>
    </row>
    <row r="26" spans="1:29" x14ac:dyDescent="0.25">
      <c r="A26">
        <v>2048</v>
      </c>
      <c r="B26">
        <v>0</v>
      </c>
      <c r="C26">
        <v>0</v>
      </c>
      <c r="D26">
        <v>0</v>
      </c>
      <c r="E26">
        <v>-3.6793164781556698E-7</v>
      </c>
      <c r="F26">
        <v>0</v>
      </c>
      <c r="G26">
        <v>0</v>
      </c>
      <c r="H26">
        <v>0</v>
      </c>
      <c r="I26">
        <v>0</v>
      </c>
      <c r="J26">
        <v>0</v>
      </c>
      <c r="K26">
        <v>592.61376987235781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6074.5274118291472</v>
      </c>
      <c r="S26">
        <v>57539.12031840811</v>
      </c>
      <c r="T26">
        <v>57538.998079051991</v>
      </c>
      <c r="U26">
        <v>0</v>
      </c>
      <c r="V26">
        <v>0</v>
      </c>
      <c r="W26">
        <v>0</v>
      </c>
      <c r="X26">
        <v>1097.6240200783241</v>
      </c>
      <c r="Y26">
        <v>4653.0557401809892</v>
      </c>
      <c r="Z26">
        <v>662.87143377397842</v>
      </c>
      <c r="AA26">
        <v>525.84678361340082</v>
      </c>
      <c r="AB26">
        <v>638.01246791976484</v>
      </c>
      <c r="AC26">
        <v>504.60041085828738</v>
      </c>
    </row>
    <row r="27" spans="1:29" x14ac:dyDescent="0.25">
      <c r="A27">
        <v>2049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4859.6219294633183</v>
      </c>
      <c r="S27">
        <v>46031.296254726491</v>
      </c>
      <c r="T27">
        <v>57562.238463240137</v>
      </c>
      <c r="U27">
        <v>0</v>
      </c>
      <c r="V27">
        <v>0</v>
      </c>
      <c r="W27">
        <v>0</v>
      </c>
      <c r="X27">
        <v>959.22314650692317</v>
      </c>
      <c r="Y27">
        <v>3722.4445921447909</v>
      </c>
      <c r="Z27">
        <v>530.29714701918272</v>
      </c>
      <c r="AA27">
        <v>420.67742689072071</v>
      </c>
      <c r="AB27">
        <v>510.40997433581191</v>
      </c>
      <c r="AC27">
        <v>403.68032868662999</v>
      </c>
    </row>
    <row r="28" spans="1:29" x14ac:dyDescent="0.25">
      <c r="A28">
        <v>2050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3887.6975435706549</v>
      </c>
      <c r="S28">
        <v>36825.037003781203</v>
      </c>
      <c r="T28">
        <v>57580.830770592111</v>
      </c>
      <c r="U28">
        <v>0</v>
      </c>
      <c r="V28">
        <v>0</v>
      </c>
      <c r="W28">
        <v>0</v>
      </c>
      <c r="X28">
        <v>767.37851720553863</v>
      </c>
      <c r="Y28">
        <v>2978.027770391041</v>
      </c>
      <c r="Z28">
        <v>424.23771761534618</v>
      </c>
      <c r="AA28">
        <v>336.54194151257661</v>
      </c>
      <c r="AB28">
        <v>408.32797946864957</v>
      </c>
      <c r="AC28">
        <v>322.944262949304</v>
      </c>
    </row>
  </sheetData>
  <phoneticPr fontId="7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Ratio_Total_remanufacturing</vt:lpstr>
      <vt:lpstr>Capacity_LR</vt:lpstr>
      <vt:lpstr>StockLVL_vs_Remanufacturing</vt:lpstr>
      <vt:lpstr>Stock_and_Recycling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Oitzinger, Maximilian</dc:creator>
  <cp:lastModifiedBy>Oitzinger, Maximilian</cp:lastModifiedBy>
  <dcterms:created xsi:type="dcterms:W3CDTF">2025-01-27T14:20:05Z</dcterms:created>
  <dcterms:modified xsi:type="dcterms:W3CDTF">2025-01-28T17:24:36Z</dcterms:modified>
</cp:coreProperties>
</file>