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erald\Desktop\"/>
    </mc:Choice>
  </mc:AlternateContent>
  <xr:revisionPtr revIDLastSave="0" documentId="13_ncr:1_{C2EC45D4-D364-4C86-AFA6-FB74185163D0}" xr6:coauthVersionLast="47" xr6:coauthVersionMax="47" xr10:uidLastSave="{00000000-0000-0000-0000-000000000000}"/>
  <bookViews>
    <workbookView xWindow="28680" yWindow="-7545" windowWidth="16440" windowHeight="28440" firstSheet="1" activeTab="3" xr2:uid="{00000000-000D-0000-FFFF-FFFF00000000}"/>
  </bookViews>
  <sheets>
    <sheet name="technologies" sheetId="1" r:id="rId1"/>
    <sheet name="Elec Demand" sheetId="2" r:id="rId2"/>
    <sheet name="Commodity Price" sheetId="3" r:id="rId3"/>
    <sheet name="Process-Commodity" sheetId="7" r:id="rId4"/>
    <sheet name="storage" sheetId="4" r:id="rId5"/>
    <sheet name="CO2 Prices" sheetId="5" r:id="rId6"/>
    <sheet name="CO2 Limits" sheetId="6" r:id="rId7"/>
    <sheet name="Supply for Fulloadhours" sheetId="8" r:id="rId8"/>
    <sheet name="instalable cap solar"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8" i="3" l="1"/>
  <c r="V38" i="3"/>
  <c r="U38" i="3"/>
  <c r="W37" i="3"/>
  <c r="V37" i="3"/>
  <c r="U37" i="3"/>
  <c r="W36" i="3"/>
  <c r="V36" i="3"/>
  <c r="U36" i="3"/>
  <c r="W35" i="3"/>
  <c r="V35" i="3"/>
  <c r="U35" i="3"/>
  <c r="W27" i="3"/>
  <c r="V27" i="3"/>
  <c r="U27" i="3"/>
  <c r="W26" i="3"/>
  <c r="V26" i="3"/>
  <c r="U26" i="3"/>
  <c r="W25" i="3"/>
  <c r="V25" i="3"/>
  <c r="U25" i="3"/>
  <c r="W24" i="3"/>
  <c r="V24" i="3"/>
  <c r="U24" i="3"/>
  <c r="W16" i="3"/>
  <c r="V16" i="3"/>
  <c r="U16" i="3"/>
  <c r="W15" i="3"/>
  <c r="V15" i="3"/>
  <c r="U15" i="3"/>
  <c r="W14" i="3"/>
  <c r="V14" i="3"/>
  <c r="U14" i="3"/>
  <c r="W13" i="3"/>
  <c r="V13" i="3"/>
  <c r="U13" i="3"/>
  <c r="W5" i="3"/>
  <c r="V5" i="3"/>
  <c r="U5" i="3"/>
  <c r="W4" i="3"/>
  <c r="V4" i="3"/>
  <c r="U4" i="3"/>
  <c r="W3" i="3"/>
  <c r="V3" i="3"/>
  <c r="U3" i="3"/>
  <c r="W2" i="3"/>
  <c r="V2" i="3"/>
  <c r="U2" i="3"/>
  <c r="L12" i="9" l="1"/>
  <c r="L13" i="9"/>
  <c r="L14" i="9"/>
  <c r="L15" i="9"/>
  <c r="L16" i="9"/>
  <c r="L17" i="9"/>
  <c r="L18" i="9"/>
  <c r="L19" i="9"/>
  <c r="L20" i="9"/>
  <c r="L21" i="9"/>
  <c r="L22" i="9"/>
  <c r="L23" i="9"/>
  <c r="L24" i="9"/>
  <c r="L25" i="9"/>
  <c r="L26" i="9"/>
  <c r="L27" i="9"/>
  <c r="L28" i="9"/>
  <c r="L29" i="9"/>
  <c r="L30" i="9"/>
  <c r="L31" i="9"/>
  <c r="L32" i="9"/>
  <c r="L7" i="9"/>
  <c r="L8" i="9"/>
  <c r="L9" i="9"/>
  <c r="L10" i="9"/>
  <c r="L11" i="9"/>
  <c r="L6" i="9"/>
  <c r="E12" i="9"/>
  <c r="E32" i="7" l="1"/>
  <c r="B7" i="8" l="1"/>
  <c r="D5" i="8"/>
  <c r="C5" i="8"/>
  <c r="B5" i="8"/>
  <c r="O4" i="4" l="1"/>
  <c r="E31" i="7" l="1"/>
  <c r="E27" i="7"/>
  <c r="E29" i="7" s="1"/>
  <c r="E24" i="7"/>
  <c r="E26" i="7" s="1"/>
  <c r="E23" i="7"/>
  <c r="E25" i="7" s="1"/>
  <c r="E28" i="7" s="1"/>
  <c r="E22" i="7"/>
  <c r="E21" i="7"/>
  <c r="E20" i="7"/>
  <c r="E19" i="7"/>
  <c r="E18" i="7"/>
  <c r="E16" i="7"/>
  <c r="E15" i="7"/>
  <c r="E14" i="7"/>
  <c r="E13" i="7"/>
  <c r="E12" i="7"/>
  <c r="E11" i="7"/>
  <c r="E10" i="7"/>
  <c r="E7" i="7"/>
  <c r="E5" i="7"/>
  <c r="E4" i="7"/>
  <c r="E3" i="7"/>
  <c r="E2" i="7"/>
  <c r="M19" i="4"/>
  <c r="M14" i="4"/>
  <c r="M9" i="4"/>
  <c r="G38" i="3"/>
  <c r="F38" i="3"/>
  <c r="E38" i="3"/>
  <c r="G37" i="3"/>
  <c r="F37" i="3"/>
  <c r="E37" i="3"/>
  <c r="G36" i="3"/>
  <c r="F36" i="3"/>
  <c r="E36" i="3"/>
  <c r="G35" i="3"/>
  <c r="F35" i="3"/>
  <c r="E35" i="3"/>
  <c r="G27" i="3"/>
  <c r="F27" i="3"/>
  <c r="E27" i="3"/>
  <c r="G26" i="3"/>
  <c r="F26" i="3"/>
  <c r="E26" i="3"/>
  <c r="G25" i="3"/>
  <c r="F25" i="3"/>
  <c r="E25" i="3"/>
  <c r="G24" i="3"/>
  <c r="F24" i="3"/>
  <c r="E24" i="3"/>
  <c r="G16" i="3"/>
  <c r="F16" i="3"/>
  <c r="E16" i="3"/>
  <c r="G15" i="3"/>
  <c r="F15" i="3"/>
  <c r="E15" i="3"/>
  <c r="G14" i="3"/>
  <c r="F14" i="3"/>
  <c r="E14" i="3"/>
  <c r="G13" i="3"/>
  <c r="F13" i="3"/>
  <c r="E13" i="3"/>
  <c r="G5" i="3"/>
  <c r="F5" i="3"/>
  <c r="E5" i="3"/>
  <c r="G4" i="3"/>
  <c r="F4" i="3"/>
  <c r="E4" i="3"/>
  <c r="G3" i="3"/>
  <c r="F3" i="3"/>
  <c r="E3" i="3"/>
  <c r="G2" i="3"/>
  <c r="F2" i="3"/>
  <c r="E2" i="3"/>
</calcChain>
</file>

<file path=xl/sharedStrings.xml><?xml version="1.0" encoding="utf-8"?>
<sst xmlns="http://schemas.openxmlformats.org/spreadsheetml/2006/main" count="960" uniqueCount="217">
  <si>
    <t>inst-cap</t>
  </si>
  <si>
    <t>lifetime</t>
  </si>
  <si>
    <t>cap-lo</t>
  </si>
  <si>
    <t>cap-up</t>
  </si>
  <si>
    <t>max-grad</t>
  </si>
  <si>
    <t>min-fraction</t>
  </si>
  <si>
    <t>inv-cost</t>
  </si>
  <si>
    <t>fix-cost</t>
  </si>
  <si>
    <t>var-cost</t>
  </si>
  <si>
    <t>startup-cost</t>
  </si>
  <si>
    <t>wacc</t>
  </si>
  <si>
    <t>depreciation</t>
  </si>
  <si>
    <t>area-per-cap</t>
  </si>
  <si>
    <t>Wind (onshore)</t>
  </si>
  <si>
    <t>Wind (offshore)</t>
  </si>
  <si>
    <t>Nuclear Plant</t>
  </si>
  <si>
    <t>Biomass Plant</t>
  </si>
  <si>
    <t>Coal Plant</t>
  </si>
  <si>
    <t>Hydro (run-of-river)</t>
  </si>
  <si>
    <t>Hydro (reservoir)</t>
  </si>
  <si>
    <t>Coal CCUS</t>
  </si>
  <si>
    <t>Coal Lignite</t>
  </si>
  <si>
    <t>Coal</t>
  </si>
  <si>
    <t>Site</t>
  </si>
  <si>
    <t>Commodity</t>
  </si>
  <si>
    <t>Type</t>
  </si>
  <si>
    <t>price</t>
  </si>
  <si>
    <t>max</t>
  </si>
  <si>
    <t>maxperhour</t>
  </si>
  <si>
    <t>EU27</t>
  </si>
  <si>
    <t>WindOff</t>
  </si>
  <si>
    <t>SupIm</t>
  </si>
  <si>
    <t>WindOn</t>
  </si>
  <si>
    <t>Hydro</t>
  </si>
  <si>
    <t>Elec</t>
  </si>
  <si>
    <t>Demand</t>
  </si>
  <si>
    <t>Lignite</t>
  </si>
  <si>
    <t>Stock</t>
  </si>
  <si>
    <t>inf</t>
  </si>
  <si>
    <t>Gas</t>
  </si>
  <si>
    <t>CO2</t>
  </si>
  <si>
    <t>Env</t>
  </si>
  <si>
    <t>Biomass</t>
  </si>
  <si>
    <t>Nuclear Fuel</t>
  </si>
  <si>
    <t>Storage</t>
  </si>
  <si>
    <t>inst-cap-c</t>
  </si>
  <si>
    <t>cap-lo-c</t>
  </si>
  <si>
    <t>cap-up-c</t>
  </si>
  <si>
    <t>inst-cap-p</t>
  </si>
  <si>
    <t>cap-lo-p</t>
  </si>
  <si>
    <t>cap-up-p</t>
  </si>
  <si>
    <t>eff-in</t>
  </si>
  <si>
    <t>eff-out</t>
  </si>
  <si>
    <t>inv-cost-p</t>
  </si>
  <si>
    <t>inv-cost-c</t>
  </si>
  <si>
    <t>fix-cost-p</t>
  </si>
  <si>
    <t>fix-cost-c</t>
  </si>
  <si>
    <t>var-cost-p</t>
  </si>
  <si>
    <t>var-cost-c</t>
  </si>
  <si>
    <t>init</t>
  </si>
  <si>
    <t>discharge</t>
  </si>
  <si>
    <t>ep-ratio</t>
  </si>
  <si>
    <t>Hydrogen</t>
  </si>
  <si>
    <t>Pump storage</t>
  </si>
  <si>
    <t>Li-ion battery</t>
  </si>
  <si>
    <t>Sources:</t>
  </si>
  <si>
    <t>year</t>
  </si>
  <si>
    <t>price in €/t</t>
  </si>
  <si>
    <t>Demand in MWh</t>
  </si>
  <si>
    <t>CO2 in t</t>
  </si>
  <si>
    <t>CO2 Budget</t>
  </si>
  <si>
    <t xml:space="preserve">cap-up wäre Poential des Energieträgers </t>
  </si>
  <si>
    <t xml:space="preserve">Source: ENTSO-E  Demand </t>
  </si>
  <si>
    <t>Coal Lignite CCUS</t>
  </si>
  <si>
    <t xml:space="preserve">TYNDP2024 Study </t>
  </si>
  <si>
    <t>Scenario: Global Ambition</t>
  </si>
  <si>
    <t>SECTOR</t>
  </si>
  <si>
    <t>Households</t>
  </si>
  <si>
    <t>Buildings</t>
  </si>
  <si>
    <t>Industry</t>
  </si>
  <si>
    <t>Transport</t>
  </si>
  <si>
    <t>Agriculture</t>
  </si>
  <si>
    <t>Other</t>
  </si>
  <si>
    <t>Energy</t>
  </si>
  <si>
    <t>https://zenodo.org/records/11613350</t>
  </si>
  <si>
    <t>https://energy-charts.info/charts/installed_power/chart.htm?l=en&amp;c=EU&amp;legendItems=0wk</t>
  </si>
  <si>
    <t>Gas Plant (CCGT)</t>
  </si>
  <si>
    <t>Gas Plant (CCGT) CCUS</t>
  </si>
  <si>
    <t xml:space="preserve"> 6822,5h Vollast</t>
  </si>
  <si>
    <t>2. EAG-Gutachten: Empfehlungen für das Jahr 2024</t>
  </si>
  <si>
    <t>22 Gt CO2</t>
  </si>
  <si>
    <t>Process</t>
  </si>
  <si>
    <t>Direction</t>
  </si>
  <si>
    <t>ratio</t>
  </si>
  <si>
    <t>ratio-min</t>
  </si>
  <si>
    <t>In</t>
  </si>
  <si>
    <t>Out</t>
  </si>
  <si>
    <t>t</t>
  </si>
  <si>
    <t>EU27.WindOff</t>
  </si>
  <si>
    <t>EU27.WindOn</t>
  </si>
  <si>
    <t>EU27.Hydro</t>
  </si>
  <si>
    <t>Wert muss so sein, dass Capacity MW / Balance created MWh auf die richtigen vollaststunden kommt</t>
  </si>
  <si>
    <t xml:space="preserve">Hydro </t>
  </si>
  <si>
    <t>Vollaststunden</t>
  </si>
  <si>
    <t>https://eu-single-sky.transport.ec.europa.eu/document/download/31d201d9-e48b-4ad0-aec3-f66c7fe61d31_en?filename=240625_Cost%20of%20Capital%20Guidelines_published.pdf</t>
  </si>
  <si>
    <t>S.14</t>
  </si>
  <si>
    <t>TYNDP-2024 Scenario Package - Methodology Report</t>
  </si>
  <si>
    <t>https://ca1-clm.edcdn.com/assets/1-5pathwaysforeu27-2022.pdf?v=1697120728</t>
  </si>
  <si>
    <t>https://www.connaissancedesenergies.org/sites/connaissancedesenergies.org/files/pdf-actualites/JRC134918_01.pdf</t>
  </si>
  <si>
    <t>S 27</t>
  </si>
  <si>
    <t>S.32</t>
  </si>
  <si>
    <t>Sources</t>
  </si>
  <si>
    <t>jrc130724_ceto-a1-batteries-energy-report_20221028_-_pubsy_submission.pdf</t>
  </si>
  <si>
    <t>Schmidt, 2023</t>
  </si>
  <si>
    <t>https://www.sciencedirect.com/science/article/pii/S030626192200873X</t>
  </si>
  <si>
    <t>https://www.sciencedirect.com/science/article/pii/S0360319920315664</t>
  </si>
  <si>
    <t>var cost doppelt so hoch?</t>
  </si>
  <si>
    <t>hälfte - 6.48</t>
  </si>
  <si>
    <t>emmisionsfaktor</t>
  </si>
  <si>
    <t>bei der Arbiet berücksichtigen - Szenario wahl</t>
  </si>
  <si>
    <t>efficiency faktor</t>
  </si>
  <si>
    <t>TYNDP</t>
  </si>
  <si>
    <t>zenoodo</t>
  </si>
  <si>
    <t>Scenario: Distributed Energy</t>
  </si>
  <si>
    <t>S1</t>
  </si>
  <si>
    <t>S2</t>
  </si>
  <si>
    <t>S3</t>
  </si>
  <si>
    <t>LIFE</t>
  </si>
  <si>
    <t>GHG emmission pathways for the energy sector (CO2 in Mt)</t>
  </si>
  <si>
    <t>2040 climate target - European Commission</t>
  </si>
  <si>
    <t>Electricy demand for final use and electrolysis (TWh)</t>
  </si>
  <si>
    <t>Scenario (TWh)</t>
  </si>
  <si>
    <t>Year</t>
  </si>
  <si>
    <t>Final demand (inc. T&amp;D losses, excl. pump storage )</t>
  </si>
  <si>
    <t>Demand from network-connected electrolyser</t>
  </si>
  <si>
    <t>Demand from offgrid electrolyser</t>
  </si>
  <si>
    <t>Historic*</t>
  </si>
  <si>
    <t>National Trends</t>
  </si>
  <si>
    <t>Distributed Energy</t>
  </si>
  <si>
    <t>Global Ambition</t>
  </si>
  <si>
    <t>* https://eepublicdownloads.blob.core.windows.net/public-cdn-container/clean-documents/Publications/Statistics/Factsheet/entsoe_sfs2022_web.pdf</t>
  </si>
  <si>
    <t>EU-TOTAL</t>
  </si>
  <si>
    <t>low</t>
  </si>
  <si>
    <t>best</t>
  </si>
  <si>
    <t>high</t>
  </si>
  <si>
    <t>Total</t>
  </si>
  <si>
    <t>per year</t>
  </si>
  <si>
    <t>Stf</t>
  </si>
  <si>
    <t>Value</t>
  </si>
  <si>
    <t>original one with 5% increase each year</t>
  </si>
  <si>
    <t>new one with TYNDP trajectorie</t>
  </si>
  <si>
    <t>Test with TYNDP Inputs</t>
  </si>
  <si>
    <t>Natural Gas</t>
  </si>
  <si>
    <t>Emissions of the electricity generation, EU27 (Mt CO2)</t>
  </si>
  <si>
    <t>Scenario</t>
  </si>
  <si>
    <t>Emissions (Mt CO2)</t>
  </si>
  <si>
    <t>Historic</t>
  </si>
  <si>
    <t>NT+</t>
  </si>
  <si>
    <t>DE</t>
  </si>
  <si>
    <t>GA</t>
  </si>
  <si>
    <t>onshore</t>
  </si>
  <si>
    <t>offshore</t>
  </si>
  <si>
    <t>Biomethane costs calculation (no upgrade)</t>
  </si>
  <si>
    <t>Total investment (mio €)</t>
  </si>
  <si>
    <t>CAPEX mio. €/YEAR</t>
  </si>
  <si>
    <t>OPEX mio. €/YEAR</t>
  </si>
  <si>
    <t>Total costs mio. €/year</t>
  </si>
  <si>
    <t>Gasproduktion MWh/year</t>
  </si>
  <si>
    <t>€ /year/MWh gas produced</t>
  </si>
  <si>
    <t>Feedstock costs (mio. €/year)</t>
  </si>
  <si>
    <t>Feedstock cost €/MWh produced</t>
  </si>
  <si>
    <t>Including feed stock costs</t>
  </si>
  <si>
    <t>Upgrade and injektion  costs</t>
  </si>
  <si>
    <t>Plant investment (€/MJ/s input)</t>
  </si>
  <si>
    <t>Grid Injektion (€/MJ/s input)</t>
  </si>
  <si>
    <t>Total CAPEX (plant size 5,92 MJ output/s)</t>
  </si>
  <si>
    <t>Opex (€/MJ/s year)</t>
  </si>
  <si>
    <t xml:space="preserve">Total OPEX plant size </t>
  </si>
  <si>
    <t>Yearly costs €/year/plant</t>
  </si>
  <si>
    <t>€/MWh produced</t>
  </si>
  <si>
    <t>Total costs for biogas including upgrade and injektion €/MWh)</t>
  </si>
  <si>
    <t>Scenario
(EU27 - GW)</t>
  </si>
  <si>
    <t xml:space="preserve">Year </t>
  </si>
  <si>
    <t>Wind Onshore</t>
  </si>
  <si>
    <t>Wind Offshore</t>
  </si>
  <si>
    <t>Solar</t>
  </si>
  <si>
    <t>Biofuels</t>
  </si>
  <si>
    <t>Small Scale RES</t>
  </si>
  <si>
    <t>Hydro and pumped storage</t>
  </si>
  <si>
    <t>Nuclear</t>
  </si>
  <si>
    <t>Coal + Other fossil</t>
  </si>
  <si>
    <t>Oil</t>
  </si>
  <si>
    <t>Methane</t>
  </si>
  <si>
    <t>CHP and Small Thermal</t>
  </si>
  <si>
    <t>Battery</t>
  </si>
  <si>
    <t>Demand shedding</t>
  </si>
  <si>
    <t>National Trends+</t>
  </si>
  <si>
    <t>Scenario
(EU27 - TWh)</t>
  </si>
  <si>
    <t>Wind Onshore**</t>
  </si>
  <si>
    <t>Wind Offshore**</t>
  </si>
  <si>
    <t>Solar**</t>
  </si>
  <si>
    <t>Other RES***</t>
  </si>
  <si>
    <t>Hydro (exc. Pump storage)</t>
  </si>
  <si>
    <t>Methane****</t>
  </si>
  <si>
    <t>Other non-res*****</t>
  </si>
  <si>
    <t>Total Generation</t>
  </si>
  <si>
    <t>file:///F:/NREL_Crystalline%20silicon%20photovoltaic%20module%20manufacturing%20costs%20and%20sustainable%20pricing.pdf</t>
  </si>
  <si>
    <t>solar manufacturing price S.47</t>
  </si>
  <si>
    <t>HCui_Technoeconomic analysis of high-value, crystalline silicon photovoltaic module recycling process.pdf</t>
  </si>
  <si>
    <t>solar recycling costs</t>
  </si>
  <si>
    <t>USD to € = *0,92</t>
  </si>
  <si>
    <t>MDehghanimadvar_Economic assessment of local solar module assembly in a global market_supplemental information.pdf</t>
  </si>
  <si>
    <t>solar importcost</t>
  </si>
  <si>
    <t>Special Report on Solar PV Global Supply Chains</t>
  </si>
  <si>
    <t>paper on solar module production</t>
  </si>
  <si>
    <t>IEA-PVPS-Task-1-Trends-Report-2024.pdf</t>
  </si>
  <si>
    <t>production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</si>
</sst>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 #,##0.00\ &quot;€&quot;_-;\-* #,##0.00\ &quot;€&quot;_-;_-* &quot;-&quot;??\ &quot;€&quot;_-;_-@_-"/>
    <numFmt numFmtId="43" formatCode="_-* #,##0.00_-;\-* #,##0.00_-;_-* &quot;-&quot;??_-;_-@_-"/>
    <numFmt numFmtId="164" formatCode="0.0"/>
    <numFmt numFmtId="165" formatCode="_-* #,##0.00\ _€_-;\-* #,##0.00\ _€_-;_-* &quot;-&quot;??\ _€_-;_-@_-"/>
    <numFmt numFmtId="166" formatCode="0.0000"/>
    <numFmt numFmtId="167" formatCode="_-&quot;€&quot;* #,##0.00_-;\-&quot;€&quot;* #,##0.00_-;_-&quot;€&quot;* &quot;-&quot;??_-;_-@_-"/>
    <numFmt numFmtId="168" formatCode="???,???.00"/>
    <numFmt numFmtId="169" formatCode="#,##0.0000"/>
    <numFmt numFmtId="170" formatCode="_-* #,##0_-;\-* #,##0_-;_-* &quot;-&quot;??_-;_-@_-"/>
    <numFmt numFmtId="171" formatCode="0.000"/>
    <numFmt numFmtId="172" formatCode="_-* #,##0\ _€_-;\-* #,##0\ _€_-;_-* &quot;-&quot;??\ _€_-;_-@_-"/>
    <numFmt numFmtId="173" formatCode="_-* #,##0.0_-;\-* #,##0.0_-;_-* &quot;-&quot;??_-;_-@_-"/>
  </numFmts>
  <fonts count="70">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b/>
      <sz val="22"/>
      <color theme="1"/>
      <name val="Calibri"/>
      <family val="2"/>
      <scheme val="minor"/>
    </font>
    <font>
      <sz val="12"/>
      <color theme="1"/>
      <name val="Calibri"/>
      <family val="2"/>
      <scheme val="minor"/>
    </font>
    <font>
      <sz val="11"/>
      <color theme="0" tint="-0.249977111117893"/>
      <name val="Calibri"/>
      <family val="2"/>
      <scheme val="minor"/>
    </font>
    <font>
      <sz val="11"/>
      <name val="Calibri"/>
      <family val="2"/>
      <scheme val="minor"/>
    </font>
    <font>
      <sz val="11"/>
      <color indexed="8"/>
      <name val="Calibri"/>
      <family val="2"/>
    </font>
    <font>
      <sz val="10"/>
      <name val="Arial"/>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u/>
      <sz val="10"/>
      <color theme="11"/>
      <name val="Arial"/>
      <family val="2"/>
    </font>
    <font>
      <u/>
      <sz val="10"/>
      <color theme="10"/>
      <name val="Arial"/>
      <family val="2"/>
    </font>
    <font>
      <sz val="11"/>
      <color rgb="FF9C6500"/>
      <name val="Calibri"/>
      <family val="2"/>
      <scheme val="minor"/>
    </font>
    <font>
      <b/>
      <sz val="18"/>
      <color theme="3"/>
      <name val="Calibri Light"/>
      <family val="2"/>
      <scheme val="major"/>
    </font>
    <font>
      <sz val="11"/>
      <color theme="1"/>
      <name val="LTUnivers 430 BasicReg"/>
      <family val="2"/>
    </font>
    <font>
      <sz val="11"/>
      <name val="Calibri"/>
      <family val="2"/>
    </font>
    <font>
      <b/>
      <sz val="10"/>
      <name val="Arial"/>
      <family val="2"/>
    </font>
    <font>
      <sz val="10"/>
      <name val="Segoe UI"/>
      <family val="2"/>
    </font>
    <font>
      <sz val="11"/>
      <color theme="1"/>
      <name val="Calibri"/>
      <family val="2"/>
      <charset val="1"/>
      <scheme val="minor"/>
    </font>
    <font>
      <u/>
      <sz val="11"/>
      <color theme="10"/>
      <name val="Calibri"/>
      <family val="2"/>
      <scheme val="minor"/>
    </font>
    <font>
      <sz val="11"/>
      <color rgb="FF000000"/>
      <name val="Calibri"/>
      <family val="2"/>
      <scheme val="minor"/>
    </font>
    <font>
      <sz val="8"/>
      <name val="Arial"/>
      <family val="2"/>
      <charset val="161"/>
    </font>
    <font>
      <sz val="8"/>
      <name val="Arial"/>
      <family val="2"/>
    </font>
    <font>
      <sz val="10"/>
      <name val="Arial"/>
      <family val="2"/>
      <charset val="161"/>
    </font>
    <font>
      <sz val="9"/>
      <name val="Times New Roman"/>
      <family val="1"/>
    </font>
    <font>
      <b/>
      <sz val="9"/>
      <name val="Times New Roman"/>
      <family val="1"/>
    </font>
    <font>
      <b/>
      <sz val="12"/>
      <name val="Times New Roman"/>
      <family val="1"/>
    </font>
    <font>
      <sz val="9"/>
      <name val="Arial"/>
      <family val="2"/>
    </font>
    <font>
      <sz val="8"/>
      <name val="Helvetica"/>
    </font>
    <font>
      <b/>
      <sz val="12"/>
      <color indexed="10"/>
      <name val="Arial"/>
      <family val="2"/>
    </font>
    <font>
      <sz val="9"/>
      <color theme="1"/>
      <name val="Calibri"/>
      <family val="2"/>
      <scheme val="minor"/>
    </font>
    <font>
      <b/>
      <sz val="11"/>
      <color rgb="FF000000"/>
      <name val="Calibri"/>
      <family val="2"/>
      <scheme val="minor"/>
    </font>
    <font>
      <sz val="11"/>
      <color rgb="FF000000"/>
      <name val="Calibri"/>
      <family val="2"/>
    </font>
    <font>
      <b/>
      <sz val="11"/>
      <name val="Calibri"/>
      <family val="2"/>
      <scheme val="minor"/>
    </font>
    <font>
      <i/>
      <sz val="10"/>
      <color theme="1"/>
      <name val="Calibri"/>
      <family val="2"/>
      <scheme val="minor"/>
    </font>
    <font>
      <sz val="8"/>
      <color rgb="FF4A6A00"/>
      <name val="Arial"/>
      <family val="2"/>
    </font>
    <font>
      <b/>
      <sz val="8"/>
      <color rgb="FFFFFFFF"/>
      <name val="Arial"/>
      <family val="2"/>
    </font>
    <font>
      <sz val="8"/>
      <color rgb="FF648C1A"/>
      <name val="Arial"/>
      <family val="2"/>
    </font>
    <font>
      <b/>
      <sz val="10"/>
      <color theme="1"/>
      <name val="Calibri"/>
      <family val="2"/>
      <scheme val="minor"/>
    </font>
    <font>
      <b/>
      <i/>
      <sz val="10"/>
      <color theme="1"/>
      <name val="Calibri"/>
      <family val="2"/>
      <scheme val="minor"/>
    </font>
  </fonts>
  <fills count="8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9" tint="0.39997558519241921"/>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rgb="FF00B050"/>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7"/>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rgb="FFFF0000"/>
        <bgColor indexed="64"/>
      </patternFill>
    </fill>
    <fill>
      <patternFill patternType="solid">
        <fgColor theme="5" tint="0.59999389629810485"/>
        <bgColor indexed="64"/>
      </patternFill>
    </fill>
    <fill>
      <patternFill patternType="solid">
        <fgColor indexed="22"/>
        <bgColor indexed="64"/>
      </patternFill>
    </fill>
    <fill>
      <patternFill patternType="darkTrellis"/>
    </fill>
    <fill>
      <patternFill patternType="solid">
        <fgColor rgb="FFFFFFFF"/>
        <bgColor rgb="FF000000"/>
      </patternFill>
    </fill>
    <fill>
      <patternFill patternType="solid">
        <fgColor rgb="FFFFF1D1"/>
        <bgColor rgb="FF000000"/>
      </patternFill>
    </fill>
    <fill>
      <patternFill patternType="solid">
        <fgColor rgb="FF555759"/>
        <bgColor rgb="FF000000"/>
      </patternFill>
    </fill>
    <fill>
      <patternFill patternType="solid">
        <fgColor rgb="FF648C1A"/>
        <bgColor rgb="FF000000"/>
      </patternFill>
    </fill>
    <fill>
      <patternFill patternType="solid">
        <fgColor theme="9" tint="0.59999389629810485"/>
        <bgColor indexed="64"/>
      </patternFill>
    </fill>
    <fill>
      <patternFill patternType="solid">
        <fgColor rgb="FF7030A0"/>
        <bgColor indexed="64"/>
      </patternFill>
    </fill>
    <fill>
      <patternFill patternType="solid">
        <fgColor theme="0"/>
        <bgColor indexed="64"/>
      </patternFill>
    </fill>
    <fill>
      <patternFill patternType="solid">
        <fgColor theme="7" tint="0.79998168889431442"/>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hair">
        <color rgb="FFB9BBBD"/>
      </left>
      <right style="hair">
        <color rgb="FFB9BBBD"/>
      </right>
      <top style="hair">
        <color rgb="FFB9BBBD"/>
      </top>
      <bottom style="hair">
        <color rgb="FFB9BBBD"/>
      </bottom>
      <diagonal/>
    </border>
    <border>
      <left/>
      <right/>
      <top/>
      <bottom style="medium">
        <color rgb="FF95D600"/>
      </bottom>
      <diagonal/>
    </border>
    <border>
      <left/>
      <right/>
      <top style="dotted">
        <color rgb="FF000000"/>
      </top>
      <bottom style="dotted">
        <color rgb="FF000000"/>
      </bottom>
      <diagonal/>
    </border>
    <border>
      <left/>
      <right/>
      <top style="thin">
        <color auto="1"/>
      </top>
      <bottom/>
      <diagonal/>
    </border>
    <border>
      <left/>
      <right/>
      <top/>
      <bottom style="thin">
        <color indexed="64"/>
      </bottom>
      <diagonal/>
    </border>
    <border>
      <left/>
      <right/>
      <top style="thin">
        <color indexed="64"/>
      </top>
      <bottom style="double">
        <color indexed="64"/>
      </bottom>
      <diagonal/>
    </border>
    <border>
      <left/>
      <right/>
      <top/>
      <bottom style="double">
        <color indexed="64"/>
      </bottom>
      <diagonal/>
    </border>
  </borders>
  <cellStyleXfs count="51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21" fillId="38"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5" borderId="0" applyNumberFormat="0" applyBorder="0" applyAlignment="0" applyProtection="0"/>
    <xf numFmtId="0" fontId="21" fillId="46" borderId="0" applyNumberFormat="0" applyBorder="0" applyAlignment="0" applyProtection="0"/>
    <xf numFmtId="0" fontId="21" fillId="46"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21" fillId="44" borderId="0" applyNumberFormat="0" applyBorder="0" applyAlignment="0" applyProtection="0"/>
    <xf numFmtId="0" fontId="21" fillId="47" borderId="0" applyNumberFormat="0" applyBorder="0" applyAlignment="0" applyProtection="0"/>
    <xf numFmtId="0" fontId="21" fillId="47"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1" borderId="0" applyNumberFormat="0" applyBorder="0" applyAlignment="0" applyProtection="0"/>
    <xf numFmtId="0" fontId="23" fillId="51" borderId="0" applyNumberFormat="0" applyBorder="0" applyAlignment="0" applyProtection="0"/>
    <xf numFmtId="0" fontId="23" fillId="52" borderId="0" applyNumberFormat="0" applyBorder="0" applyAlignment="0" applyProtection="0"/>
    <xf numFmtId="0" fontId="23" fillId="52" borderId="0" applyNumberFormat="0" applyBorder="0" applyAlignment="0" applyProtection="0"/>
    <xf numFmtId="0" fontId="23" fillId="52" borderId="0" applyNumberFormat="0" applyBorder="0" applyAlignment="0" applyProtection="0"/>
    <xf numFmtId="0" fontId="23" fillId="52" borderId="0" applyNumberFormat="0" applyBorder="0" applyAlignment="0" applyProtection="0"/>
    <xf numFmtId="0" fontId="23" fillId="53" borderId="0" applyNumberFormat="0" applyBorder="0" applyAlignment="0" applyProtection="0"/>
    <xf numFmtId="0" fontId="23" fillId="53" borderId="0" applyNumberFormat="0" applyBorder="0" applyAlignment="0" applyProtection="0"/>
    <xf numFmtId="0" fontId="23" fillId="53" borderId="0" applyNumberFormat="0" applyBorder="0" applyAlignment="0" applyProtection="0"/>
    <xf numFmtId="0" fontId="23" fillId="53" borderId="0" applyNumberFormat="0" applyBorder="0" applyAlignment="0" applyProtection="0"/>
    <xf numFmtId="0" fontId="23" fillId="54" borderId="0" applyNumberFormat="0" applyBorder="0" applyAlignment="0" applyProtection="0"/>
    <xf numFmtId="0" fontId="23" fillId="54" borderId="0" applyNumberFormat="0" applyBorder="0" applyAlignment="0" applyProtection="0"/>
    <xf numFmtId="0" fontId="23" fillId="54" borderId="0" applyNumberFormat="0" applyBorder="0" applyAlignment="0" applyProtection="0"/>
    <xf numFmtId="0" fontId="23" fillId="54"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5" borderId="0" applyNumberFormat="0" applyBorder="0" applyAlignment="0" applyProtection="0"/>
    <xf numFmtId="0" fontId="23" fillId="55" borderId="0" applyNumberFormat="0" applyBorder="0" applyAlignment="0" applyProtection="0"/>
    <xf numFmtId="0" fontId="23" fillId="55" borderId="0" applyNumberFormat="0" applyBorder="0" applyAlignment="0" applyProtection="0"/>
    <xf numFmtId="0" fontId="23" fillId="55" borderId="0" applyNumberFormat="0" applyBorder="0" applyAlignment="0" applyProtection="0"/>
    <xf numFmtId="0" fontId="24" fillId="56" borderId="10" applyNumberFormat="0" applyAlignment="0" applyProtection="0"/>
    <xf numFmtId="0" fontId="24" fillId="56" borderId="10" applyNumberFormat="0" applyAlignment="0" applyProtection="0"/>
    <xf numFmtId="0" fontId="24" fillId="56" borderId="10" applyNumberFormat="0" applyAlignment="0" applyProtection="0"/>
    <xf numFmtId="0" fontId="24" fillId="56" borderId="10" applyNumberFormat="0" applyAlignment="0" applyProtection="0"/>
    <xf numFmtId="0" fontId="25" fillId="56" borderId="11" applyNumberFormat="0" applyAlignment="0" applyProtection="0"/>
    <xf numFmtId="0" fontId="25" fillId="56" borderId="11" applyNumberFormat="0" applyAlignment="0" applyProtection="0"/>
    <xf numFmtId="0" fontId="25" fillId="56" borderId="11" applyNumberFormat="0" applyAlignment="0" applyProtection="0"/>
    <xf numFmtId="0" fontId="25" fillId="56" borderId="11" applyNumberFormat="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26" fillId="43" borderId="11" applyNumberFormat="0" applyAlignment="0" applyProtection="0"/>
    <xf numFmtId="0" fontId="26" fillId="43" borderId="11" applyNumberFormat="0" applyAlignment="0" applyProtection="0"/>
    <xf numFmtId="0" fontId="26" fillId="43" borderId="11" applyNumberFormat="0" applyAlignment="0" applyProtection="0"/>
    <xf numFmtId="0" fontId="26" fillId="43" borderId="11" applyNumberFormat="0" applyAlignment="0" applyProtection="0"/>
    <xf numFmtId="0" fontId="27" fillId="0" borderId="12" applyNumberFormat="0" applyFill="0" applyAlignment="0" applyProtection="0"/>
    <xf numFmtId="0" fontId="27" fillId="0" borderId="12" applyNumberFormat="0" applyFill="0" applyAlignment="0" applyProtection="0"/>
    <xf numFmtId="0" fontId="27" fillId="0" borderId="12" applyNumberFormat="0" applyFill="0" applyAlignment="0" applyProtection="0"/>
    <xf numFmtId="0" fontId="27" fillId="0" borderId="12"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0" fontId="30" fillId="57" borderId="0" applyNumberFormat="0" applyBorder="0" applyAlignment="0" applyProtection="0"/>
    <xf numFmtId="0" fontId="30" fillId="57" borderId="0" applyNumberFormat="0" applyBorder="0" applyAlignment="0" applyProtection="0"/>
    <xf numFmtId="0" fontId="30" fillId="57" borderId="0" applyNumberFormat="0" applyBorder="0" applyAlignment="0" applyProtection="0"/>
    <xf numFmtId="0" fontId="30" fillId="57" borderId="0" applyNumberFormat="0" applyBorder="0" applyAlignment="0" applyProtection="0"/>
    <xf numFmtId="0" fontId="21" fillId="58" borderId="13" applyNumberFormat="0" applyFont="0" applyAlignment="0" applyProtection="0"/>
    <xf numFmtId="0" fontId="21" fillId="58" borderId="13" applyNumberFormat="0" applyFont="0" applyAlignment="0" applyProtection="0"/>
    <xf numFmtId="0" fontId="21" fillId="58" borderId="13" applyNumberFormat="0" applyFont="0" applyAlignment="0" applyProtection="0"/>
    <xf numFmtId="0" fontId="21" fillId="58" borderId="13" applyNumberFormat="0" applyFont="0" applyAlignment="0" applyProtection="0"/>
    <xf numFmtId="9" fontId="22" fillId="0" borderId="0" applyFont="0" applyFill="0" applyBorder="0" applyAlignment="0" applyProtection="0"/>
    <xf numFmtId="9" fontId="39" fillId="0" borderId="0" applyFont="0" applyFill="0" applyBorder="0" applyAlignment="0" applyProtection="0"/>
    <xf numFmtId="9" fontId="21" fillId="0" borderId="0" applyFont="0" applyFill="0" applyBorder="0" applyAlignment="0" applyProtection="0"/>
    <xf numFmtId="9" fontId="22"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2" fillId="0" borderId="0" applyFont="0" applyFill="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1" fillId="0" borderId="0"/>
    <xf numFmtId="0" fontId="1" fillId="0" borderId="0"/>
    <xf numFmtId="0" fontId="22" fillId="0" borderId="0"/>
    <xf numFmtId="0" fontId="22" fillId="0" borderId="0"/>
    <xf numFmtId="0" fontId="39"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22" fillId="0" borderId="0"/>
    <xf numFmtId="0" fontId="1" fillId="0" borderId="0"/>
    <xf numFmtId="0" fontId="1" fillId="0" borderId="0"/>
    <xf numFmtId="0" fontId="1" fillId="0" borderId="0"/>
    <xf numFmtId="0" fontId="1" fillId="0" borderId="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5" fillId="0" borderId="16" applyNumberFormat="0" applyFill="0" applyAlignment="0" applyProtection="0"/>
    <xf numFmtId="0" fontId="35" fillId="0" borderId="16" applyNumberFormat="0" applyFill="0" applyAlignment="0" applyProtection="0"/>
    <xf numFmtId="0" fontId="35" fillId="0" borderId="16" applyNumberFormat="0" applyFill="0" applyAlignment="0" applyProtection="0"/>
    <xf numFmtId="0" fontId="35" fillId="0" borderId="16"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6" fillId="0" borderId="17" applyNumberFormat="0" applyFill="0" applyAlignment="0" applyProtection="0"/>
    <xf numFmtId="0" fontId="36" fillId="0" borderId="17" applyNumberFormat="0" applyFill="0" applyAlignment="0" applyProtection="0"/>
    <xf numFmtId="0" fontId="36" fillId="0" borderId="17" applyNumberFormat="0" applyFill="0" applyAlignment="0" applyProtection="0"/>
    <xf numFmtId="0" fontId="36" fillId="0" borderId="17"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59" borderId="18" applyNumberFormat="0" applyAlignment="0" applyProtection="0"/>
    <xf numFmtId="0" fontId="38" fillId="59" borderId="18" applyNumberFormat="0" applyAlignment="0" applyProtection="0"/>
    <xf numFmtId="0" fontId="38" fillId="59" borderId="18" applyNumberFormat="0" applyAlignment="0" applyProtection="0"/>
    <xf numFmtId="0" fontId="38" fillId="59" borderId="18" applyNumberFormat="0" applyAlignment="0" applyProtection="0"/>
    <xf numFmtId="0" fontId="42"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5" borderId="0" applyNumberFormat="0" applyBorder="0" applyAlignment="0" applyProtection="0"/>
    <xf numFmtId="0" fontId="21" fillId="46" borderId="0" applyNumberFormat="0" applyBorder="0" applyAlignment="0" applyProtection="0"/>
    <xf numFmtId="0" fontId="21" fillId="46"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21" fillId="44" borderId="0" applyNumberFormat="0" applyBorder="0" applyAlignment="0" applyProtection="0"/>
    <xf numFmtId="0" fontId="21" fillId="47" borderId="0" applyNumberFormat="0" applyBorder="0" applyAlignment="0" applyProtection="0"/>
    <xf numFmtId="0" fontId="21" fillId="47" borderId="0" applyNumberFormat="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0" fontId="21" fillId="58" borderId="13" applyNumberFormat="0" applyFont="0" applyAlignment="0" applyProtection="0"/>
    <xf numFmtId="0" fontId="21" fillId="58" borderId="13" applyNumberFormat="0" applyFont="0" applyAlignment="0" applyProtection="0"/>
    <xf numFmtId="0" fontId="21" fillId="58" borderId="13" applyNumberFormat="0" applyFont="0" applyAlignment="0" applyProtection="0"/>
    <xf numFmtId="0" fontId="21" fillId="58" borderId="13" applyNumberFormat="0" applyFont="0" applyAlignment="0" applyProtection="0"/>
    <xf numFmtId="0" fontId="21" fillId="38"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5" borderId="0" applyNumberFormat="0" applyBorder="0" applyAlignment="0" applyProtection="0"/>
    <xf numFmtId="0" fontId="21" fillId="46" borderId="0" applyNumberFormat="0" applyBorder="0" applyAlignment="0" applyProtection="0"/>
    <xf numFmtId="0" fontId="21" fillId="46"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21" fillId="44" borderId="0" applyNumberFormat="0" applyBorder="0" applyAlignment="0" applyProtection="0"/>
    <xf numFmtId="0" fontId="21" fillId="47" borderId="0" applyNumberFormat="0" applyBorder="0" applyAlignment="0" applyProtection="0"/>
    <xf numFmtId="0" fontId="21" fillId="47" borderId="0" applyNumberFormat="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0" fontId="21" fillId="58" borderId="13" applyNumberFormat="0" applyFont="0" applyAlignment="0" applyProtection="0"/>
    <xf numFmtId="0" fontId="21" fillId="58" borderId="13" applyNumberFormat="0" applyFont="0" applyAlignment="0" applyProtection="0"/>
    <xf numFmtId="0" fontId="21" fillId="58" borderId="13" applyNumberFormat="0" applyFont="0" applyAlignment="0" applyProtection="0"/>
    <xf numFmtId="0" fontId="21" fillId="58" borderId="13" applyNumberFormat="0" applyFont="0" applyAlignment="0" applyProtection="0"/>
    <xf numFmtId="0" fontId="21" fillId="38"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5" borderId="0" applyNumberFormat="0" applyBorder="0" applyAlignment="0" applyProtection="0"/>
    <xf numFmtId="0" fontId="21" fillId="46" borderId="0" applyNumberFormat="0" applyBorder="0" applyAlignment="0" applyProtection="0"/>
    <xf numFmtId="0" fontId="21" fillId="46"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21" fillId="44" borderId="0" applyNumberFormat="0" applyBorder="0" applyAlignment="0" applyProtection="0"/>
    <xf numFmtId="0" fontId="21" fillId="47" borderId="0" applyNumberFormat="0" applyBorder="0" applyAlignment="0" applyProtection="0"/>
    <xf numFmtId="0" fontId="21" fillId="47" borderId="0" applyNumberFormat="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0" fontId="21" fillId="58" borderId="13" applyNumberFormat="0" applyFont="0" applyAlignment="0" applyProtection="0"/>
    <xf numFmtId="0" fontId="21" fillId="58" borderId="13" applyNumberFormat="0" applyFont="0" applyAlignment="0" applyProtection="0"/>
    <xf numFmtId="0" fontId="21" fillId="58" borderId="13" applyNumberFormat="0" applyFont="0" applyAlignment="0" applyProtection="0"/>
    <xf numFmtId="0" fontId="21" fillId="58" borderId="13" applyNumberFormat="0" applyFont="0" applyAlignment="0" applyProtection="0"/>
    <xf numFmtId="0" fontId="43" fillId="0" borderId="0" applyNumberFormat="0" applyFill="0" applyBorder="0" applyAlignment="0" applyProtection="0"/>
    <xf numFmtId="0" fontId="44" fillId="0" borderId="0"/>
    <xf numFmtId="0" fontId="45" fillId="0" borderId="0"/>
    <xf numFmtId="0" fontId="44" fillId="0" borderId="0"/>
    <xf numFmtId="0" fontId="18" fillId="0" borderId="0"/>
    <xf numFmtId="0" fontId="21" fillId="38"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5" borderId="0" applyNumberFormat="0" applyBorder="0" applyAlignment="0" applyProtection="0"/>
    <xf numFmtId="0" fontId="21" fillId="46" borderId="0" applyNumberFormat="0" applyBorder="0" applyAlignment="0" applyProtection="0"/>
    <xf numFmtId="0" fontId="21" fillId="46"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21" fillId="44" borderId="0" applyNumberFormat="0" applyBorder="0" applyAlignment="0" applyProtection="0"/>
    <xf numFmtId="0" fontId="21" fillId="47" borderId="0" applyNumberFormat="0" applyBorder="0" applyAlignment="0" applyProtection="0"/>
    <xf numFmtId="0" fontId="21" fillId="47" borderId="0" applyNumberFormat="0" applyBorder="0" applyAlignment="0" applyProtection="0"/>
    <xf numFmtId="0" fontId="21" fillId="58" borderId="13" applyNumberFormat="0" applyFont="0" applyAlignment="0" applyProtection="0"/>
    <xf numFmtId="0" fontId="21" fillId="58" borderId="13" applyNumberFormat="0" applyFont="0" applyAlignment="0" applyProtection="0"/>
    <xf numFmtId="0" fontId="21" fillId="58" borderId="13" applyNumberFormat="0" applyFont="0" applyAlignment="0" applyProtection="0"/>
    <xf numFmtId="0" fontId="21" fillId="58" borderId="13" applyNumberFormat="0" applyFont="0" applyAlignment="0" applyProtection="0"/>
    <xf numFmtId="0" fontId="22" fillId="0" borderId="0"/>
    <xf numFmtId="44" fontId="22" fillId="0" borderId="0" applyFont="0" applyFill="0" applyBorder="0" applyAlignment="0" applyProtection="0"/>
    <xf numFmtId="0" fontId="22" fillId="0" borderId="0"/>
    <xf numFmtId="44" fontId="22" fillId="0" borderId="0" applyFont="0" applyFill="0" applyBorder="0" applyAlignment="0" applyProtection="0"/>
    <xf numFmtId="0" fontId="18" fillId="0" borderId="0"/>
    <xf numFmtId="0" fontId="44" fillId="0" borderId="0"/>
    <xf numFmtId="0" fontId="18" fillId="0" borderId="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165" fontId="1" fillId="0" borderId="0" applyFont="0" applyFill="0" applyBorder="0" applyAlignment="0" applyProtection="0"/>
    <xf numFmtId="0" fontId="42"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1" fillId="0" borderId="0" applyFont="0" applyFill="0" applyBorder="0" applyAlignment="0" applyProtection="0"/>
    <xf numFmtId="0" fontId="48" fillId="0" borderId="0"/>
    <xf numFmtId="165" fontId="48" fillId="0" borderId="0" applyFont="0" applyFill="0" applyBorder="0" applyAlignment="0" applyProtection="0"/>
    <xf numFmtId="9" fontId="48" fillId="0" borderId="0" applyFont="0" applyFill="0" applyBorder="0" applyAlignment="0" applyProtection="0"/>
    <xf numFmtId="0" fontId="49" fillId="0" borderId="0" applyNumberFormat="0" applyFill="0" applyBorder="0" applyAlignment="0" applyProtection="0"/>
    <xf numFmtId="165" fontId="1" fillId="0" borderId="0" applyFont="0" applyFill="0" applyBorder="0" applyAlignment="0" applyProtection="0"/>
    <xf numFmtId="44" fontId="1" fillId="0" borderId="0" applyFont="0" applyFill="0" applyBorder="0" applyAlignment="0" applyProtection="0"/>
    <xf numFmtId="0" fontId="22" fillId="0" borderId="0"/>
    <xf numFmtId="43" fontId="1" fillId="0" borderId="0" applyFont="0" applyFill="0" applyBorder="0" applyAlignment="0" applyProtection="0"/>
    <xf numFmtId="164" fontId="22" fillId="0" borderId="0" applyFont="0" applyFill="0" applyBorder="0" applyAlignment="0" applyProtection="0"/>
    <xf numFmtId="0" fontId="51" fillId="0" borderId="0"/>
    <xf numFmtId="0" fontId="22" fillId="0" borderId="0"/>
    <xf numFmtId="0" fontId="1" fillId="0" borderId="0"/>
    <xf numFmtId="0" fontId="22" fillId="0" borderId="0"/>
    <xf numFmtId="43" fontId="1" fillId="0" borderId="0" applyFont="0" applyFill="0" applyBorder="0" applyAlignment="0" applyProtection="0"/>
    <xf numFmtId="0" fontId="22" fillId="0" borderId="0"/>
    <xf numFmtId="0" fontId="22" fillId="0" borderId="0"/>
    <xf numFmtId="0" fontId="53" fillId="0" borderId="0"/>
    <xf numFmtId="0" fontId="22" fillId="0" borderId="0"/>
    <xf numFmtId="0" fontId="22" fillId="0" borderId="0"/>
    <xf numFmtId="0" fontId="22" fillId="0" borderId="0"/>
    <xf numFmtId="0" fontId="49" fillId="0" borderId="0" applyNumberFormat="0" applyFill="0" applyBorder="0" applyAlignment="0" applyProtection="0"/>
    <xf numFmtId="0" fontId="22" fillId="0" borderId="0"/>
    <xf numFmtId="9" fontId="22" fillId="0" borderId="0" applyFont="0" applyFill="0" applyBorder="0" applyAlignment="0" applyProtection="0"/>
    <xf numFmtId="0" fontId="22" fillId="8" borderId="8" applyNumberFormat="0" applyFont="0" applyAlignment="0" applyProtection="0"/>
    <xf numFmtId="0" fontId="41" fillId="0" borderId="0" applyNumberFormat="0" applyFill="0" applyBorder="0" applyAlignment="0" applyProtection="0"/>
    <xf numFmtId="0" fontId="22" fillId="0" borderId="0"/>
    <xf numFmtId="0" fontId="22" fillId="0" borderId="0"/>
    <xf numFmtId="0" fontId="22" fillId="0" borderId="0"/>
    <xf numFmtId="0" fontId="22" fillId="0" borderId="0"/>
    <xf numFmtId="9" fontId="53" fillId="0" borderId="0" applyFont="0" applyFill="0" applyBorder="0" applyAlignment="0" applyProtection="0"/>
    <xf numFmtId="0" fontId="22" fillId="0" borderId="0"/>
    <xf numFmtId="9" fontId="22" fillId="0" borderId="0" applyFont="0" applyFill="0" applyBorder="0" applyAlignment="0" applyProtection="0"/>
    <xf numFmtId="0" fontId="45" fillId="0" borderId="0"/>
    <xf numFmtId="9" fontId="45" fillId="0" borderId="0" applyFont="0" applyFill="0" applyBorder="0" applyAlignment="0" applyProtection="0"/>
    <xf numFmtId="0" fontId="22" fillId="0" borderId="0"/>
    <xf numFmtId="0" fontId="1" fillId="0" borderId="0"/>
    <xf numFmtId="43" fontId="1" fillId="0" borderId="0" applyFont="0" applyFill="0" applyBorder="0" applyAlignment="0" applyProtection="0"/>
    <xf numFmtId="49" fontId="54" fillId="0" borderId="23" applyNumberFormat="0" applyFont="0" applyFill="0" applyBorder="0" applyProtection="0">
      <alignment horizontal="left" vertical="center" indent="5"/>
    </xf>
    <xf numFmtId="4" fontId="55" fillId="0" borderId="21" applyFill="0" applyBorder="0" applyProtection="0">
      <alignment horizontal="right" vertical="center"/>
    </xf>
    <xf numFmtId="43" fontId="1" fillId="0" borderId="0" applyFont="0" applyFill="0" applyBorder="0" applyAlignment="0" applyProtection="0"/>
    <xf numFmtId="0" fontId="56" fillId="0" borderId="0" applyNumberFormat="0" applyFill="0" applyBorder="0" applyAlignment="0" applyProtection="0"/>
    <xf numFmtId="0" fontId="52" fillId="0" borderId="0"/>
    <xf numFmtId="168" fontId="57" fillId="0" borderId="0" applyNumberFormat="0" applyProtection="0">
      <alignment horizontal="center" vertical="center"/>
    </xf>
    <xf numFmtId="4" fontId="54" fillId="0" borderId="20" applyFill="0" applyBorder="0" applyProtection="0">
      <alignment horizontal="right" vertical="center"/>
    </xf>
    <xf numFmtId="0" fontId="54" fillId="0" borderId="20" applyNumberFormat="0" applyFill="0" applyAlignment="0" applyProtection="0"/>
    <xf numFmtId="0" fontId="58" fillId="75" borderId="0" applyNumberFormat="0" applyFont="0" applyBorder="0" applyAlignment="0" applyProtection="0"/>
    <xf numFmtId="169" fontId="54" fillId="76" borderId="20" applyNumberFormat="0" applyFont="0" applyBorder="0" applyAlignment="0" applyProtection="0">
      <alignment horizontal="right" vertical="center"/>
    </xf>
    <xf numFmtId="0" fontId="59" fillId="0" borderId="24">
      <alignment horizontal="center"/>
      <protection hidden="1"/>
    </xf>
    <xf numFmtId="0" fontId="53" fillId="0" borderId="0"/>
    <xf numFmtId="0" fontId="22" fillId="0" borderId="0"/>
    <xf numFmtId="0" fontId="22" fillId="0" borderId="0"/>
    <xf numFmtId="0" fontId="22" fillId="0" borderId="0"/>
    <xf numFmtId="165" fontId="48" fillId="0" borderId="0" applyFont="0" applyFill="0" applyBorder="0" applyAlignment="0" applyProtection="0"/>
    <xf numFmtId="9" fontId="1" fillId="0" borderId="0" applyFont="0" applyFill="0" applyBorder="0" applyAlignment="0" applyProtection="0"/>
    <xf numFmtId="0" fontId="22" fillId="0" borderId="0"/>
    <xf numFmtId="167" fontId="1" fillId="0" borderId="0" applyFont="0" applyFill="0" applyBorder="0" applyAlignment="0" applyProtection="0"/>
    <xf numFmtId="0" fontId="60" fillId="0" borderId="0"/>
    <xf numFmtId="0" fontId="49" fillId="0" borderId="0" applyNumberFormat="0" applyFill="0" applyBorder="0" applyAlignment="0" applyProtection="0"/>
    <xf numFmtId="0" fontId="49" fillId="0" borderId="0" applyNumberForma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67" fillId="0" borderId="0" applyNumberFormat="0" applyFill="0" applyBorder="0" applyAlignment="0">
      <alignment vertical="top"/>
    </xf>
    <xf numFmtId="43" fontId="1" fillId="0" borderId="0" applyFont="0" applyFill="0" applyBorder="0" applyAlignment="0" applyProtection="0"/>
    <xf numFmtId="0" fontId="65" fillId="78" borderId="36" applyNumberFormat="0" applyAlignment="0">
      <alignment vertical="top"/>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66" fillId="80" borderId="36" applyNumberFormat="0" applyAlignment="0">
      <alignment vertical="top"/>
    </xf>
    <xf numFmtId="0" fontId="66" fillId="79" borderId="37" applyNumberFormat="0">
      <alignment vertical="center" wrapText="1"/>
    </xf>
    <xf numFmtId="0" fontId="52" fillId="78" borderId="36" applyNumberFormat="0" applyAlignment="0">
      <alignment vertical="top"/>
    </xf>
    <xf numFmtId="0" fontId="52" fillId="0" borderId="36" applyNumberFormat="0" applyAlignment="0">
      <alignment vertical="top"/>
    </xf>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45">
    <xf numFmtId="0" fontId="0" fillId="0" borderId="0" xfId="0"/>
    <xf numFmtId="3" fontId="0" fillId="33" borderId="0" xfId="0" applyNumberFormat="1" applyFill="1" applyAlignment="1">
      <alignment horizontal="right" indent="2"/>
    </xf>
    <xf numFmtId="0" fontId="0" fillId="33" borderId="0" xfId="0" applyFill="1" applyAlignment="1">
      <alignment horizontal="center"/>
    </xf>
    <xf numFmtId="164" fontId="0" fillId="33" borderId="0" xfId="0" applyNumberFormat="1" applyFill="1" applyAlignment="1">
      <alignment horizontal="right" indent="2"/>
    </xf>
    <xf numFmtId="0" fontId="0" fillId="33" borderId="0" xfId="0" applyFill="1" applyAlignment="1">
      <alignment horizontal="right" indent="2"/>
    </xf>
    <xf numFmtId="0" fontId="16" fillId="0" borderId="0" xfId="0" applyFont="1"/>
    <xf numFmtId="0" fontId="17" fillId="0" borderId="0" xfId="0" applyFont="1"/>
    <xf numFmtId="3" fontId="0" fillId="33" borderId="0" xfId="0" applyNumberFormat="1" applyFill="1"/>
    <xf numFmtId="0" fontId="0" fillId="33" borderId="0" xfId="0" applyFill="1"/>
    <xf numFmtId="0" fontId="0" fillId="35" borderId="0" xfId="0" applyFill="1" applyAlignment="1">
      <alignment horizontal="left"/>
    </xf>
    <xf numFmtId="3" fontId="19" fillId="34" borderId="0" xfId="0" applyNumberFormat="1" applyFont="1" applyFill="1" applyAlignment="1">
      <alignment horizontal="right"/>
    </xf>
    <xf numFmtId="0" fontId="0" fillId="36" borderId="0" xfId="0" applyFill="1" applyAlignment="1">
      <alignment horizontal="right"/>
    </xf>
    <xf numFmtId="3" fontId="0" fillId="37" borderId="0" xfId="0" applyNumberFormat="1" applyFill="1" applyAlignment="1">
      <alignment horizontal="right"/>
    </xf>
    <xf numFmtId="0" fontId="0" fillId="37" borderId="0" xfId="0" applyFill="1" applyAlignment="1">
      <alignment horizontal="right"/>
    </xf>
    <xf numFmtId="0" fontId="20" fillId="36" borderId="0" xfId="0" applyFont="1" applyFill="1" applyAlignment="1">
      <alignment horizontal="right"/>
    </xf>
    <xf numFmtId="0" fontId="0" fillId="36" borderId="0" xfId="0" applyFill="1"/>
    <xf numFmtId="0" fontId="0" fillId="0" borderId="0" xfId="0" applyAlignment="1">
      <alignment horizontal="left"/>
    </xf>
    <xf numFmtId="3" fontId="0" fillId="34" borderId="0" xfId="0" applyNumberFormat="1" applyFill="1" applyAlignment="1">
      <alignment horizontal="right" indent="2"/>
    </xf>
    <xf numFmtId="0" fontId="0" fillId="34" borderId="0" xfId="0" applyFill="1" applyAlignment="1">
      <alignment horizontal="right" indent="2"/>
    </xf>
    <xf numFmtId="11" fontId="0" fillId="34" borderId="0" xfId="0" applyNumberFormat="1" applyFill="1" applyAlignment="1">
      <alignment horizontal="right" indent="2"/>
    </xf>
    <xf numFmtId="0" fontId="0" fillId="0" borderId="0" xfId="0" applyAlignment="1">
      <alignment horizontal="right" indent="2"/>
    </xf>
    <xf numFmtId="0" fontId="0" fillId="62" borderId="0" xfId="0" applyFill="1"/>
    <xf numFmtId="3" fontId="20" fillId="61" borderId="0" xfId="0" applyNumberFormat="1" applyFont="1" applyFill="1"/>
    <xf numFmtId="0" fontId="0" fillId="64" borderId="0" xfId="0" applyFill="1"/>
    <xf numFmtId="0" fontId="22" fillId="63" borderId="20" xfId="0" applyFont="1" applyFill="1" applyBorder="1" applyAlignment="1">
      <alignment horizontal="center" vertical="center"/>
    </xf>
    <xf numFmtId="0" fontId="46" fillId="0" borderId="20" xfId="0" applyFont="1" applyBorder="1" applyAlignment="1">
      <alignment horizontal="center" vertical="center"/>
    </xf>
    <xf numFmtId="0" fontId="0" fillId="65" borderId="0" xfId="0" applyFill="1"/>
    <xf numFmtId="0" fontId="0" fillId="64" borderId="0" xfId="0" applyFill="1" applyAlignment="1">
      <alignment horizontal="left"/>
    </xf>
    <xf numFmtId="3" fontId="0" fillId="62" borderId="0" xfId="0" applyNumberFormat="1" applyFill="1" applyAlignment="1">
      <alignment horizontal="right"/>
    </xf>
    <xf numFmtId="164" fontId="0" fillId="62" borderId="0" xfId="0" applyNumberFormat="1" applyFill="1"/>
    <xf numFmtId="0" fontId="0" fillId="61" borderId="19" xfId="0" applyFill="1" applyBorder="1" applyAlignment="1">
      <alignment horizontal="left"/>
    </xf>
    <xf numFmtId="3" fontId="0" fillId="62" borderId="0" xfId="0" applyNumberFormat="1" applyFill="1"/>
    <xf numFmtId="0" fontId="20" fillId="61" borderId="0" xfId="0" applyFont="1" applyFill="1"/>
    <xf numFmtId="0" fontId="22" fillId="0" borderId="20" xfId="0" applyFont="1" applyBorder="1" applyAlignment="1">
      <alignment horizontal="center" vertical="center"/>
    </xf>
    <xf numFmtId="0" fontId="0" fillId="35" borderId="19" xfId="0" applyFill="1" applyBorder="1" applyAlignment="1">
      <alignment horizontal="left"/>
    </xf>
    <xf numFmtId="0" fontId="0" fillId="66" borderId="0" xfId="0" applyFill="1"/>
    <xf numFmtId="0" fontId="0" fillId="65" borderId="0" xfId="0" applyFill="1" applyAlignment="1">
      <alignment horizontal="right"/>
    </xf>
    <xf numFmtId="0" fontId="0" fillId="62" borderId="0" xfId="0" applyFill="1" applyAlignment="1">
      <alignment horizontal="right"/>
    </xf>
    <xf numFmtId="164" fontId="0" fillId="62" borderId="0" xfId="0" applyNumberFormat="1" applyFill="1" applyAlignment="1">
      <alignment horizontal="right"/>
    </xf>
    <xf numFmtId="2" fontId="0" fillId="33" borderId="0" xfId="0" applyNumberFormat="1" applyFill="1" applyAlignment="1">
      <alignment horizontal="right" indent="2"/>
    </xf>
    <xf numFmtId="2" fontId="0" fillId="34" borderId="0" xfId="0" applyNumberFormat="1" applyFill="1" applyAlignment="1">
      <alignment horizontal="right" indent="2"/>
    </xf>
    <xf numFmtId="0" fontId="0" fillId="61" borderId="0" xfId="0" applyFill="1"/>
    <xf numFmtId="0" fontId="0" fillId="34" borderId="0" xfId="0" applyFill="1" applyAlignment="1">
      <alignment horizontal="left"/>
    </xf>
    <xf numFmtId="49" fontId="0" fillId="60" borderId="0" xfId="0" applyNumberFormat="1" applyFill="1" applyAlignment="1">
      <alignment horizontal="left"/>
    </xf>
    <xf numFmtId="49" fontId="0" fillId="0" borderId="0" xfId="0" applyNumberFormat="1"/>
    <xf numFmtId="166" fontId="0" fillId="35" borderId="0" xfId="0" applyNumberFormat="1" applyFill="1"/>
    <xf numFmtId="166" fontId="0" fillId="34" borderId="0" xfId="0" applyNumberFormat="1" applyFill="1" applyAlignment="1">
      <alignment horizontal="right"/>
    </xf>
    <xf numFmtId="0" fontId="20" fillId="70" borderId="0" xfId="0" applyFont="1" applyFill="1"/>
    <xf numFmtId="0" fontId="0" fillId="70" borderId="0" xfId="0" applyFill="1"/>
    <xf numFmtId="0" fontId="20" fillId="72" borderId="0" xfId="0" applyFont="1" applyFill="1"/>
    <xf numFmtId="0" fontId="0" fillId="72" borderId="0" xfId="0" applyFill="1"/>
    <xf numFmtId="2" fontId="0" fillId="68" borderId="0" xfId="0" applyNumberFormat="1" applyFill="1" applyAlignment="1">
      <alignment horizontal="right" indent="2"/>
    </xf>
    <xf numFmtId="0" fontId="0" fillId="61" borderId="0" xfId="0" applyFill="1" applyAlignment="1">
      <alignment horizontal="right" indent="2"/>
    </xf>
    <xf numFmtId="0" fontId="47" fillId="63" borderId="0" xfId="0" applyFont="1" applyFill="1"/>
    <xf numFmtId="3" fontId="0" fillId="72" borderId="0" xfId="0" applyNumberFormat="1" applyFill="1" applyAlignment="1">
      <alignment horizontal="right" indent="2"/>
    </xf>
    <xf numFmtId="0" fontId="0" fillId="61" borderId="0" xfId="0" applyFill="1" applyAlignment="1">
      <alignment horizontal="right"/>
    </xf>
    <xf numFmtId="0" fontId="0" fillId="63" borderId="0" xfId="0" applyFill="1"/>
    <xf numFmtId="0" fontId="0" fillId="73" borderId="0" xfId="0" applyFill="1"/>
    <xf numFmtId="0" fontId="0" fillId="69" borderId="0" xfId="0" applyFill="1"/>
    <xf numFmtId="0" fontId="0" fillId="71" borderId="0" xfId="0" applyFill="1" applyAlignment="1">
      <alignment horizontal="right"/>
    </xf>
    <xf numFmtId="0" fontId="0" fillId="68" borderId="0" xfId="0" applyFill="1"/>
    <xf numFmtId="3" fontId="0" fillId="61" borderId="0" xfId="0" applyNumberFormat="1" applyFill="1" applyAlignment="1">
      <alignment horizontal="right" indent="2"/>
    </xf>
    <xf numFmtId="0" fontId="0" fillId="71" borderId="0" xfId="0" applyFill="1"/>
    <xf numFmtId="0" fontId="0" fillId="67" borderId="0" xfId="0" applyFill="1"/>
    <xf numFmtId="0" fontId="0" fillId="74" borderId="0" xfId="0" applyFill="1"/>
    <xf numFmtId="0" fontId="61" fillId="0" borderId="22" xfId="0" applyFont="1" applyBorder="1"/>
    <xf numFmtId="0" fontId="50" fillId="0" borderId="31" xfId="0" applyFont="1" applyBorder="1"/>
    <xf numFmtId="0" fontId="0" fillId="0" borderId="26" xfId="0" applyBorder="1"/>
    <xf numFmtId="0" fontId="0" fillId="0" borderId="28" xfId="0" applyBorder="1"/>
    <xf numFmtId="0" fontId="50" fillId="0" borderId="25" xfId="0" applyFont="1" applyBorder="1"/>
    <xf numFmtId="0" fontId="0" fillId="0" borderId="30" xfId="0" applyBorder="1"/>
    <xf numFmtId="0" fontId="50" fillId="0" borderId="29" xfId="0" applyFont="1" applyBorder="1"/>
    <xf numFmtId="0" fontId="50" fillId="0" borderId="0" xfId="0" applyFont="1"/>
    <xf numFmtId="0" fontId="61" fillId="0" borderId="27" xfId="0" applyFont="1" applyBorder="1"/>
    <xf numFmtId="0" fontId="49" fillId="0" borderId="0" xfId="483"/>
    <xf numFmtId="0" fontId="14" fillId="0" borderId="0" xfId="0" applyFont="1"/>
    <xf numFmtId="0" fontId="0" fillId="0" borderId="0" xfId="0" applyAlignment="1">
      <alignment vertical="top"/>
    </xf>
    <xf numFmtId="0" fontId="14" fillId="0" borderId="0" xfId="0" applyFont="1" applyAlignment="1">
      <alignment horizontal="center"/>
    </xf>
    <xf numFmtId="165" fontId="14" fillId="0" borderId="0" xfId="0" applyNumberFormat="1" applyFont="1"/>
    <xf numFmtId="0" fontId="0" fillId="81" borderId="0" xfId="0" applyFill="1"/>
    <xf numFmtId="0" fontId="12" fillId="0" borderId="0" xfId="0" applyFont="1"/>
    <xf numFmtId="170" fontId="0" fillId="0" borderId="20" xfId="484" applyNumberFormat="1" applyFont="1" applyBorder="1" applyAlignment="1">
      <alignment horizontal="center"/>
    </xf>
    <xf numFmtId="43" fontId="0" fillId="0" borderId="0" xfId="484" applyFont="1"/>
    <xf numFmtId="170" fontId="0" fillId="0" borderId="0" xfId="0" applyNumberFormat="1"/>
    <xf numFmtId="1" fontId="14" fillId="0" borderId="20" xfId="0" applyNumberFormat="1" applyFont="1" applyBorder="1" applyAlignment="1">
      <alignment horizontal="center" vertical="center"/>
    </xf>
    <xf numFmtId="0" fontId="63" fillId="0" borderId="0" xfId="0" applyFont="1"/>
    <xf numFmtId="0" fontId="14" fillId="0" borderId="32" xfId="0" applyFont="1" applyBorder="1" applyAlignment="1">
      <alignment horizontal="center" vertical="center" wrapText="1"/>
    </xf>
    <xf numFmtId="0" fontId="14" fillId="0" borderId="20" xfId="0" applyFont="1" applyBorder="1" applyAlignment="1">
      <alignment horizontal="center" wrapText="1"/>
    </xf>
    <xf numFmtId="170" fontId="62" fillId="0" borderId="20" xfId="484" applyNumberFormat="1" applyFont="1" applyFill="1" applyBorder="1" applyAlignment="1">
      <alignment horizontal="center"/>
    </xf>
    <xf numFmtId="170" fontId="62" fillId="77" borderId="20" xfId="484" applyNumberFormat="1" applyFont="1" applyFill="1" applyBorder="1" applyAlignment="1">
      <alignment horizontal="center"/>
    </xf>
    <xf numFmtId="170" fontId="62" fillId="77" borderId="33" xfId="484" applyNumberFormat="1" applyFont="1" applyFill="1" applyBorder="1" applyAlignment="1">
      <alignment horizontal="center"/>
    </xf>
    <xf numFmtId="170" fontId="62" fillId="77" borderId="21" xfId="484" applyNumberFormat="1" applyFont="1" applyFill="1" applyBorder="1" applyAlignment="1">
      <alignment horizontal="center"/>
    </xf>
    <xf numFmtId="170" fontId="62" fillId="77" borderId="35" xfId="484" applyNumberFormat="1" applyFont="1" applyFill="1" applyBorder="1" applyAlignment="1">
      <alignment horizontal="center"/>
    </xf>
    <xf numFmtId="0" fontId="64" fillId="0" borderId="0" xfId="0" applyFont="1"/>
    <xf numFmtId="170" fontId="14" fillId="0" borderId="0" xfId="0" applyNumberFormat="1" applyFont="1" applyAlignment="1">
      <alignment horizontal="center"/>
    </xf>
    <xf numFmtId="164" fontId="68" fillId="0" borderId="38" xfId="0" applyNumberFormat="1" applyFont="1" applyBorder="1" applyAlignment="1">
      <alignment horizontal="center"/>
    </xf>
    <xf numFmtId="164" fontId="69" fillId="37" borderId="38" xfId="0" applyNumberFormat="1" applyFont="1" applyFill="1" applyBorder="1" applyAlignment="1">
      <alignment horizontal="center"/>
    </xf>
    <xf numFmtId="3" fontId="0" fillId="0" borderId="0" xfId="0" applyNumberFormat="1" applyAlignment="1">
      <alignment vertical="center" wrapText="1"/>
    </xf>
    <xf numFmtId="0" fontId="14" fillId="0" borderId="20" xfId="0" applyFont="1" applyBorder="1" applyAlignment="1">
      <alignment horizontal="center"/>
    </xf>
    <xf numFmtId="170" fontId="1" fillId="0" borderId="20" xfId="501" applyNumberFormat="1" applyFont="1" applyFill="1" applyBorder="1"/>
    <xf numFmtId="9" fontId="0" fillId="0" borderId="0" xfId="500" applyFont="1"/>
    <xf numFmtId="170" fontId="0" fillId="0" borderId="20" xfId="501" applyNumberFormat="1" applyFont="1" applyBorder="1"/>
    <xf numFmtId="1" fontId="14" fillId="0" borderId="20" xfId="0" applyNumberFormat="1" applyFont="1" applyBorder="1" applyAlignment="1">
      <alignment horizontal="center"/>
    </xf>
    <xf numFmtId="0" fontId="0" fillId="0" borderId="0" xfId="0" applyAlignment="1">
      <alignment vertical="center" wrapText="1"/>
    </xf>
    <xf numFmtId="0" fontId="14" fillId="0" borderId="20" xfId="0" applyFont="1" applyBorder="1" applyAlignment="1">
      <alignment horizontal="left"/>
    </xf>
    <xf numFmtId="0" fontId="14" fillId="0" borderId="20" xfId="0" applyFont="1" applyBorder="1" applyAlignment="1">
      <alignment horizontal="left" vertical="center" wrapText="1"/>
    </xf>
    <xf numFmtId="1" fontId="0" fillId="0" borderId="0" xfId="0" applyNumberFormat="1"/>
    <xf numFmtId="3" fontId="0" fillId="0" borderId="0" xfId="0" applyNumberFormat="1"/>
    <xf numFmtId="164" fontId="0" fillId="0" borderId="40" xfId="0" applyNumberFormat="1" applyBorder="1"/>
    <xf numFmtId="0" fontId="0" fillId="0" borderId="39" xfId="0" applyBorder="1"/>
    <xf numFmtId="164" fontId="0" fillId="0" borderId="39" xfId="0" applyNumberFormat="1" applyBorder="1"/>
    <xf numFmtId="0" fontId="0" fillId="0" borderId="40" xfId="0" applyBorder="1"/>
    <xf numFmtId="164" fontId="14" fillId="0" borderId="0" xfId="0" applyNumberFormat="1" applyFont="1"/>
    <xf numFmtId="1" fontId="0" fillId="0" borderId="40" xfId="0" applyNumberFormat="1" applyBorder="1"/>
    <xf numFmtId="0" fontId="14" fillId="0" borderId="42" xfId="0" applyFont="1" applyBorder="1"/>
    <xf numFmtId="0" fontId="11" fillId="68" borderId="0" xfId="0" applyFont="1" applyFill="1"/>
    <xf numFmtId="171" fontId="0" fillId="0" borderId="0" xfId="0" applyNumberFormat="1"/>
    <xf numFmtId="164" fontId="14" fillId="0" borderId="42" xfId="0" applyNumberFormat="1" applyFont="1" applyBorder="1"/>
    <xf numFmtId="0" fontId="11" fillId="82" borderId="0" xfId="0" applyFont="1" applyFill="1"/>
    <xf numFmtId="0" fontId="0" fillId="82" borderId="0" xfId="0" applyFill="1"/>
    <xf numFmtId="0" fontId="14" fillId="0" borderId="41" xfId="0" applyFont="1" applyBorder="1"/>
    <xf numFmtId="3" fontId="0" fillId="0" borderId="40" xfId="0" applyNumberFormat="1" applyBorder="1"/>
    <xf numFmtId="164" fontId="14" fillId="0" borderId="41" xfId="0" applyNumberFormat="1" applyFont="1" applyBorder="1"/>
    <xf numFmtId="172" fontId="1" fillId="0" borderId="20" xfId="508" applyNumberFormat="1" applyFont="1" applyFill="1" applyBorder="1" applyAlignment="1">
      <alignment horizontal="center" vertical="center"/>
    </xf>
    <xf numFmtId="0" fontId="14" fillId="0" borderId="20" xfId="0" applyFont="1" applyBorder="1" applyAlignment="1">
      <alignment horizontal="center" vertical="center"/>
    </xf>
    <xf numFmtId="172" fontId="0" fillId="0" borderId="20" xfId="508" applyNumberFormat="1" applyFont="1" applyBorder="1" applyAlignment="1">
      <alignment horizontal="center" vertical="center"/>
    </xf>
    <xf numFmtId="0" fontId="14" fillId="0" borderId="20" xfId="0" applyFont="1" applyBorder="1" applyAlignment="1">
      <alignment horizontal="center" vertical="center" wrapText="1"/>
    </xf>
    <xf numFmtId="1" fontId="20" fillId="83" borderId="20" xfId="508" applyNumberFormat="1" applyFont="1" applyFill="1" applyBorder="1" applyAlignment="1">
      <alignment horizontal="center" vertical="center"/>
    </xf>
    <xf numFmtId="1" fontId="45" fillId="83" borderId="20" xfId="0" applyNumberFormat="1" applyFont="1" applyFill="1" applyBorder="1" applyAlignment="1">
      <alignment horizontal="center"/>
    </xf>
    <xf numFmtId="1" fontId="45" fillId="83" borderId="33" xfId="0" applyNumberFormat="1" applyFont="1" applyFill="1" applyBorder="1" applyAlignment="1">
      <alignment horizontal="center"/>
    </xf>
    <xf numFmtId="0" fontId="45" fillId="83" borderId="33" xfId="0" applyFont="1" applyFill="1" applyBorder="1" applyAlignment="1">
      <alignment horizontal="center"/>
    </xf>
    <xf numFmtId="1" fontId="45" fillId="83" borderId="21" xfId="0" applyNumberFormat="1" applyFont="1" applyFill="1" applyBorder="1" applyAlignment="1">
      <alignment horizontal="center"/>
    </xf>
    <xf numFmtId="1" fontId="45" fillId="83" borderId="35" xfId="0" applyNumberFormat="1" applyFont="1" applyFill="1" applyBorder="1" applyAlignment="1">
      <alignment horizontal="center"/>
    </xf>
    <xf numFmtId="0" fontId="45" fillId="83" borderId="35" xfId="0" applyFont="1" applyFill="1" applyBorder="1" applyAlignment="1">
      <alignment horizontal="center"/>
    </xf>
    <xf numFmtId="0" fontId="63" fillId="84" borderId="20" xfId="0" applyFont="1" applyFill="1" applyBorder="1" applyAlignment="1">
      <alignment horizontal="center" vertical="center" wrapText="1"/>
    </xf>
    <xf numFmtId="1" fontId="63" fillId="84" borderId="20" xfId="508" applyNumberFormat="1" applyFont="1" applyFill="1" applyBorder="1" applyAlignment="1">
      <alignment horizontal="center" vertical="center"/>
    </xf>
    <xf numFmtId="0" fontId="63" fillId="83" borderId="20" xfId="0" applyFont="1" applyFill="1" applyBorder="1" applyAlignment="1">
      <alignment horizontal="center" vertical="center" wrapText="1"/>
    </xf>
    <xf numFmtId="164" fontId="20" fillId="83" borderId="20" xfId="508" applyNumberFormat="1" applyFont="1" applyFill="1" applyBorder="1" applyAlignment="1">
      <alignment horizontal="center" vertical="center"/>
    </xf>
    <xf numFmtId="164" fontId="45" fillId="83" borderId="33" xfId="0" applyNumberFormat="1" applyFont="1" applyFill="1" applyBorder="1" applyAlignment="1">
      <alignment horizontal="center"/>
    </xf>
    <xf numFmtId="164" fontId="45" fillId="83" borderId="35" xfId="0" applyNumberFormat="1" applyFont="1" applyFill="1" applyBorder="1" applyAlignment="1">
      <alignment horizontal="center"/>
    </xf>
    <xf numFmtId="173" fontId="20" fillId="83" borderId="20" xfId="508" applyNumberFormat="1" applyFont="1" applyFill="1" applyBorder="1" applyAlignment="1">
      <alignment vertical="center"/>
    </xf>
    <xf numFmtId="0" fontId="14" fillId="0" borderId="34" xfId="0" applyFont="1" applyBorder="1" applyAlignment="1">
      <alignment horizontal="center" vertical="center"/>
    </xf>
    <xf numFmtId="0" fontId="14" fillId="0" borderId="21" xfId="0" applyFont="1" applyBorder="1" applyAlignment="1">
      <alignment horizontal="center" vertical="center"/>
    </xf>
    <xf numFmtId="0" fontId="14" fillId="0" borderId="34" xfId="0" applyFont="1" applyBorder="1" applyAlignment="1">
      <alignment horizontal="center" vertical="center" wrapText="1"/>
    </xf>
    <xf numFmtId="0" fontId="14" fillId="0" borderId="21" xfId="0" applyFont="1" applyBorder="1" applyAlignment="1">
      <alignment horizontal="center" vertical="center" wrapText="1"/>
    </xf>
  </cellXfs>
  <cellStyles count="514">
    <cellStyle name="20 % - Akzent1" xfId="17" builtinId="30" customBuiltin="1"/>
    <cellStyle name="20 % - Akzent2" xfId="20" builtinId="34" customBuiltin="1"/>
    <cellStyle name="20 % - Akzent3" xfId="23" builtinId="38" customBuiltin="1"/>
    <cellStyle name="20 % - Akzent4" xfId="26" builtinId="42" customBuiltin="1"/>
    <cellStyle name="20 % - Akzent5" xfId="29" builtinId="46" customBuiltin="1"/>
    <cellStyle name="20 % - Akzent6" xfId="32" builtinId="50" customBuiltin="1"/>
    <cellStyle name="20% - Akzent1" xfId="35" xr:uid="{00000000-0005-0000-0000-000006000000}"/>
    <cellStyle name="20% - Akzent1 2" xfId="36" xr:uid="{00000000-0005-0000-0000-000007000000}"/>
    <cellStyle name="20% - Akzent1 2 2" xfId="362" xr:uid="{00000000-0005-0000-0000-000008000000}"/>
    <cellStyle name="20% - Akzent1 2 3" xfId="324" xr:uid="{00000000-0005-0000-0000-000009000000}"/>
    <cellStyle name="20% - Akzent1 2 4" xfId="291" xr:uid="{00000000-0005-0000-0000-00000A000000}"/>
    <cellStyle name="20% - Akzent1 2 5" xfId="258" xr:uid="{00000000-0005-0000-0000-00000B000000}"/>
    <cellStyle name="20% - Akzent1 3" xfId="361" xr:uid="{00000000-0005-0000-0000-00000C000000}"/>
    <cellStyle name="20% - Akzent1 4" xfId="323" xr:uid="{00000000-0005-0000-0000-00000D000000}"/>
    <cellStyle name="20% - Akzent1 5" xfId="290" xr:uid="{00000000-0005-0000-0000-00000E000000}"/>
    <cellStyle name="20% - Akzent1 6" xfId="257" xr:uid="{00000000-0005-0000-0000-00000F000000}"/>
    <cellStyle name="20% - Akzent2" xfId="37" xr:uid="{00000000-0005-0000-0000-000010000000}"/>
    <cellStyle name="20% - Akzent2 2" xfId="38" xr:uid="{00000000-0005-0000-0000-000011000000}"/>
    <cellStyle name="20% - Akzent2 2 2" xfId="364" xr:uid="{00000000-0005-0000-0000-000012000000}"/>
    <cellStyle name="20% - Akzent2 2 3" xfId="326" xr:uid="{00000000-0005-0000-0000-000013000000}"/>
    <cellStyle name="20% - Akzent2 2 4" xfId="293" xr:uid="{00000000-0005-0000-0000-000014000000}"/>
    <cellStyle name="20% - Akzent2 2 5" xfId="260" xr:uid="{00000000-0005-0000-0000-000015000000}"/>
    <cellStyle name="20% - Akzent2 3" xfId="363" xr:uid="{00000000-0005-0000-0000-000016000000}"/>
    <cellStyle name="20% - Akzent2 4" xfId="325" xr:uid="{00000000-0005-0000-0000-000017000000}"/>
    <cellStyle name="20% - Akzent2 5" xfId="292" xr:uid="{00000000-0005-0000-0000-000018000000}"/>
    <cellStyle name="20% - Akzent2 6" xfId="259" xr:uid="{00000000-0005-0000-0000-000019000000}"/>
    <cellStyle name="20% - Akzent3" xfId="39" xr:uid="{00000000-0005-0000-0000-00001A000000}"/>
    <cellStyle name="20% - Akzent3 2" xfId="40" xr:uid="{00000000-0005-0000-0000-00001B000000}"/>
    <cellStyle name="20% - Akzent3 2 2" xfId="366" xr:uid="{00000000-0005-0000-0000-00001C000000}"/>
    <cellStyle name="20% - Akzent3 2 3" xfId="328" xr:uid="{00000000-0005-0000-0000-00001D000000}"/>
    <cellStyle name="20% - Akzent3 2 4" xfId="295" xr:uid="{00000000-0005-0000-0000-00001E000000}"/>
    <cellStyle name="20% - Akzent3 2 5" xfId="262" xr:uid="{00000000-0005-0000-0000-00001F000000}"/>
    <cellStyle name="20% - Akzent3 3" xfId="365" xr:uid="{00000000-0005-0000-0000-000020000000}"/>
    <cellStyle name="20% - Akzent3 4" xfId="327" xr:uid="{00000000-0005-0000-0000-000021000000}"/>
    <cellStyle name="20% - Akzent3 5" xfId="294" xr:uid="{00000000-0005-0000-0000-000022000000}"/>
    <cellStyle name="20% - Akzent3 6" xfId="261" xr:uid="{00000000-0005-0000-0000-000023000000}"/>
    <cellStyle name="20% - Akzent4" xfId="41" xr:uid="{00000000-0005-0000-0000-000024000000}"/>
    <cellStyle name="20% - Akzent4 2" xfId="42" xr:uid="{00000000-0005-0000-0000-000025000000}"/>
    <cellStyle name="20% - Akzent4 2 2" xfId="368" xr:uid="{00000000-0005-0000-0000-000026000000}"/>
    <cellStyle name="20% - Akzent4 2 3" xfId="330" xr:uid="{00000000-0005-0000-0000-000027000000}"/>
    <cellStyle name="20% - Akzent4 2 4" xfId="297" xr:uid="{00000000-0005-0000-0000-000028000000}"/>
    <cellStyle name="20% - Akzent4 2 5" xfId="264" xr:uid="{00000000-0005-0000-0000-000029000000}"/>
    <cellStyle name="20% - Akzent4 3" xfId="367" xr:uid="{00000000-0005-0000-0000-00002A000000}"/>
    <cellStyle name="20% - Akzent4 4" xfId="329" xr:uid="{00000000-0005-0000-0000-00002B000000}"/>
    <cellStyle name="20% - Akzent4 5" xfId="296" xr:uid="{00000000-0005-0000-0000-00002C000000}"/>
    <cellStyle name="20% - Akzent4 6" xfId="263" xr:uid="{00000000-0005-0000-0000-00002D000000}"/>
    <cellStyle name="20% - Akzent5" xfId="43" xr:uid="{00000000-0005-0000-0000-00002E000000}"/>
    <cellStyle name="20% - Akzent5 2" xfId="44" xr:uid="{00000000-0005-0000-0000-00002F000000}"/>
    <cellStyle name="20% - Akzent5 2 2" xfId="370" xr:uid="{00000000-0005-0000-0000-000030000000}"/>
    <cellStyle name="20% - Akzent5 2 3" xfId="332" xr:uid="{00000000-0005-0000-0000-000031000000}"/>
    <cellStyle name="20% - Akzent5 2 4" xfId="299" xr:uid="{00000000-0005-0000-0000-000032000000}"/>
    <cellStyle name="20% - Akzent5 2 5" xfId="266" xr:uid="{00000000-0005-0000-0000-000033000000}"/>
    <cellStyle name="20% - Akzent5 3" xfId="369" xr:uid="{00000000-0005-0000-0000-000034000000}"/>
    <cellStyle name="20% - Akzent5 4" xfId="331" xr:uid="{00000000-0005-0000-0000-000035000000}"/>
    <cellStyle name="20% - Akzent5 5" xfId="298" xr:uid="{00000000-0005-0000-0000-000036000000}"/>
    <cellStyle name="20% - Akzent5 6" xfId="265" xr:uid="{00000000-0005-0000-0000-000037000000}"/>
    <cellStyle name="20% - Akzent6" xfId="45" xr:uid="{00000000-0005-0000-0000-000038000000}"/>
    <cellStyle name="20% - Akzent6 2" xfId="46" xr:uid="{00000000-0005-0000-0000-000039000000}"/>
    <cellStyle name="20% - Akzent6 2 2" xfId="372" xr:uid="{00000000-0005-0000-0000-00003A000000}"/>
    <cellStyle name="20% - Akzent6 2 3" xfId="334" xr:uid="{00000000-0005-0000-0000-00003B000000}"/>
    <cellStyle name="20% - Akzent6 2 4" xfId="301" xr:uid="{00000000-0005-0000-0000-00003C000000}"/>
    <cellStyle name="20% - Akzent6 2 5" xfId="268" xr:uid="{00000000-0005-0000-0000-00003D000000}"/>
    <cellStyle name="20% - Akzent6 3" xfId="371" xr:uid="{00000000-0005-0000-0000-00003E000000}"/>
    <cellStyle name="20% - Akzent6 4" xfId="333" xr:uid="{00000000-0005-0000-0000-00003F000000}"/>
    <cellStyle name="20% - Akzent6 5" xfId="300" xr:uid="{00000000-0005-0000-0000-000040000000}"/>
    <cellStyle name="20% - Akzent6 6" xfId="267" xr:uid="{00000000-0005-0000-0000-000041000000}"/>
    <cellStyle name="40 % - Akzent1" xfId="18" builtinId="31" customBuiltin="1"/>
    <cellStyle name="40 % - Akzent2" xfId="21" builtinId="35" customBuiltin="1"/>
    <cellStyle name="40 % - Akzent3" xfId="24" builtinId="39" customBuiltin="1"/>
    <cellStyle name="40 % - Akzent4" xfId="27" builtinId="43" customBuiltin="1"/>
    <cellStyle name="40 % - Akzent5" xfId="30" builtinId="47" customBuiltin="1"/>
    <cellStyle name="40 % - Akzent6" xfId="33" builtinId="51" customBuiltin="1"/>
    <cellStyle name="40% - Akzent1" xfId="47" xr:uid="{00000000-0005-0000-0000-000048000000}"/>
    <cellStyle name="40% - Akzent1 2" xfId="48" xr:uid="{00000000-0005-0000-0000-000049000000}"/>
    <cellStyle name="40% - Akzent1 2 2" xfId="374" xr:uid="{00000000-0005-0000-0000-00004A000000}"/>
    <cellStyle name="40% - Akzent1 2 3" xfId="336" xr:uid="{00000000-0005-0000-0000-00004B000000}"/>
    <cellStyle name="40% - Akzent1 2 4" xfId="303" xr:uid="{00000000-0005-0000-0000-00004C000000}"/>
    <cellStyle name="40% - Akzent1 2 5" xfId="270" xr:uid="{00000000-0005-0000-0000-00004D000000}"/>
    <cellStyle name="40% - Akzent1 3" xfId="373" xr:uid="{00000000-0005-0000-0000-00004E000000}"/>
    <cellStyle name="40% - Akzent1 4" xfId="335" xr:uid="{00000000-0005-0000-0000-00004F000000}"/>
    <cellStyle name="40% - Akzent1 5" xfId="302" xr:uid="{00000000-0005-0000-0000-000050000000}"/>
    <cellStyle name="40% - Akzent1 6" xfId="269" xr:uid="{00000000-0005-0000-0000-000051000000}"/>
    <cellStyle name="40% - Akzent2" xfId="49" xr:uid="{00000000-0005-0000-0000-000052000000}"/>
    <cellStyle name="40% - Akzent2 2" xfId="50" xr:uid="{00000000-0005-0000-0000-000053000000}"/>
    <cellStyle name="40% - Akzent2 2 2" xfId="376" xr:uid="{00000000-0005-0000-0000-000054000000}"/>
    <cellStyle name="40% - Akzent2 2 3" xfId="338" xr:uid="{00000000-0005-0000-0000-000055000000}"/>
    <cellStyle name="40% - Akzent2 2 4" xfId="305" xr:uid="{00000000-0005-0000-0000-000056000000}"/>
    <cellStyle name="40% - Akzent2 2 5" xfId="272" xr:uid="{00000000-0005-0000-0000-000057000000}"/>
    <cellStyle name="40% - Akzent2 3" xfId="375" xr:uid="{00000000-0005-0000-0000-000058000000}"/>
    <cellStyle name="40% - Akzent2 4" xfId="337" xr:uid="{00000000-0005-0000-0000-000059000000}"/>
    <cellStyle name="40% - Akzent2 5" xfId="304" xr:uid="{00000000-0005-0000-0000-00005A000000}"/>
    <cellStyle name="40% - Akzent2 6" xfId="271" xr:uid="{00000000-0005-0000-0000-00005B000000}"/>
    <cellStyle name="40% - Akzent3" xfId="51" xr:uid="{00000000-0005-0000-0000-00005C000000}"/>
    <cellStyle name="40% - Akzent3 2" xfId="52" xr:uid="{00000000-0005-0000-0000-00005D000000}"/>
    <cellStyle name="40% - Akzent3 2 2" xfId="378" xr:uid="{00000000-0005-0000-0000-00005E000000}"/>
    <cellStyle name="40% - Akzent3 2 3" xfId="340" xr:uid="{00000000-0005-0000-0000-00005F000000}"/>
    <cellStyle name="40% - Akzent3 2 4" xfId="307" xr:uid="{00000000-0005-0000-0000-000060000000}"/>
    <cellStyle name="40% - Akzent3 2 5" xfId="274" xr:uid="{00000000-0005-0000-0000-000061000000}"/>
    <cellStyle name="40% - Akzent3 3" xfId="377" xr:uid="{00000000-0005-0000-0000-000062000000}"/>
    <cellStyle name="40% - Akzent3 4" xfId="339" xr:uid="{00000000-0005-0000-0000-000063000000}"/>
    <cellStyle name="40% - Akzent3 5" xfId="306" xr:uid="{00000000-0005-0000-0000-000064000000}"/>
    <cellStyle name="40% - Akzent3 6" xfId="273" xr:uid="{00000000-0005-0000-0000-000065000000}"/>
    <cellStyle name="40% - Akzent4" xfId="53" xr:uid="{00000000-0005-0000-0000-000066000000}"/>
    <cellStyle name="40% - Akzent4 2" xfId="54" xr:uid="{00000000-0005-0000-0000-000067000000}"/>
    <cellStyle name="40% - Akzent4 2 2" xfId="380" xr:uid="{00000000-0005-0000-0000-000068000000}"/>
    <cellStyle name="40% - Akzent4 2 3" xfId="342" xr:uid="{00000000-0005-0000-0000-000069000000}"/>
    <cellStyle name="40% - Akzent4 2 4" xfId="309" xr:uid="{00000000-0005-0000-0000-00006A000000}"/>
    <cellStyle name="40% - Akzent4 2 5" xfId="276" xr:uid="{00000000-0005-0000-0000-00006B000000}"/>
    <cellStyle name="40% - Akzent4 3" xfId="379" xr:uid="{00000000-0005-0000-0000-00006C000000}"/>
    <cellStyle name="40% - Akzent4 4" xfId="341" xr:uid="{00000000-0005-0000-0000-00006D000000}"/>
    <cellStyle name="40% - Akzent4 5" xfId="308" xr:uid="{00000000-0005-0000-0000-00006E000000}"/>
    <cellStyle name="40% - Akzent4 6" xfId="275" xr:uid="{00000000-0005-0000-0000-00006F000000}"/>
    <cellStyle name="40% - Akzent5" xfId="55" xr:uid="{00000000-0005-0000-0000-000070000000}"/>
    <cellStyle name="40% - Akzent5 2" xfId="56" xr:uid="{00000000-0005-0000-0000-000071000000}"/>
    <cellStyle name="40% - Akzent5 2 2" xfId="382" xr:uid="{00000000-0005-0000-0000-000072000000}"/>
    <cellStyle name="40% - Akzent5 2 3" xfId="344" xr:uid="{00000000-0005-0000-0000-000073000000}"/>
    <cellStyle name="40% - Akzent5 2 4" xfId="311" xr:uid="{00000000-0005-0000-0000-000074000000}"/>
    <cellStyle name="40% - Akzent5 2 5" xfId="278" xr:uid="{00000000-0005-0000-0000-000075000000}"/>
    <cellStyle name="40% - Akzent5 3" xfId="381" xr:uid="{00000000-0005-0000-0000-000076000000}"/>
    <cellStyle name="40% - Akzent5 4" xfId="343" xr:uid="{00000000-0005-0000-0000-000077000000}"/>
    <cellStyle name="40% - Akzent5 5" xfId="310" xr:uid="{00000000-0005-0000-0000-000078000000}"/>
    <cellStyle name="40% - Akzent5 6" xfId="277" xr:uid="{00000000-0005-0000-0000-000079000000}"/>
    <cellStyle name="40% - Akzent6" xfId="57" xr:uid="{00000000-0005-0000-0000-00007A000000}"/>
    <cellStyle name="40% - Akzent6 2" xfId="58" xr:uid="{00000000-0005-0000-0000-00007B000000}"/>
    <cellStyle name="40% - Akzent6 2 2" xfId="384" xr:uid="{00000000-0005-0000-0000-00007C000000}"/>
    <cellStyle name="40% - Akzent6 2 3" xfId="346" xr:uid="{00000000-0005-0000-0000-00007D000000}"/>
    <cellStyle name="40% - Akzent6 2 4" xfId="313" xr:uid="{00000000-0005-0000-0000-00007E000000}"/>
    <cellStyle name="40% - Akzent6 2 5" xfId="280" xr:uid="{00000000-0005-0000-0000-00007F000000}"/>
    <cellStyle name="40% - Akzent6 3" xfId="383" xr:uid="{00000000-0005-0000-0000-000080000000}"/>
    <cellStyle name="40% - Akzent6 4" xfId="345" xr:uid="{00000000-0005-0000-0000-000081000000}"/>
    <cellStyle name="40% - Akzent6 5" xfId="312" xr:uid="{00000000-0005-0000-0000-000082000000}"/>
    <cellStyle name="40% - Akzent6 6" xfId="279" xr:uid="{00000000-0005-0000-0000-000083000000}"/>
    <cellStyle name="5x indented GHG Textfiels" xfId="462" xr:uid="{AFCCA73A-30F8-40BF-9E1C-35CC2BFB652A}"/>
    <cellStyle name="60 % - Akzent1" xfId="405" builtinId="32" customBuiltin="1"/>
    <cellStyle name="60 % - Akzent1 2" xfId="251" xr:uid="{00000000-0005-0000-0000-000085000000}"/>
    <cellStyle name="60 % - Akzent2" xfId="406" builtinId="36" customBuiltin="1"/>
    <cellStyle name="60 % - Akzent2 2" xfId="252" xr:uid="{00000000-0005-0000-0000-000087000000}"/>
    <cellStyle name="60 % - Akzent3" xfId="407" builtinId="40" customBuiltin="1"/>
    <cellStyle name="60 % - Akzent3 2" xfId="253" xr:uid="{00000000-0005-0000-0000-000089000000}"/>
    <cellStyle name="60 % - Akzent4" xfId="408" builtinId="44" customBuiltin="1"/>
    <cellStyle name="60 % - Akzent4 2" xfId="254" xr:uid="{00000000-0005-0000-0000-00008B000000}"/>
    <cellStyle name="60 % - Akzent5" xfId="409" builtinId="48" customBuiltin="1"/>
    <cellStyle name="60 % - Akzent5 2" xfId="255" xr:uid="{00000000-0005-0000-0000-00008D000000}"/>
    <cellStyle name="60 % - Akzent6" xfId="410" builtinId="52" customBuiltin="1"/>
    <cellStyle name="60 % - Akzent6 2" xfId="256" xr:uid="{00000000-0005-0000-0000-00008F000000}"/>
    <cellStyle name="60% - Akzent1" xfId="59" xr:uid="{00000000-0005-0000-0000-000090000000}"/>
    <cellStyle name="60% - Akzent1 2" xfId="60" xr:uid="{00000000-0005-0000-0000-000091000000}"/>
    <cellStyle name="60% - Akzent2" xfId="61" xr:uid="{00000000-0005-0000-0000-000092000000}"/>
    <cellStyle name="60% - Akzent2 2" xfId="62" xr:uid="{00000000-0005-0000-0000-000093000000}"/>
    <cellStyle name="60% - Akzent3" xfId="63" xr:uid="{00000000-0005-0000-0000-000094000000}"/>
    <cellStyle name="60% - Akzent3 2" xfId="64" xr:uid="{00000000-0005-0000-0000-000095000000}"/>
    <cellStyle name="60% - Akzent4" xfId="65" xr:uid="{00000000-0005-0000-0000-000096000000}"/>
    <cellStyle name="60% - Akzent4 2" xfId="66" xr:uid="{00000000-0005-0000-0000-000097000000}"/>
    <cellStyle name="60% - Akzent5" xfId="67" xr:uid="{00000000-0005-0000-0000-000098000000}"/>
    <cellStyle name="60% - Akzent5 2" xfId="68" xr:uid="{00000000-0005-0000-0000-000099000000}"/>
    <cellStyle name="60% - Akzent6" xfId="69" xr:uid="{00000000-0005-0000-0000-00009A000000}"/>
    <cellStyle name="60% - Akzent6 2" xfId="70" xr:uid="{00000000-0005-0000-0000-00009B000000}"/>
    <cellStyle name="Akzent1" xfId="16" builtinId="29" customBuiltin="1"/>
    <cellStyle name="Akzent1 2" xfId="71" xr:uid="{00000000-0005-0000-0000-00009D000000}"/>
    <cellStyle name="Akzent1 3" xfId="72" xr:uid="{00000000-0005-0000-0000-00009E000000}"/>
    <cellStyle name="Akzent1 4" xfId="73" xr:uid="{00000000-0005-0000-0000-00009F000000}"/>
    <cellStyle name="Akzent1 5" xfId="74" xr:uid="{00000000-0005-0000-0000-0000A0000000}"/>
    <cellStyle name="Akzent2" xfId="19" builtinId="33" customBuiltin="1"/>
    <cellStyle name="Akzent2 2" xfId="75" xr:uid="{00000000-0005-0000-0000-0000A2000000}"/>
    <cellStyle name="Akzent2 3" xfId="76" xr:uid="{00000000-0005-0000-0000-0000A3000000}"/>
    <cellStyle name="Akzent2 4" xfId="77" xr:uid="{00000000-0005-0000-0000-0000A4000000}"/>
    <cellStyle name="Akzent2 5" xfId="78" xr:uid="{00000000-0005-0000-0000-0000A5000000}"/>
    <cellStyle name="Akzent3" xfId="22" builtinId="37" customBuiltin="1"/>
    <cellStyle name="Akzent3 2" xfId="79" xr:uid="{00000000-0005-0000-0000-0000A7000000}"/>
    <cellStyle name="Akzent3 3" xfId="80" xr:uid="{00000000-0005-0000-0000-0000A8000000}"/>
    <cellStyle name="Akzent3 4" xfId="81" xr:uid="{00000000-0005-0000-0000-0000A9000000}"/>
    <cellStyle name="Akzent3 5" xfId="82" xr:uid="{00000000-0005-0000-0000-0000AA000000}"/>
    <cellStyle name="Akzent4" xfId="25" builtinId="41" customBuiltin="1"/>
    <cellStyle name="Akzent4 2" xfId="83" xr:uid="{00000000-0005-0000-0000-0000AC000000}"/>
    <cellStyle name="Akzent4 3" xfId="84" xr:uid="{00000000-0005-0000-0000-0000AD000000}"/>
    <cellStyle name="Akzent4 4" xfId="85" xr:uid="{00000000-0005-0000-0000-0000AE000000}"/>
    <cellStyle name="Akzent4 5" xfId="86" xr:uid="{00000000-0005-0000-0000-0000AF000000}"/>
    <cellStyle name="Akzent5" xfId="28" builtinId="45" customBuiltin="1"/>
    <cellStyle name="Akzent5 2" xfId="87" xr:uid="{00000000-0005-0000-0000-0000B1000000}"/>
    <cellStyle name="Akzent5 3" xfId="88" xr:uid="{00000000-0005-0000-0000-0000B2000000}"/>
    <cellStyle name="Akzent5 4" xfId="89" xr:uid="{00000000-0005-0000-0000-0000B3000000}"/>
    <cellStyle name="Akzent5 5" xfId="90" xr:uid="{00000000-0005-0000-0000-0000B4000000}"/>
    <cellStyle name="Akzent6" xfId="31" builtinId="49" customBuiltin="1"/>
    <cellStyle name="Akzent6 2" xfId="91" xr:uid="{00000000-0005-0000-0000-0000B6000000}"/>
    <cellStyle name="Akzent6 3" xfId="92" xr:uid="{00000000-0005-0000-0000-0000B7000000}"/>
    <cellStyle name="Akzent6 4" xfId="93" xr:uid="{00000000-0005-0000-0000-0000B8000000}"/>
    <cellStyle name="Akzent6 5" xfId="94" xr:uid="{00000000-0005-0000-0000-0000B9000000}"/>
    <cellStyle name="Ausgabe" xfId="8" builtinId="21" customBuiltin="1"/>
    <cellStyle name="Ausgabe 2" xfId="95" xr:uid="{00000000-0005-0000-0000-0000BB000000}"/>
    <cellStyle name="Ausgabe 3" xfId="96" xr:uid="{00000000-0005-0000-0000-0000BC000000}"/>
    <cellStyle name="Ausgabe 4" xfId="97" xr:uid="{00000000-0005-0000-0000-0000BD000000}"/>
    <cellStyle name="Ausgabe 5" xfId="98" xr:uid="{00000000-0005-0000-0000-0000BE000000}"/>
    <cellStyle name="Berechnung" xfId="9" builtinId="22" customBuiltin="1"/>
    <cellStyle name="Berechnung 2" xfId="99" xr:uid="{00000000-0005-0000-0000-0000C0000000}"/>
    <cellStyle name="Berechnung 3" xfId="100" xr:uid="{00000000-0005-0000-0000-0000C1000000}"/>
    <cellStyle name="Berechnung 4" xfId="101" xr:uid="{00000000-0005-0000-0000-0000C2000000}"/>
    <cellStyle name="Berechnung 5" xfId="102" xr:uid="{00000000-0005-0000-0000-0000C3000000}"/>
    <cellStyle name="Besuchter Hyperlink 2" xfId="103" xr:uid="{00000000-0005-0000-0000-0000C4000000}"/>
    <cellStyle name="Besuchter Hyperlink 3" xfId="104" xr:uid="{00000000-0005-0000-0000-0000C5000000}"/>
    <cellStyle name="Bold GHG Numbers (0.00)" xfId="463" xr:uid="{0FCE9C25-E2AF-42CE-BF32-51D0376772AF}"/>
    <cellStyle name="Comma 2" xfId="426" xr:uid="{C6E2272A-775F-4C76-B590-6BB3F572CA7F}"/>
    <cellStyle name="Comma 2 2" xfId="438" xr:uid="{2A023361-12AA-465B-B4AA-E9AC23791201}"/>
    <cellStyle name="Comma 2 2 2" xfId="489" xr:uid="{6E01FF04-7201-4447-B243-89FD8FD5A5BC}"/>
    <cellStyle name="Comma 2 2 3" xfId="504" xr:uid="{FBDCB5F1-AD3E-4151-A3ED-359A9D9ED047}"/>
    <cellStyle name="Comma 2 2 4" xfId="511" xr:uid="{9369ECDD-AAD7-4961-B49F-DF97DA0544CA}"/>
    <cellStyle name="Comma 2 3" xfId="464" xr:uid="{C9FAFF98-0453-4A56-8F4D-46A1F5F5DC57}"/>
    <cellStyle name="Comma 2 3 2" xfId="493" xr:uid="{13B71E74-104B-4E20-8E93-2A5B9D64D209}"/>
    <cellStyle name="Comma 2 3 3" xfId="507" xr:uid="{56647017-0C47-4D64-8A63-254F7DA73472}"/>
    <cellStyle name="Comma 2 3 4" xfId="513" xr:uid="{D2748DEB-25CD-4D38-963A-033CB1BC0FDA}"/>
    <cellStyle name="Comma 2 4" xfId="432" xr:uid="{5DC8066C-253C-4A19-8DDF-D42C5727A670}"/>
    <cellStyle name="Comma 2 4 2" xfId="487" xr:uid="{7809F963-0957-48A8-80A4-425C3F78F5CF}"/>
    <cellStyle name="Comma 2 4 3" xfId="503" xr:uid="{1DFE5EB7-A8CA-4FAF-9B85-665780C03469}"/>
    <cellStyle name="Comma 2 4 4" xfId="510" xr:uid="{62ED6CFD-A896-4286-A12E-F43F1BFEE166}"/>
    <cellStyle name="Comma 2 5" xfId="485" xr:uid="{71B51424-2780-49E4-B343-1F05C5527C79}"/>
    <cellStyle name="Comma 3" xfId="433" xr:uid="{B11DCE55-3A01-49D7-8AF3-5BF26A1212D5}"/>
    <cellStyle name="Comma 3 2" xfId="491" xr:uid="{6D0E6BC7-324E-471F-A100-9EC201B59F06}"/>
    <cellStyle name="Comma 3 3" xfId="499" xr:uid="{4664750C-962D-4A93-AF19-6A4C9D5604E0}"/>
    <cellStyle name="Comma 3 4" xfId="505" xr:uid="{3A6E8111-284C-49F7-98AA-CB6F915D59C0}"/>
    <cellStyle name="Comma 4" xfId="461" xr:uid="{BD470419-2183-4977-908A-6DF686975EA1}"/>
    <cellStyle name="Comma 4 2" xfId="492" xr:uid="{7322B0F7-62DA-4CDD-BE99-E3F0E1DC4704}"/>
    <cellStyle name="Comma 4 3" xfId="506" xr:uid="{AEE61738-CEBE-40EF-8643-F1BEE32B3A53}"/>
    <cellStyle name="Comma 4 4" xfId="512" xr:uid="{E2E22097-8BB6-4843-9D4B-79E015082697}"/>
    <cellStyle name="Comma 5" xfId="477" xr:uid="{C859E36F-8662-44AE-928C-B2B73344DD56}"/>
    <cellStyle name="Currency 2" xfId="480" xr:uid="{089A24DA-BB31-49E2-8229-A1C88C450B65}"/>
    <cellStyle name="Eingabe" xfId="7" builtinId="20" customBuiltin="1"/>
    <cellStyle name="Eingabe 2" xfId="105" xr:uid="{00000000-0005-0000-0000-0000C7000000}"/>
    <cellStyle name="Eingabe 3" xfId="106" xr:uid="{00000000-0005-0000-0000-0000C8000000}"/>
    <cellStyle name="Eingabe 4" xfId="107" xr:uid="{00000000-0005-0000-0000-0000C9000000}"/>
    <cellStyle name="Eingabe 5" xfId="108" xr:uid="{00000000-0005-0000-0000-0000CA000000}"/>
    <cellStyle name="Ergebnis" xfId="15" builtinId="25" customBuiltin="1"/>
    <cellStyle name="Ergebnis 2" xfId="109" xr:uid="{00000000-0005-0000-0000-0000CC000000}"/>
    <cellStyle name="Ergebnis 3" xfId="110" xr:uid="{00000000-0005-0000-0000-0000CD000000}"/>
    <cellStyle name="Ergebnis 4" xfId="111" xr:uid="{00000000-0005-0000-0000-0000CE000000}"/>
    <cellStyle name="Ergebnis 5" xfId="112" xr:uid="{00000000-0005-0000-0000-0000CF000000}"/>
    <cellStyle name="Erklärender Text" xfId="14" builtinId="53" customBuiltin="1"/>
    <cellStyle name="Erklärender Text 2" xfId="113" xr:uid="{00000000-0005-0000-0000-0000D1000000}"/>
    <cellStyle name="Erklärender Text 3" xfId="114" xr:uid="{00000000-0005-0000-0000-0000D2000000}"/>
    <cellStyle name="Erklärender Text 4" xfId="115" xr:uid="{00000000-0005-0000-0000-0000D3000000}"/>
    <cellStyle name="Erklärender Text 5" xfId="116" xr:uid="{00000000-0005-0000-0000-0000D4000000}"/>
    <cellStyle name="Euro" xfId="390" xr:uid="{00000000-0005-0000-0000-0000D5000000}"/>
    <cellStyle name="Euro 2" xfId="392" xr:uid="{00000000-0005-0000-0000-0000D6000000}"/>
    <cellStyle name="Euro 2 2" xfId="402" xr:uid="{00000000-0005-0000-0000-0000D7000000}"/>
    <cellStyle name="Euro 3" xfId="401" xr:uid="{00000000-0005-0000-0000-0000D8000000}"/>
    <cellStyle name="Gut" xfId="5" builtinId="26" customBuiltin="1"/>
    <cellStyle name="Gut 2" xfId="117" xr:uid="{00000000-0005-0000-0000-0000DA000000}"/>
    <cellStyle name="Gut 3" xfId="118" xr:uid="{00000000-0005-0000-0000-0000DB000000}"/>
    <cellStyle name="Gut 4" xfId="119" xr:uid="{00000000-0005-0000-0000-0000DC000000}"/>
    <cellStyle name="Gut 5" xfId="120" xr:uid="{00000000-0005-0000-0000-0000DD000000}"/>
    <cellStyle name="Headline" xfId="465" xr:uid="{AA90EFC9-35AC-4399-8AB1-4022F8FE2A4B}"/>
    <cellStyle name="Hyperlink" xfId="428" xr:uid="{B0E0E0AD-3BFC-4786-B5DD-E4182CC0DCC7}"/>
    <cellStyle name="Hyperlink 2" xfId="121" xr:uid="{00000000-0005-0000-0000-0000DE000000}"/>
    <cellStyle name="Hyperlink 2 2" xfId="449" xr:uid="{894A4AED-55C1-4FBE-AE8A-2DB3F9068C0F}"/>
    <cellStyle name="Hyperlink 2 3" xfId="445" xr:uid="{3D0E6341-BCCE-4B60-A478-4845AFA77A73}"/>
    <cellStyle name="Hyperlink 3" xfId="122" xr:uid="{00000000-0005-0000-0000-0000DF000000}"/>
    <cellStyle name="Hyperlink 3 2" xfId="482" xr:uid="{530BE463-BEAB-48DC-82DB-6E579F9ED305}"/>
    <cellStyle name="Komma 10" xfId="498" xr:uid="{F10E6343-3157-4018-96AE-852782BAFCD9}"/>
    <cellStyle name="Komma 11" xfId="501" xr:uid="{1BF24FA5-F553-46A8-957C-875E25B97595}"/>
    <cellStyle name="Komma 12" xfId="508" xr:uid="{6B977A80-665A-41F0-B3B0-4C7499AACF18}"/>
    <cellStyle name="Komma 2" xfId="123" xr:uid="{00000000-0005-0000-0000-0000E0000000}"/>
    <cellStyle name="Komma 2 2" xfId="124" xr:uid="{00000000-0005-0000-0000-0000E1000000}"/>
    <cellStyle name="Komma 2 2 2" xfId="412" xr:uid="{00000000-0005-0000-0000-0000E2000000}"/>
    <cellStyle name="Komma 2 3" xfId="125" xr:uid="{00000000-0005-0000-0000-0000E3000000}"/>
    <cellStyle name="Komma 2 3 2" xfId="126" xr:uid="{00000000-0005-0000-0000-0000E4000000}"/>
    <cellStyle name="Komma 2 3 2 2" xfId="414" xr:uid="{00000000-0005-0000-0000-0000E5000000}"/>
    <cellStyle name="Komma 2 3 3" xfId="127" xr:uid="{00000000-0005-0000-0000-0000E6000000}"/>
    <cellStyle name="Komma 2 3 3 2" xfId="415" xr:uid="{00000000-0005-0000-0000-0000E7000000}"/>
    <cellStyle name="Komma 2 3 4" xfId="413" xr:uid="{00000000-0005-0000-0000-0000E8000000}"/>
    <cellStyle name="Komma 2 4" xfId="128" xr:uid="{00000000-0005-0000-0000-0000E9000000}"/>
    <cellStyle name="Komma 2 4 2" xfId="416" xr:uid="{00000000-0005-0000-0000-0000EA000000}"/>
    <cellStyle name="Komma 2 5" xfId="129" xr:uid="{00000000-0005-0000-0000-0000EB000000}"/>
    <cellStyle name="Komma 2 5 2" xfId="417" xr:uid="{00000000-0005-0000-0000-0000EC000000}"/>
    <cellStyle name="Komma 2 6" xfId="411" xr:uid="{00000000-0005-0000-0000-0000ED000000}"/>
    <cellStyle name="Komma 3" xfId="130" xr:uid="{00000000-0005-0000-0000-0000EE000000}"/>
    <cellStyle name="Komma 3 2" xfId="131" xr:uid="{00000000-0005-0000-0000-0000EF000000}"/>
    <cellStyle name="Komma 3 2 2" xfId="132" xr:uid="{00000000-0005-0000-0000-0000F0000000}"/>
    <cellStyle name="Komma 3 2 2 2" xfId="420" xr:uid="{00000000-0005-0000-0000-0000F1000000}"/>
    <cellStyle name="Komma 3 2 3" xfId="133" xr:uid="{00000000-0005-0000-0000-0000F2000000}"/>
    <cellStyle name="Komma 3 2 3 2" xfId="421" xr:uid="{00000000-0005-0000-0000-0000F3000000}"/>
    <cellStyle name="Komma 3 2 4" xfId="419" xr:uid="{00000000-0005-0000-0000-0000F4000000}"/>
    <cellStyle name="Komma 3 3" xfId="134" xr:uid="{00000000-0005-0000-0000-0000F5000000}"/>
    <cellStyle name="Komma 3 3 2" xfId="422" xr:uid="{00000000-0005-0000-0000-0000F6000000}"/>
    <cellStyle name="Komma 3 4" xfId="135" xr:uid="{00000000-0005-0000-0000-0000F7000000}"/>
    <cellStyle name="Komma 3 4 2" xfId="423" xr:uid="{00000000-0005-0000-0000-0000F8000000}"/>
    <cellStyle name="Komma 3 5" xfId="418" xr:uid="{00000000-0005-0000-0000-0000F9000000}"/>
    <cellStyle name="Komma 4" xfId="136" xr:uid="{00000000-0005-0000-0000-0000FA000000}"/>
    <cellStyle name="Komma 4 2" xfId="137" xr:uid="{00000000-0005-0000-0000-0000FB000000}"/>
    <cellStyle name="Komma 4 2 2" xfId="348" xr:uid="{00000000-0005-0000-0000-0000FC000000}"/>
    <cellStyle name="Komma 4 2 3" xfId="397" xr:uid="{00000000-0005-0000-0000-0000FD000000}"/>
    <cellStyle name="Komma 4 2 4" xfId="315" xr:uid="{00000000-0005-0000-0000-0000FE000000}"/>
    <cellStyle name="Komma 4 2 5" xfId="282" xr:uid="{00000000-0005-0000-0000-0000FF000000}"/>
    <cellStyle name="Komma 4 3" xfId="138" xr:uid="{00000000-0005-0000-0000-000000010000}"/>
    <cellStyle name="Komma 4 3 2" xfId="349" xr:uid="{00000000-0005-0000-0000-000001010000}"/>
    <cellStyle name="Komma 4 3 3" xfId="398" xr:uid="{00000000-0005-0000-0000-000002010000}"/>
    <cellStyle name="Komma 4 3 4" xfId="316" xr:uid="{00000000-0005-0000-0000-000003010000}"/>
    <cellStyle name="Komma 4 3 5" xfId="283" xr:uid="{00000000-0005-0000-0000-000004010000}"/>
    <cellStyle name="Komma 4 4" xfId="347" xr:uid="{00000000-0005-0000-0000-000005010000}"/>
    <cellStyle name="Komma 4 5" xfId="396" xr:uid="{00000000-0005-0000-0000-000006010000}"/>
    <cellStyle name="Komma 4 6" xfId="314" xr:uid="{00000000-0005-0000-0000-000007010000}"/>
    <cellStyle name="Komma 4 7" xfId="281" xr:uid="{00000000-0005-0000-0000-000008010000}"/>
    <cellStyle name="Komma 5" xfId="139" xr:uid="{00000000-0005-0000-0000-000009010000}"/>
    <cellStyle name="Komma 5 2" xfId="350" xr:uid="{00000000-0005-0000-0000-00000A010000}"/>
    <cellStyle name="Komma 5 3" xfId="399" xr:uid="{00000000-0005-0000-0000-00000B010000}"/>
    <cellStyle name="Komma 5 4" xfId="317" xr:uid="{00000000-0005-0000-0000-00000C010000}"/>
    <cellStyle name="Komma 5 5" xfId="284" xr:uid="{00000000-0005-0000-0000-00000D010000}"/>
    <cellStyle name="Komma 6" xfId="140" xr:uid="{00000000-0005-0000-0000-00000E010000}"/>
    <cellStyle name="Komma 6 2" xfId="351" xr:uid="{00000000-0005-0000-0000-00000F010000}"/>
    <cellStyle name="Komma 6 3" xfId="400" xr:uid="{00000000-0005-0000-0000-000010010000}"/>
    <cellStyle name="Komma 6 4" xfId="318" xr:uid="{00000000-0005-0000-0000-000011010000}"/>
    <cellStyle name="Komma 6 5" xfId="285" xr:uid="{00000000-0005-0000-0000-000012010000}"/>
    <cellStyle name="Komma 7" xfId="403" xr:uid="{00000000-0005-0000-0000-000013010000}"/>
    <cellStyle name="Komma 8" xfId="424" xr:uid="{3918C8B7-BA1F-4019-9106-4DBED66B6459}"/>
    <cellStyle name="Komma 9" xfId="484" xr:uid="{853D0D36-41AB-4FE2-951F-BEEF9F01AB69}"/>
    <cellStyle name="Link" xfId="483" builtinId="8"/>
    <cellStyle name="Milliers 2" xfId="429" xr:uid="{19070492-5243-401C-8477-6F88ADBA142B}"/>
    <cellStyle name="N_CalcSum" xfId="494" xr:uid="{CF90F8C3-00E3-4CDD-8160-130A9262E3AF}"/>
    <cellStyle name="N_Comment" xfId="488" xr:uid="{DD5328A7-1B3E-4196-944F-32E0408084F3}"/>
    <cellStyle name="N_Input" xfId="496" xr:uid="{88E6882A-0B2C-4D19-BA21-4C9408C24EDB}"/>
    <cellStyle name="N_InputCalc" xfId="490" xr:uid="{60D92E26-2BD7-4A9D-9263-5FF9F0E3F8E9}"/>
    <cellStyle name="N_InputWhite" xfId="497" xr:uid="{15D04D84-6BA7-4A3C-A44C-DF48E5796A13}"/>
    <cellStyle name="N_Table1_Header" xfId="495" xr:uid="{DE05C91C-2714-4473-ABDA-20267601B2D1}"/>
    <cellStyle name="Neutral" xfId="404" builtinId="28" customBuiltin="1"/>
    <cellStyle name="Neutral 2" xfId="141" xr:uid="{00000000-0005-0000-0000-000015010000}"/>
    <cellStyle name="Neutral 3" xfId="142" xr:uid="{00000000-0005-0000-0000-000016010000}"/>
    <cellStyle name="Neutral 4" xfId="143" xr:uid="{00000000-0005-0000-0000-000017010000}"/>
    <cellStyle name="Neutral 5" xfId="144" xr:uid="{00000000-0005-0000-0000-000018010000}"/>
    <cellStyle name="Neutral 6" xfId="250" xr:uid="{00000000-0005-0000-0000-000019010000}"/>
    <cellStyle name="Normal 10" xfId="474" xr:uid="{AA255BF2-3884-4F5E-965B-0ADC4DF800E4}"/>
    <cellStyle name="Normal 11" xfId="475" xr:uid="{EB5867FC-4D8D-473E-9C0B-601EBCA1EE49}"/>
    <cellStyle name="Normal 12" xfId="440" xr:uid="{B23AB11F-D074-454E-A604-CD7DFA55F7EB}"/>
    <cellStyle name="Normal 13" xfId="476" xr:uid="{392510AB-3182-4BE0-A13C-A5B69BD81EE9}"/>
    <cellStyle name="Normal 15" xfId="442" xr:uid="{5C385BAD-C3E3-4E96-9600-FBE3F371D304}"/>
    <cellStyle name="Normal 16" xfId="444" xr:uid="{90D54D85-C6C9-4C43-80F0-AFD2EBB80739}"/>
    <cellStyle name="Normal 18" xfId="450" xr:uid="{5CCAC549-9B4F-4C35-9B29-87B8FE21847B}"/>
    <cellStyle name="Normal 2" xfId="34" xr:uid="{00000000-0005-0000-0000-00001A010000}"/>
    <cellStyle name="Normal 2 2" xfId="434" xr:uid="{696D9DEE-AB37-4649-B9D1-E53C70A5E409}"/>
    <cellStyle name="Normal 2 3" xfId="441" xr:uid="{A479D9F0-9D4E-4DBB-880E-76A386507C36}"/>
    <cellStyle name="Normal 2 3 2" xfId="446" xr:uid="{44E7A489-F3C6-4A70-ABF3-510E6A1CE570}"/>
    <cellStyle name="Normal 2 4" xfId="481" xr:uid="{EC6A87A5-D916-4A34-B8A3-129B7F59C141}"/>
    <cellStyle name="Normal 2 5" xfId="435" xr:uid="{A1D1D120-E424-43CA-A04B-2E2F40EEB38D}"/>
    <cellStyle name="Normal 2 6" xfId="425" xr:uid="{2EE191EB-8C13-498A-B6B6-5A04FFABB35E}"/>
    <cellStyle name="Normal 21" xfId="451" xr:uid="{3856FC31-FD22-4C27-A0B0-4D6BDA104FC6}"/>
    <cellStyle name="Normal 22" xfId="452" xr:uid="{E2E2D42E-EAFD-4115-9A0C-8FE045195BE1}"/>
    <cellStyle name="Normal 24" xfId="453" xr:uid="{90CA0B81-5799-4E4C-A367-CBEF0C46F448}"/>
    <cellStyle name="Normal 3" xfId="439" xr:uid="{47E75052-B9B2-4891-94FC-02326EB6FFDE}"/>
    <cellStyle name="Normal 3 2" xfId="455" xr:uid="{F574B58D-D6C4-4560-8154-0570A030766E}"/>
    <cellStyle name="Normal 3 3" xfId="466" xr:uid="{376E73FD-291C-4FC4-B7CD-D02D7B6063D1}"/>
    <cellStyle name="Normal 3 4" xfId="460" xr:uid="{816F85B6-66E3-4624-917E-CA754BFEDC89}"/>
    <cellStyle name="Normal 4" xfId="436" xr:uid="{81BBF8C7-FBB9-4B57-8DC9-418F2AD1402C}"/>
    <cellStyle name="Normal 5" xfId="443" xr:uid="{18E7E12C-AFD6-40BA-83B4-6F2B4D7FBCE3}"/>
    <cellStyle name="Normal 5 2" xfId="467" xr:uid="{9934DB3D-6017-4ACB-8FB1-8AF032903A06}"/>
    <cellStyle name="Normal 6" xfId="431" xr:uid="{40B3D589-0B2C-4D1C-865E-2509143A6DB1}"/>
    <cellStyle name="Normal 6 2" xfId="479" xr:uid="{5BFE4E78-B4BC-4F4E-A87A-CA368E415302}"/>
    <cellStyle name="Normal 7" xfId="457" xr:uid="{A783063B-881C-4346-8A24-19C2A0C883B7}"/>
    <cellStyle name="Normal 7 2" xfId="473" xr:uid="{F0FE939B-714A-4722-8810-2078F615AB95}"/>
    <cellStyle name="Normal 8" xfId="459" xr:uid="{DBCBA185-B3D9-4034-9945-96C32C3FD67C}"/>
    <cellStyle name="Normal 9" xfId="437" xr:uid="{42C5351B-4DC0-4E68-BF7D-85EFA835A327}"/>
    <cellStyle name="Normal GHG Numbers (0.00)" xfId="468" xr:uid="{F3AC8D10-5528-4465-B678-D5ED94A89192}"/>
    <cellStyle name="Normal GHG whole table" xfId="469" xr:uid="{CF25D4A6-CB8F-47F0-9742-CD084C2EB0D7}"/>
    <cellStyle name="Normal GHG-Shade" xfId="470" xr:uid="{6F8B1D7F-90FF-4B7E-8997-C460961C27D8}"/>
    <cellStyle name="Note 2" xfId="448" xr:uid="{D2CA4331-CF18-4F94-9332-AF547F1D3F4A}"/>
    <cellStyle name="Notiz" xfId="13" builtinId="10" customBuiltin="1"/>
    <cellStyle name="Notiz 2" xfId="145" xr:uid="{00000000-0005-0000-0000-00001C010000}"/>
    <cellStyle name="Notiz 2 2" xfId="385" xr:uid="{00000000-0005-0000-0000-00001D010000}"/>
    <cellStyle name="Notiz 2 3" xfId="352" xr:uid="{00000000-0005-0000-0000-00001E010000}"/>
    <cellStyle name="Notiz 2 4" xfId="319" xr:uid="{00000000-0005-0000-0000-00001F010000}"/>
    <cellStyle name="Notiz 2 5" xfId="286" xr:uid="{00000000-0005-0000-0000-000020010000}"/>
    <cellStyle name="Notiz 3" xfId="146" xr:uid="{00000000-0005-0000-0000-000021010000}"/>
    <cellStyle name="Notiz 3 2" xfId="386" xr:uid="{00000000-0005-0000-0000-000022010000}"/>
    <cellStyle name="Notiz 3 3" xfId="353" xr:uid="{00000000-0005-0000-0000-000023010000}"/>
    <cellStyle name="Notiz 3 4" xfId="320" xr:uid="{00000000-0005-0000-0000-000024010000}"/>
    <cellStyle name="Notiz 3 5" xfId="287" xr:uid="{00000000-0005-0000-0000-000025010000}"/>
    <cellStyle name="Notiz 4" xfId="147" xr:uid="{00000000-0005-0000-0000-000026010000}"/>
    <cellStyle name="Notiz 4 2" xfId="387" xr:uid="{00000000-0005-0000-0000-000027010000}"/>
    <cellStyle name="Notiz 4 3" xfId="354" xr:uid="{00000000-0005-0000-0000-000028010000}"/>
    <cellStyle name="Notiz 4 4" xfId="321" xr:uid="{00000000-0005-0000-0000-000029010000}"/>
    <cellStyle name="Notiz 4 5" xfId="288" xr:uid="{00000000-0005-0000-0000-00002A010000}"/>
    <cellStyle name="Notiz 5" xfId="148" xr:uid="{00000000-0005-0000-0000-00002B010000}"/>
    <cellStyle name="Notiz 5 2" xfId="388" xr:uid="{00000000-0005-0000-0000-00002C010000}"/>
    <cellStyle name="Notiz 5 3" xfId="355" xr:uid="{00000000-0005-0000-0000-00002D010000}"/>
    <cellStyle name="Notiz 5 4" xfId="322" xr:uid="{00000000-0005-0000-0000-00002E010000}"/>
    <cellStyle name="Notiz 5 5" xfId="289" xr:uid="{00000000-0005-0000-0000-00002F010000}"/>
    <cellStyle name="Pattern" xfId="471" xr:uid="{73B5D85B-05B2-4EAE-8322-44064E801C43}"/>
    <cellStyle name="Percent 2" xfId="427" xr:uid="{18014017-2305-461E-B72C-B5F2C372BB93}"/>
    <cellStyle name="Percent 2 2" xfId="447" xr:uid="{F349FF84-2688-4770-BB9D-570F838C2E2F}"/>
    <cellStyle name="Percent 2 3" xfId="478" xr:uid="{3BA1933D-4627-44E4-8139-D35FCB09C874}"/>
    <cellStyle name="Percent 2 4" xfId="454" xr:uid="{73EE065D-B3E3-4893-A7FE-29C7410D25DD}"/>
    <cellStyle name="Percent 3" xfId="456" xr:uid="{DE3A1261-4CD4-4130-B92C-FB46442C3DDB}"/>
    <cellStyle name="Percent 4" xfId="458" xr:uid="{BDC01A95-11A4-4303-B50C-CDDCB6C475F2}"/>
    <cellStyle name="Prozent" xfId="500" builtinId="5"/>
    <cellStyle name="Prozent 2" xfId="149" xr:uid="{00000000-0005-0000-0000-000030010000}"/>
    <cellStyle name="Prozent 2 2" xfId="150" xr:uid="{00000000-0005-0000-0000-000031010000}"/>
    <cellStyle name="Prozent 3" xfId="151" xr:uid="{00000000-0005-0000-0000-000032010000}"/>
    <cellStyle name="Prozent 3 2" xfId="152" xr:uid="{00000000-0005-0000-0000-000033010000}"/>
    <cellStyle name="Prozent 3 3" xfId="153" xr:uid="{00000000-0005-0000-0000-000034010000}"/>
    <cellStyle name="Prozent 3 3 2" xfId="154" xr:uid="{00000000-0005-0000-0000-000035010000}"/>
    <cellStyle name="Prozent 3 3 3" xfId="155" xr:uid="{00000000-0005-0000-0000-000036010000}"/>
    <cellStyle name="Prozent 3 4" xfId="156" xr:uid="{00000000-0005-0000-0000-000037010000}"/>
    <cellStyle name="Prozent 3 5" xfId="157" xr:uid="{00000000-0005-0000-0000-000038010000}"/>
    <cellStyle name="Prozent 4" xfId="158" xr:uid="{00000000-0005-0000-0000-000039010000}"/>
    <cellStyle name="Prozent 4 2" xfId="159" xr:uid="{00000000-0005-0000-0000-00003A010000}"/>
    <cellStyle name="Prozent 4 2 2" xfId="160" xr:uid="{00000000-0005-0000-0000-00003B010000}"/>
    <cellStyle name="Prozent 4 2 3" xfId="161" xr:uid="{00000000-0005-0000-0000-00003C010000}"/>
    <cellStyle name="Prozent 4 3" xfId="162" xr:uid="{00000000-0005-0000-0000-00003D010000}"/>
    <cellStyle name="Prozent 4 4" xfId="163" xr:uid="{00000000-0005-0000-0000-00003E010000}"/>
    <cellStyle name="Prozent 5" xfId="164" xr:uid="{00000000-0005-0000-0000-00003F010000}"/>
    <cellStyle name="Prozent 5 2" xfId="165" xr:uid="{00000000-0005-0000-0000-000040010000}"/>
    <cellStyle name="Prozent 5 2 2" xfId="166" xr:uid="{00000000-0005-0000-0000-000041010000}"/>
    <cellStyle name="Prozent 5 2 3" xfId="167" xr:uid="{00000000-0005-0000-0000-000042010000}"/>
    <cellStyle name="Prozent 5 3" xfId="168" xr:uid="{00000000-0005-0000-0000-000043010000}"/>
    <cellStyle name="Prozent 5 4" xfId="169" xr:uid="{00000000-0005-0000-0000-000044010000}"/>
    <cellStyle name="Prozent 6" xfId="170" xr:uid="{00000000-0005-0000-0000-000045010000}"/>
    <cellStyle name="Prozent 6 2" xfId="171" xr:uid="{00000000-0005-0000-0000-000046010000}"/>
    <cellStyle name="Prozent 6 2 2" xfId="172" xr:uid="{00000000-0005-0000-0000-000047010000}"/>
    <cellStyle name="Prozent 6 2 3" xfId="173" xr:uid="{00000000-0005-0000-0000-000048010000}"/>
    <cellStyle name="Prozent 6 3" xfId="174" xr:uid="{00000000-0005-0000-0000-000049010000}"/>
    <cellStyle name="Prozent 6 4" xfId="175" xr:uid="{00000000-0005-0000-0000-00004A010000}"/>
    <cellStyle name="Prozent 7" xfId="176" xr:uid="{00000000-0005-0000-0000-00004B010000}"/>
    <cellStyle name="Schlecht" xfId="6" builtinId="27" customBuiltin="1"/>
    <cellStyle name="Schlecht 2" xfId="177" xr:uid="{00000000-0005-0000-0000-00004D010000}"/>
    <cellStyle name="Schlecht 3" xfId="178" xr:uid="{00000000-0005-0000-0000-00004E010000}"/>
    <cellStyle name="Schlecht 4" xfId="179" xr:uid="{00000000-0005-0000-0000-00004F010000}"/>
    <cellStyle name="Schlecht 5" xfId="180" xr:uid="{00000000-0005-0000-0000-000050010000}"/>
    <cellStyle name="Standard" xfId="0" builtinId="0"/>
    <cellStyle name="Standard 10" xfId="181" xr:uid="{00000000-0005-0000-0000-000052010000}"/>
    <cellStyle name="Standard 11" xfId="182" xr:uid="{00000000-0005-0000-0000-000053010000}"/>
    <cellStyle name="Standard 12" xfId="183" xr:uid="{00000000-0005-0000-0000-000054010000}"/>
    <cellStyle name="Standard 2" xfId="184" xr:uid="{00000000-0005-0000-0000-000055010000}"/>
    <cellStyle name="Standard 2 2" xfId="185" xr:uid="{00000000-0005-0000-0000-000056010000}"/>
    <cellStyle name="Standard 2 2 2" xfId="359" xr:uid="{00000000-0005-0000-0000-000057010000}"/>
    <cellStyle name="Standard 2 2 2 2" xfId="393" xr:uid="{00000000-0005-0000-0000-000058010000}"/>
    <cellStyle name="Standard 2 3" xfId="358" xr:uid="{00000000-0005-0000-0000-000059010000}"/>
    <cellStyle name="Standard 2 4" xfId="357" xr:uid="{00000000-0005-0000-0000-00005A010000}"/>
    <cellStyle name="Standard 2 4 2" xfId="389" xr:uid="{00000000-0005-0000-0000-00005B010000}"/>
    <cellStyle name="Standard 2 5" xfId="391" xr:uid="{00000000-0005-0000-0000-00005C010000}"/>
    <cellStyle name="Standard 2 6" xfId="394" xr:uid="{00000000-0005-0000-0000-00005D010000}"/>
    <cellStyle name="Standard 2 7" xfId="395" xr:uid="{00000000-0005-0000-0000-00005E010000}"/>
    <cellStyle name="Standard 3" xfId="186" xr:uid="{00000000-0005-0000-0000-00005F010000}"/>
    <cellStyle name="Standard 3 2" xfId="187" xr:uid="{00000000-0005-0000-0000-000060010000}"/>
    <cellStyle name="Standard 3 3" xfId="188" xr:uid="{00000000-0005-0000-0000-000061010000}"/>
    <cellStyle name="Standard 3 3 2" xfId="189" xr:uid="{00000000-0005-0000-0000-000062010000}"/>
    <cellStyle name="Standard 3 3 3" xfId="190" xr:uid="{00000000-0005-0000-0000-000063010000}"/>
    <cellStyle name="Standard 3 4" xfId="191" xr:uid="{00000000-0005-0000-0000-000064010000}"/>
    <cellStyle name="Standard 3 5" xfId="192" xr:uid="{00000000-0005-0000-0000-000065010000}"/>
    <cellStyle name="Standard 3 6" xfId="360" xr:uid="{00000000-0005-0000-0000-000066010000}"/>
    <cellStyle name="Standard 4" xfId="193" xr:uid="{00000000-0005-0000-0000-000067010000}"/>
    <cellStyle name="Standard 4 2" xfId="194" xr:uid="{00000000-0005-0000-0000-000068010000}"/>
    <cellStyle name="Standard 4 2 2" xfId="195" xr:uid="{00000000-0005-0000-0000-000069010000}"/>
    <cellStyle name="Standard 4 2 3" xfId="196" xr:uid="{00000000-0005-0000-0000-00006A010000}"/>
    <cellStyle name="Standard 4 3" xfId="197" xr:uid="{00000000-0005-0000-0000-00006B010000}"/>
    <cellStyle name="Standard 4 4" xfId="198" xr:uid="{00000000-0005-0000-0000-00006C010000}"/>
    <cellStyle name="Standard 5" xfId="199" xr:uid="{00000000-0005-0000-0000-00006D010000}"/>
    <cellStyle name="Standard 5 2" xfId="200" xr:uid="{00000000-0005-0000-0000-00006E010000}"/>
    <cellStyle name="Standard 5 2 2" xfId="201" xr:uid="{00000000-0005-0000-0000-00006F010000}"/>
    <cellStyle name="Standard 5 2 3" xfId="202" xr:uid="{00000000-0005-0000-0000-000070010000}"/>
    <cellStyle name="Standard 5 3" xfId="203" xr:uid="{00000000-0005-0000-0000-000071010000}"/>
    <cellStyle name="Standard 5 4" xfId="204" xr:uid="{00000000-0005-0000-0000-000072010000}"/>
    <cellStyle name="Standard 6" xfId="205" xr:uid="{00000000-0005-0000-0000-000073010000}"/>
    <cellStyle name="Standard 6 2" xfId="206" xr:uid="{00000000-0005-0000-0000-000074010000}"/>
    <cellStyle name="Standard 6 2 2" xfId="207" xr:uid="{00000000-0005-0000-0000-000075010000}"/>
    <cellStyle name="Standard 6 2 3" xfId="208" xr:uid="{00000000-0005-0000-0000-000076010000}"/>
    <cellStyle name="Standard 6 3" xfId="209" xr:uid="{00000000-0005-0000-0000-000077010000}"/>
    <cellStyle name="Standard 6 4" xfId="210" xr:uid="{00000000-0005-0000-0000-000078010000}"/>
    <cellStyle name="Standard 7" xfId="211" xr:uid="{00000000-0005-0000-0000-000079010000}"/>
    <cellStyle name="Standard 7 2" xfId="212" xr:uid="{00000000-0005-0000-0000-00007A010000}"/>
    <cellStyle name="Standard 7 3" xfId="213" xr:uid="{00000000-0005-0000-0000-00007B010000}"/>
    <cellStyle name="Standard 8" xfId="214" xr:uid="{00000000-0005-0000-0000-00007C010000}"/>
    <cellStyle name="Standard 8 2" xfId="215" xr:uid="{00000000-0005-0000-0000-00007D010000}"/>
    <cellStyle name="Standard 8 3" xfId="216" xr:uid="{00000000-0005-0000-0000-00007E010000}"/>
    <cellStyle name="Standard 9" xfId="217" xr:uid="{00000000-0005-0000-0000-00007F010000}"/>
    <cellStyle name="Überschrift 1" xfId="1" builtinId="16" customBuiltin="1"/>
    <cellStyle name="Überschrift 1 2" xfId="218" xr:uid="{00000000-0005-0000-0000-000081010000}"/>
    <cellStyle name="Überschrift 1 3" xfId="219" xr:uid="{00000000-0005-0000-0000-000082010000}"/>
    <cellStyle name="Überschrift 1 4" xfId="220" xr:uid="{00000000-0005-0000-0000-000083010000}"/>
    <cellStyle name="Überschrift 1 5" xfId="221" xr:uid="{00000000-0005-0000-0000-000084010000}"/>
    <cellStyle name="Überschrift 2" xfId="2" builtinId="17" customBuiltin="1"/>
    <cellStyle name="Überschrift 2 2" xfId="222" xr:uid="{00000000-0005-0000-0000-000086010000}"/>
    <cellStyle name="Überschrift 2 3" xfId="223" xr:uid="{00000000-0005-0000-0000-000087010000}"/>
    <cellStyle name="Überschrift 2 4" xfId="224" xr:uid="{00000000-0005-0000-0000-000088010000}"/>
    <cellStyle name="Überschrift 2 5" xfId="225" xr:uid="{00000000-0005-0000-0000-000089010000}"/>
    <cellStyle name="Überschrift 3" xfId="3" builtinId="18" customBuiltin="1"/>
    <cellStyle name="Überschrift 3 2" xfId="226" xr:uid="{00000000-0005-0000-0000-00008B010000}"/>
    <cellStyle name="Überschrift 3 3" xfId="227" xr:uid="{00000000-0005-0000-0000-00008C010000}"/>
    <cellStyle name="Überschrift 3 4" xfId="228" xr:uid="{00000000-0005-0000-0000-00008D010000}"/>
    <cellStyle name="Überschrift 3 5" xfId="229" xr:uid="{00000000-0005-0000-0000-00008E010000}"/>
    <cellStyle name="Überschrift 4" xfId="4" builtinId="19" customBuiltin="1"/>
    <cellStyle name="Überschrift 4 2" xfId="230" xr:uid="{00000000-0005-0000-0000-000090010000}"/>
    <cellStyle name="Überschrift 4 3" xfId="231" xr:uid="{00000000-0005-0000-0000-000091010000}"/>
    <cellStyle name="Überschrift 4 4" xfId="232" xr:uid="{00000000-0005-0000-0000-000092010000}"/>
    <cellStyle name="Überschrift 4 5" xfId="233" xr:uid="{00000000-0005-0000-0000-000093010000}"/>
    <cellStyle name="Überschrift 5" xfId="234" xr:uid="{00000000-0005-0000-0000-000094010000}"/>
    <cellStyle name="Überschrift 6" xfId="235" xr:uid="{00000000-0005-0000-0000-000095010000}"/>
    <cellStyle name="Überschrift 7" xfId="236" xr:uid="{00000000-0005-0000-0000-000096010000}"/>
    <cellStyle name="Überschrift 8" xfId="237" xr:uid="{00000000-0005-0000-0000-000097010000}"/>
    <cellStyle name="Überschrift 9" xfId="356" xr:uid="{00000000-0005-0000-0000-000098010000}"/>
    <cellStyle name="Verknüpfte Zelle" xfId="10" builtinId="24" customBuiltin="1"/>
    <cellStyle name="Verknüpfte Zelle 2" xfId="238" xr:uid="{00000000-0005-0000-0000-00009A010000}"/>
    <cellStyle name="Verknüpfte Zelle 3" xfId="239" xr:uid="{00000000-0005-0000-0000-00009B010000}"/>
    <cellStyle name="Verknüpfte Zelle 4" xfId="240" xr:uid="{00000000-0005-0000-0000-00009C010000}"/>
    <cellStyle name="Verknüpfte Zelle 5" xfId="241" xr:uid="{00000000-0005-0000-0000-00009D010000}"/>
    <cellStyle name="Währung 2" xfId="430" xr:uid="{4FD4140C-2872-4A95-B762-194F663C2600}"/>
    <cellStyle name="Währung 3" xfId="486" xr:uid="{82E2DFE3-1C40-460A-8057-07DF71403439}"/>
    <cellStyle name="Währung 4" xfId="502" xr:uid="{92377DD7-F55D-4884-AA72-747036D70F3C}"/>
    <cellStyle name="Währung 5" xfId="509" xr:uid="{B1676838-D20E-48A4-BA90-09104C06AF5E}"/>
    <cellStyle name="Warnender Text" xfId="12" builtinId="11" customBuiltin="1"/>
    <cellStyle name="Warnender Text 2" xfId="242" xr:uid="{00000000-0005-0000-0000-00009F010000}"/>
    <cellStyle name="Warnender Text 3" xfId="243" xr:uid="{00000000-0005-0000-0000-0000A0010000}"/>
    <cellStyle name="Warnender Text 4" xfId="244" xr:uid="{00000000-0005-0000-0000-0000A1010000}"/>
    <cellStyle name="Warnender Text 5" xfId="245" xr:uid="{00000000-0005-0000-0000-0000A2010000}"/>
    <cellStyle name="Year" xfId="472" xr:uid="{4FE0028B-A30A-4999-854F-439DD83663E6}"/>
    <cellStyle name="Zelle überprüfen" xfId="11" builtinId="23" customBuiltin="1"/>
    <cellStyle name="Zelle überprüfen 2" xfId="246" xr:uid="{00000000-0005-0000-0000-0000A4010000}"/>
    <cellStyle name="Zelle überprüfen 3" xfId="247" xr:uid="{00000000-0005-0000-0000-0000A5010000}"/>
    <cellStyle name="Zelle überprüfen 4" xfId="248" xr:uid="{00000000-0005-0000-0000-0000A6010000}"/>
    <cellStyle name="Zelle überprüfen 5" xfId="249" xr:uid="{00000000-0005-0000-0000-0000A7010000}"/>
  </cellStyles>
  <dxfs count="31">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F:\MDehghanimadvar_Economic%20assessment%20of%20local%20solar%20module%20assembly%20in%20a%20global%20market_supplemental%20information.pdf" TargetMode="External"/><Relationship Id="rId2" Type="http://schemas.openxmlformats.org/officeDocument/2006/relationships/hyperlink" Target="file:///F:\HCui_Technoeconomic%20analysis%20of%20high-value,%20crystalline%20silicon%20photovoltaic%20module%20recycling%20process.pdf" TargetMode="External"/><Relationship Id="rId1" Type="http://schemas.openxmlformats.org/officeDocument/2006/relationships/hyperlink" Target="file:///F:\NREL_Crystalline%20silicon%20photovoltaic%20module%20manufacturing%20costs%20and%20sustainable%20pricing.pdf" TargetMode="External"/><Relationship Id="rId6" Type="http://schemas.openxmlformats.org/officeDocument/2006/relationships/printerSettings" Target="../printerSettings/printerSettings1.bin"/><Relationship Id="rId5" Type="http://schemas.openxmlformats.org/officeDocument/2006/relationships/hyperlink" Target="https://iea-pvps.org/wp-content/uploads/2024/10/IEA-PVPS-Task-1-Trends-Report-2024.pdf" TargetMode="External"/><Relationship Id="rId4" Type="http://schemas.openxmlformats.org/officeDocument/2006/relationships/hyperlink" Target="https://iea.blob.core.windows.net/assets/d2ee601d-6b1a-4cd2-a0e8-db02dc64332c/SpecialReportonSolarPVGlobalSupplyChains.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climate.ec.europa.eu/eu-action/climate-strategies-targets/2040-climate-target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
  <sheetViews>
    <sheetView topLeftCell="B1" workbookViewId="0">
      <selection activeCell="F4" sqref="F4"/>
    </sheetView>
  </sheetViews>
  <sheetFormatPr baseColWidth="10" defaultRowHeight="15"/>
  <cols>
    <col min="2" max="2" width="20.28515625" customWidth="1"/>
    <col min="17" max="17" width="32.140625" customWidth="1"/>
    <col min="19" max="19" width="96.140625" customWidth="1"/>
  </cols>
  <sheetData>
    <row r="1" spans="1:23" ht="28.5">
      <c r="A1" s="6">
        <v>2024</v>
      </c>
      <c r="C1" s="1" t="s">
        <v>0</v>
      </c>
      <c r="D1" s="1" t="s">
        <v>1</v>
      </c>
      <c r="E1" s="1" t="s">
        <v>2</v>
      </c>
      <c r="F1" s="1" t="s">
        <v>3</v>
      </c>
      <c r="G1" s="1" t="s">
        <v>4</v>
      </c>
      <c r="H1" s="2" t="s">
        <v>5</v>
      </c>
      <c r="I1" s="1" t="s">
        <v>6</v>
      </c>
      <c r="J1" s="1" t="s">
        <v>7</v>
      </c>
      <c r="K1" s="3" t="s">
        <v>8</v>
      </c>
      <c r="L1" s="2" t="s">
        <v>9</v>
      </c>
      <c r="M1" s="4" t="s">
        <v>10</v>
      </c>
      <c r="N1" s="4" t="s">
        <v>11</v>
      </c>
      <c r="O1" s="4" t="s">
        <v>12</v>
      </c>
      <c r="Q1" s="20" t="s">
        <v>71</v>
      </c>
      <c r="S1" s="4" t="s">
        <v>65</v>
      </c>
    </row>
    <row r="2" spans="1:23">
      <c r="B2" s="34" t="s">
        <v>13</v>
      </c>
      <c r="C2" s="22">
        <v>195300</v>
      </c>
      <c r="F2" s="63">
        <v>629877</v>
      </c>
      <c r="G2" s="59" t="s">
        <v>38</v>
      </c>
      <c r="H2" s="62">
        <v>0</v>
      </c>
      <c r="I2" s="29">
        <v>1187151.4952</v>
      </c>
      <c r="J2" s="29">
        <v>14639.04184</v>
      </c>
      <c r="K2" s="21">
        <v>0</v>
      </c>
      <c r="L2" s="21">
        <v>0</v>
      </c>
      <c r="M2" s="47">
        <v>7.0999999999999994E-2</v>
      </c>
      <c r="N2" s="21">
        <v>25</v>
      </c>
      <c r="O2" s="10" t="e">
        <v>#N/A</v>
      </c>
      <c r="S2" s="21" t="s">
        <v>84</v>
      </c>
    </row>
    <row r="3" spans="1:23">
      <c r="B3" s="34" t="s">
        <v>14</v>
      </c>
      <c r="C3" s="32">
        <v>18880</v>
      </c>
      <c r="F3" s="63">
        <v>240293.44961681671</v>
      </c>
      <c r="G3" s="59" t="s">
        <v>38</v>
      </c>
      <c r="H3" s="62">
        <v>0</v>
      </c>
      <c r="I3" s="29">
        <v>2204404.6215999997</v>
      </c>
      <c r="J3" s="29">
        <v>41352.62184</v>
      </c>
      <c r="K3" s="21">
        <v>0</v>
      </c>
      <c r="L3" s="21">
        <v>0</v>
      </c>
      <c r="M3" s="47">
        <v>7.0999999999999994E-2</v>
      </c>
      <c r="N3" s="21">
        <v>25</v>
      </c>
      <c r="O3" s="10" t="e">
        <v>#N/A</v>
      </c>
      <c r="S3" s="41" t="s">
        <v>85</v>
      </c>
    </row>
    <row r="4" spans="1:23">
      <c r="B4" s="34" t="s">
        <v>18</v>
      </c>
      <c r="C4" s="32">
        <v>46710</v>
      </c>
      <c r="F4" s="49">
        <v>46710</v>
      </c>
      <c r="G4" s="59" t="s">
        <v>38</v>
      </c>
      <c r="H4" s="62">
        <v>0</v>
      </c>
      <c r="I4" s="29">
        <v>2731780.3800000004</v>
      </c>
      <c r="J4" s="29">
        <v>9923.6103600000006</v>
      </c>
      <c r="K4" s="29">
        <v>0</v>
      </c>
      <c r="L4" s="21">
        <v>0</v>
      </c>
      <c r="M4" s="47">
        <v>7.0999999999999994E-2</v>
      </c>
      <c r="N4" s="21">
        <v>60</v>
      </c>
      <c r="O4" s="10" t="e">
        <v>#N/A</v>
      </c>
      <c r="S4" s="26" t="s">
        <v>89</v>
      </c>
    </row>
    <row r="5" spans="1:23">
      <c r="B5" s="34" t="s">
        <v>19</v>
      </c>
      <c r="C5" s="32">
        <v>59840</v>
      </c>
      <c r="F5" s="49">
        <v>59840</v>
      </c>
      <c r="G5" s="59" t="s">
        <v>38</v>
      </c>
      <c r="H5" s="62">
        <v>0</v>
      </c>
      <c r="I5" s="21">
        <v>3345037.2</v>
      </c>
      <c r="J5" s="21">
        <v>28432.799999999999</v>
      </c>
      <c r="K5" s="21">
        <v>0.35699999999999998</v>
      </c>
      <c r="L5" s="21">
        <v>0</v>
      </c>
      <c r="M5" s="47">
        <v>7.0999999999999994E-2</v>
      </c>
      <c r="N5" s="21">
        <v>50</v>
      </c>
      <c r="O5" s="10" t="e">
        <v>#N/A</v>
      </c>
      <c r="R5" t="s">
        <v>105</v>
      </c>
      <c r="S5" s="48" t="s">
        <v>104</v>
      </c>
    </row>
    <row r="6" spans="1:23">
      <c r="B6" s="34" t="s">
        <v>17</v>
      </c>
      <c r="C6" s="32">
        <v>53560</v>
      </c>
      <c r="D6" s="57">
        <v>5</v>
      </c>
      <c r="G6" s="59" t="s">
        <v>38</v>
      </c>
      <c r="H6" s="62">
        <v>0.5</v>
      </c>
      <c r="I6" s="31">
        <v>1784013.3447999998</v>
      </c>
      <c r="J6" s="28">
        <v>28544.213516800002</v>
      </c>
      <c r="K6" s="29">
        <v>2.7</v>
      </c>
      <c r="L6" s="21">
        <v>0</v>
      </c>
      <c r="M6" s="47">
        <v>7.0999999999999994E-2</v>
      </c>
      <c r="N6" s="21">
        <v>40</v>
      </c>
      <c r="O6" s="10" t="e">
        <v>#N/A</v>
      </c>
      <c r="S6" s="63" t="s">
        <v>106</v>
      </c>
    </row>
    <row r="7" spans="1:23">
      <c r="B7" s="34" t="s">
        <v>21</v>
      </c>
      <c r="C7" s="32">
        <v>43590</v>
      </c>
      <c r="D7" s="57">
        <v>5</v>
      </c>
      <c r="G7" s="59" t="s">
        <v>38</v>
      </c>
      <c r="H7" s="62">
        <v>0.65</v>
      </c>
      <c r="I7" s="29">
        <v>2230016.6809999999</v>
      </c>
      <c r="J7" s="29">
        <v>52182.390330800001</v>
      </c>
      <c r="K7" s="21">
        <v>4.5999999999999996</v>
      </c>
      <c r="L7" s="21">
        <v>0</v>
      </c>
      <c r="M7" s="47">
        <v>7.0999999999999994E-2</v>
      </c>
      <c r="N7" s="21">
        <v>40</v>
      </c>
      <c r="O7" s="10" t="e">
        <v>#N/A</v>
      </c>
      <c r="S7" s="57" t="s">
        <v>107</v>
      </c>
    </row>
    <row r="8" spans="1:23">
      <c r="B8" s="34" t="s">
        <v>20</v>
      </c>
      <c r="C8" s="32"/>
      <c r="G8" s="59" t="s">
        <v>38</v>
      </c>
      <c r="H8" s="62">
        <v>0.5</v>
      </c>
      <c r="I8" s="21">
        <v>3791028.3572399998</v>
      </c>
      <c r="J8" s="21">
        <v>84183.129702000006</v>
      </c>
      <c r="K8" s="21">
        <v>6.75</v>
      </c>
      <c r="L8" s="31">
        <v>0</v>
      </c>
      <c r="M8" s="47">
        <v>7.0999999999999994E-2</v>
      </c>
      <c r="N8" s="21">
        <v>40</v>
      </c>
      <c r="O8" s="10" t="e">
        <v>#N/A</v>
      </c>
      <c r="S8" s="50" t="s">
        <v>108</v>
      </c>
      <c r="U8" t="s">
        <v>109</v>
      </c>
    </row>
    <row r="9" spans="1:23">
      <c r="B9" s="34" t="s">
        <v>73</v>
      </c>
      <c r="C9" s="32"/>
      <c r="G9" s="59" t="s">
        <v>38</v>
      </c>
      <c r="H9" s="62">
        <v>0.65</v>
      </c>
      <c r="I9" s="21">
        <v>4014030.0248799999</v>
      </c>
      <c r="J9" s="21">
        <v>76489.572146799997</v>
      </c>
      <c r="K9" s="21">
        <v>6.96</v>
      </c>
      <c r="L9" s="31">
        <v>0</v>
      </c>
      <c r="M9" s="47">
        <v>7.0999999999999994E-2</v>
      </c>
      <c r="N9" s="21">
        <v>40</v>
      </c>
      <c r="O9" s="10" t="e">
        <v>#N/A</v>
      </c>
      <c r="S9" s="74" t="s">
        <v>206</v>
      </c>
      <c r="V9" t="s">
        <v>207</v>
      </c>
    </row>
    <row r="10" spans="1:23">
      <c r="B10" s="34" t="s">
        <v>86</v>
      </c>
      <c r="C10" s="32">
        <v>188900</v>
      </c>
      <c r="D10" s="57">
        <v>9</v>
      </c>
      <c r="G10" s="59" t="s">
        <v>38</v>
      </c>
      <c r="H10" s="62">
        <v>0.25</v>
      </c>
      <c r="I10" s="29">
        <v>802808.92800000007</v>
      </c>
      <c r="J10" s="29">
        <v>16725.186000000002</v>
      </c>
      <c r="K10" s="21">
        <v>2.6</v>
      </c>
      <c r="L10" s="31">
        <v>0</v>
      </c>
      <c r="M10" s="47">
        <v>7.0999999999999994E-2</v>
      </c>
      <c r="N10" s="21">
        <v>25</v>
      </c>
      <c r="O10" s="10" t="e">
        <v>#N/A</v>
      </c>
      <c r="S10" s="74" t="s">
        <v>208</v>
      </c>
      <c r="V10" t="s">
        <v>209</v>
      </c>
    </row>
    <row r="11" spans="1:23">
      <c r="B11" s="34" t="s">
        <v>87</v>
      </c>
      <c r="C11" s="30"/>
      <c r="G11" s="59" t="s">
        <v>38</v>
      </c>
      <c r="H11" s="62">
        <v>0.25</v>
      </c>
      <c r="I11" s="21">
        <v>1951271.6999999997</v>
      </c>
      <c r="J11" s="21">
        <v>45715.5</v>
      </c>
      <c r="K11" s="21">
        <v>3.46</v>
      </c>
      <c r="L11" s="31">
        <v>0</v>
      </c>
      <c r="M11" s="47">
        <v>7.0999999999999994E-2</v>
      </c>
      <c r="N11" s="21">
        <v>25</v>
      </c>
      <c r="O11" s="10" t="e">
        <v>#N/A</v>
      </c>
      <c r="S11" s="74" t="s">
        <v>211</v>
      </c>
      <c r="V11" t="s">
        <v>212</v>
      </c>
    </row>
    <row r="12" spans="1:23">
      <c r="B12" s="34" t="s">
        <v>15</v>
      </c>
      <c r="C12" s="32">
        <v>94200</v>
      </c>
      <c r="D12" s="63">
        <v>55</v>
      </c>
      <c r="G12" s="59" t="s">
        <v>38</v>
      </c>
      <c r="H12" s="62">
        <v>0</v>
      </c>
      <c r="I12" s="29">
        <v>5909565.7200000007</v>
      </c>
      <c r="J12" s="28">
        <v>133801.48800000001</v>
      </c>
      <c r="K12" s="29">
        <v>7.1</v>
      </c>
      <c r="L12" s="21">
        <v>0</v>
      </c>
      <c r="M12" s="47">
        <v>7.0999999999999994E-2</v>
      </c>
      <c r="N12" s="21">
        <v>60</v>
      </c>
      <c r="O12" s="10" t="e">
        <v>#N/A</v>
      </c>
      <c r="S12" s="74" t="s">
        <v>213</v>
      </c>
      <c r="V12" t="s">
        <v>214</v>
      </c>
    </row>
    <row r="13" spans="1:23">
      <c r="B13" s="34" t="s">
        <v>16</v>
      </c>
      <c r="C13" s="32">
        <v>20420</v>
      </c>
      <c r="G13" s="59" t="s">
        <v>38</v>
      </c>
      <c r="H13" s="62">
        <v>0</v>
      </c>
      <c r="I13" s="26">
        <v>5648000</v>
      </c>
      <c r="J13" s="26">
        <v>0</v>
      </c>
      <c r="K13" s="26">
        <v>44.2</v>
      </c>
      <c r="L13" s="21">
        <v>0</v>
      </c>
      <c r="M13" s="47">
        <v>7.0999999999999994E-2</v>
      </c>
      <c r="N13" s="21">
        <v>25</v>
      </c>
      <c r="O13" s="10" t="e">
        <v>#N/A</v>
      </c>
      <c r="P13" s="26" t="s">
        <v>88</v>
      </c>
      <c r="Q13" t="s">
        <v>116</v>
      </c>
      <c r="S13" s="74" t="s">
        <v>215</v>
      </c>
      <c r="V13" t="s">
        <v>216</v>
      </c>
    </row>
    <row r="15" spans="1:23" ht="28.5">
      <c r="A15" s="6">
        <v>2030</v>
      </c>
      <c r="C15" s="1" t="s">
        <v>2</v>
      </c>
      <c r="D15" s="1" t="s">
        <v>3</v>
      </c>
      <c r="E15" s="1" t="s">
        <v>4</v>
      </c>
      <c r="F15" s="2" t="s">
        <v>5</v>
      </c>
      <c r="G15" s="1" t="s">
        <v>6</v>
      </c>
      <c r="H15" s="1" t="s">
        <v>7</v>
      </c>
      <c r="I15" s="3" t="s">
        <v>8</v>
      </c>
      <c r="J15" s="2" t="s">
        <v>9</v>
      </c>
      <c r="K15" s="4" t="s">
        <v>10</v>
      </c>
      <c r="L15" s="4" t="s">
        <v>11</v>
      </c>
      <c r="M15" s="4" t="s">
        <v>12</v>
      </c>
    </row>
    <row r="16" spans="1:23">
      <c r="B16" s="34" t="s">
        <v>13</v>
      </c>
      <c r="D16" s="63">
        <v>629877</v>
      </c>
      <c r="E16" s="59" t="s">
        <v>38</v>
      </c>
      <c r="F16" s="62">
        <v>0</v>
      </c>
      <c r="G16" s="29">
        <v>1111284.9280000001</v>
      </c>
      <c r="H16" s="29">
        <v>13463.644319999999</v>
      </c>
      <c r="I16" s="21">
        <v>0</v>
      </c>
      <c r="J16" s="21">
        <v>0</v>
      </c>
      <c r="K16" s="48">
        <v>7.2999999999999995E-2</v>
      </c>
      <c r="L16" s="21">
        <v>25</v>
      </c>
      <c r="M16" s="10" t="e">
        <v>#N/A</v>
      </c>
      <c r="O16" t="s">
        <v>210</v>
      </c>
      <c r="W16" t="s">
        <v>160</v>
      </c>
    </row>
    <row r="17" spans="1:23">
      <c r="B17" s="34" t="s">
        <v>14</v>
      </c>
      <c r="D17" s="63">
        <v>240293.44961681671</v>
      </c>
      <c r="E17" s="59" t="s">
        <v>38</v>
      </c>
      <c r="F17" s="62">
        <v>0</v>
      </c>
      <c r="G17" s="29">
        <v>2062288.3759999999</v>
      </c>
      <c r="H17" s="29">
        <v>38574.409520000001</v>
      </c>
      <c r="I17" s="21">
        <v>0</v>
      </c>
      <c r="J17" s="21">
        <v>0</v>
      </c>
      <c r="K17" s="48">
        <v>7.2999999999999995E-2</v>
      </c>
      <c r="L17" s="21">
        <v>25</v>
      </c>
      <c r="M17" s="10" t="e">
        <v>#N/A</v>
      </c>
      <c r="W17" t="s">
        <v>161</v>
      </c>
    </row>
    <row r="18" spans="1:23">
      <c r="B18" s="34" t="s">
        <v>18</v>
      </c>
      <c r="D18" s="49">
        <v>46710</v>
      </c>
      <c r="E18" s="59" t="s">
        <v>38</v>
      </c>
      <c r="F18" s="62">
        <v>0</v>
      </c>
      <c r="G18" s="29">
        <v>2676029.7600000002</v>
      </c>
      <c r="H18" s="29">
        <v>9143.1016799999998</v>
      </c>
      <c r="I18" s="29">
        <v>0</v>
      </c>
      <c r="J18" s="21">
        <v>0</v>
      </c>
      <c r="K18" s="48">
        <v>7.2999999999999995E-2</v>
      </c>
      <c r="L18" s="21">
        <v>60</v>
      </c>
      <c r="M18" s="10" t="e">
        <v>#N/A</v>
      </c>
    </row>
    <row r="19" spans="1:23">
      <c r="B19" s="34" t="s">
        <v>19</v>
      </c>
      <c r="D19" s="49">
        <v>59840</v>
      </c>
      <c r="E19" s="59" t="s">
        <v>38</v>
      </c>
      <c r="F19" s="62">
        <v>0</v>
      </c>
      <c r="G19" s="21">
        <v>3345037.2</v>
      </c>
      <c r="H19" s="21">
        <v>28432.799999999999</v>
      </c>
      <c r="I19" s="21">
        <v>0.35699999999999998</v>
      </c>
      <c r="J19" s="21">
        <v>0</v>
      </c>
      <c r="K19" s="48">
        <v>7.2999999999999995E-2</v>
      </c>
      <c r="L19" s="21">
        <v>50</v>
      </c>
      <c r="M19" s="10" t="e">
        <v>#N/A</v>
      </c>
      <c r="S19" s="115" t="s">
        <v>162</v>
      </c>
      <c r="T19" s="60"/>
      <c r="U19" s="60"/>
      <c r="V19" s="60"/>
    </row>
    <row r="20" spans="1:23">
      <c r="B20" s="34" t="s">
        <v>17</v>
      </c>
      <c r="E20" s="59" t="s">
        <v>38</v>
      </c>
      <c r="F20" s="62">
        <v>0.5</v>
      </c>
      <c r="G20" s="31">
        <v>1784013.3447999998</v>
      </c>
      <c r="H20" s="28">
        <v>28544.213516800002</v>
      </c>
      <c r="I20" s="29">
        <v>2.7</v>
      </c>
      <c r="J20" s="21">
        <v>0</v>
      </c>
      <c r="K20" s="48">
        <v>7.2999999999999995E-2</v>
      </c>
      <c r="L20" s="21">
        <v>40</v>
      </c>
      <c r="M20" s="10" t="e">
        <v>#N/A</v>
      </c>
      <c r="S20" t="s">
        <v>132</v>
      </c>
      <c r="T20" s="106">
        <v>2020</v>
      </c>
      <c r="U20" s="106">
        <v>2030</v>
      </c>
      <c r="V20" s="106">
        <v>2050</v>
      </c>
    </row>
    <row r="21" spans="1:23">
      <c r="B21" s="34" t="s">
        <v>21</v>
      </c>
      <c r="E21" s="59" t="s">
        <v>38</v>
      </c>
      <c r="F21" s="62">
        <v>0.65</v>
      </c>
      <c r="G21" s="29">
        <v>2230016.6809999999</v>
      </c>
      <c r="H21" s="29">
        <v>47276.353628000004</v>
      </c>
      <c r="I21" s="21">
        <v>4.5</v>
      </c>
      <c r="J21" s="21">
        <v>0</v>
      </c>
      <c r="K21" s="48">
        <v>7.2999999999999995E-2</v>
      </c>
      <c r="L21" s="21">
        <v>40</v>
      </c>
      <c r="M21" s="10" t="e">
        <v>#N/A</v>
      </c>
      <c r="S21" s="111" t="s">
        <v>163</v>
      </c>
      <c r="T21" s="113">
        <v>14.85381395551847</v>
      </c>
      <c r="U21" s="113">
        <v>13.368432559966623</v>
      </c>
      <c r="V21" s="113">
        <v>12.031589303969961</v>
      </c>
    </row>
    <row r="22" spans="1:23">
      <c r="B22" s="34" t="s">
        <v>20</v>
      </c>
      <c r="E22" s="59" t="s">
        <v>38</v>
      </c>
      <c r="F22" s="62">
        <v>0.5</v>
      </c>
      <c r="G22" s="21">
        <v>3512276.2719999999</v>
      </c>
      <c r="H22" s="21">
        <v>72141.039619999996</v>
      </c>
      <c r="I22" s="21">
        <v>6.5</v>
      </c>
      <c r="J22" s="31">
        <v>0</v>
      </c>
      <c r="K22" s="48">
        <v>7.2999999999999995E-2</v>
      </c>
      <c r="L22" s="21">
        <v>40</v>
      </c>
      <c r="M22" s="10" t="e">
        <v>#N/A</v>
      </c>
      <c r="S22" s="109" t="s">
        <v>164</v>
      </c>
      <c r="T22" s="110">
        <v>1.1919084614399982</v>
      </c>
      <c r="U22" s="110">
        <v>1.0727176152959985</v>
      </c>
      <c r="V22" s="110">
        <v>0.96544585376639858</v>
      </c>
    </row>
    <row r="23" spans="1:23">
      <c r="B23" s="34" t="s">
        <v>73</v>
      </c>
      <c r="E23" s="59" t="s">
        <v>38</v>
      </c>
      <c r="F23" s="62">
        <v>0.65</v>
      </c>
      <c r="G23" s="21">
        <v>3813328.52428</v>
      </c>
      <c r="H23" s="21">
        <v>72475.542125599997</v>
      </c>
      <c r="I23" s="21">
        <v>6.7</v>
      </c>
      <c r="J23" s="31">
        <v>0</v>
      </c>
      <c r="K23" s="48">
        <v>7.2999999999999995E-2</v>
      </c>
      <c r="L23" s="21">
        <v>40</v>
      </c>
      <c r="M23" s="10" t="e">
        <v>#N/A</v>
      </c>
      <c r="S23" s="111" t="s">
        <v>165</v>
      </c>
      <c r="T23" s="108">
        <v>1.6906963066411287</v>
      </c>
      <c r="U23" s="108">
        <v>1.7166358372765085</v>
      </c>
      <c r="V23" s="108">
        <v>1.6994424934413019</v>
      </c>
    </row>
    <row r="24" spans="1:23">
      <c r="B24" s="34" t="s">
        <v>86</v>
      </c>
      <c r="E24" s="59" t="s">
        <v>38</v>
      </c>
      <c r="F24" s="62">
        <v>0.25</v>
      </c>
      <c r="G24" s="29">
        <v>769358.55599999998</v>
      </c>
      <c r="H24" s="29">
        <v>16725.186000000002</v>
      </c>
      <c r="I24" s="21">
        <v>2.6</v>
      </c>
      <c r="J24" s="31">
        <v>0</v>
      </c>
      <c r="K24" s="48">
        <v>7.2999999999999995E-2</v>
      </c>
      <c r="L24" s="21">
        <v>25</v>
      </c>
      <c r="M24" s="10" t="e">
        <v>#N/A</v>
      </c>
      <c r="S24" s="75" t="s">
        <v>166</v>
      </c>
      <c r="T24" s="112">
        <v>2.8826047680811269</v>
      </c>
      <c r="U24" s="112">
        <v>2.7893534525725068</v>
      </c>
      <c r="V24" s="112">
        <v>2.6648883472077003</v>
      </c>
    </row>
    <row r="25" spans="1:23">
      <c r="B25" s="34" t="s">
        <v>87</v>
      </c>
      <c r="E25" s="59" t="s">
        <v>38</v>
      </c>
      <c r="F25" s="62">
        <v>0.25</v>
      </c>
      <c r="G25" s="21">
        <v>1811895.1500000001</v>
      </c>
      <c r="H25" s="21">
        <v>42593.5</v>
      </c>
      <c r="I25" s="21">
        <v>3.33</v>
      </c>
      <c r="J25" s="31">
        <v>0</v>
      </c>
      <c r="K25" s="48">
        <v>7.2999999999999995E-2</v>
      </c>
      <c r="L25" s="21">
        <v>25</v>
      </c>
      <c r="M25" s="10" t="e">
        <v>#N/A</v>
      </c>
    </row>
    <row r="26" spans="1:23">
      <c r="B26" s="34" t="s">
        <v>15</v>
      </c>
      <c r="E26" s="59" t="s">
        <v>38</v>
      </c>
      <c r="F26" s="62">
        <v>0</v>
      </c>
      <c r="G26" s="29">
        <v>5630812.6200000001</v>
      </c>
      <c r="H26" s="28">
        <v>128226.42600000001</v>
      </c>
      <c r="I26" s="29">
        <v>8.3000000000000007</v>
      </c>
      <c r="J26" s="21">
        <v>0</v>
      </c>
      <c r="K26" s="48">
        <v>7.2999999999999995E-2</v>
      </c>
      <c r="L26" s="21">
        <v>60</v>
      </c>
      <c r="M26" s="10" t="e">
        <v>#N/A</v>
      </c>
      <c r="S26" t="s">
        <v>167</v>
      </c>
      <c r="T26" s="107">
        <v>73978.537600914031</v>
      </c>
      <c r="U26" s="107">
        <v>73978.537600914031</v>
      </c>
      <c r="V26" s="107">
        <v>73978.537600914031</v>
      </c>
    </row>
    <row r="27" spans="1:23">
      <c r="B27" s="34" t="s">
        <v>16</v>
      </c>
      <c r="E27" s="59" t="s">
        <v>38</v>
      </c>
      <c r="F27" s="62">
        <v>0</v>
      </c>
      <c r="G27" s="26">
        <v>5648000</v>
      </c>
      <c r="H27" s="26">
        <v>0</v>
      </c>
      <c r="I27" s="26">
        <v>53.2</v>
      </c>
      <c r="J27" s="21">
        <v>0</v>
      </c>
      <c r="K27" s="48">
        <v>7.2999999999999995E-2</v>
      </c>
      <c r="L27" s="21">
        <v>25</v>
      </c>
      <c r="M27" s="10" t="e">
        <v>#N/A</v>
      </c>
    </row>
    <row r="28" spans="1:23" ht="29.25" thickBot="1">
      <c r="A28" s="6">
        <v>2040</v>
      </c>
      <c r="C28" s="1" t="s">
        <v>2</v>
      </c>
      <c r="D28" s="1" t="s">
        <v>3</v>
      </c>
      <c r="E28" s="1" t="s">
        <v>4</v>
      </c>
      <c r="F28" s="2" t="s">
        <v>5</v>
      </c>
      <c r="G28" s="1" t="s">
        <v>6</v>
      </c>
      <c r="H28" s="1" t="s">
        <v>7</v>
      </c>
      <c r="I28" s="3" t="s">
        <v>8</v>
      </c>
      <c r="J28" s="2" t="s">
        <v>9</v>
      </c>
      <c r="K28" s="4" t="s">
        <v>10</v>
      </c>
      <c r="L28" s="4" t="s">
        <v>11</v>
      </c>
      <c r="M28" s="4" t="s">
        <v>12</v>
      </c>
      <c r="S28" s="114" t="s">
        <v>168</v>
      </c>
      <c r="T28" s="117">
        <v>38.965419722564398</v>
      </c>
      <c r="U28" s="117">
        <v>37.704901219053617</v>
      </c>
      <c r="V28" s="117">
        <v>36.022452371034369</v>
      </c>
    </row>
    <row r="29" spans="1:23" ht="15.75" thickTop="1">
      <c r="B29" s="34" t="s">
        <v>13</v>
      </c>
      <c r="D29" s="63">
        <v>629877</v>
      </c>
      <c r="E29" s="59" t="s">
        <v>38</v>
      </c>
      <c r="F29" s="62">
        <v>0</v>
      </c>
      <c r="G29" s="29">
        <v>1019390.2127999999</v>
      </c>
      <c r="H29" s="29">
        <v>12074.538160000002</v>
      </c>
      <c r="I29" s="38">
        <v>0</v>
      </c>
      <c r="J29" s="21">
        <v>0</v>
      </c>
      <c r="K29" s="48">
        <v>7.2999999999999995E-2</v>
      </c>
      <c r="L29" s="21">
        <v>25</v>
      </c>
      <c r="M29" s="10" t="e">
        <v>#N/A</v>
      </c>
    </row>
    <row r="30" spans="1:23">
      <c r="B30" s="34" t="s">
        <v>14</v>
      </c>
      <c r="D30" s="63">
        <v>458034</v>
      </c>
      <c r="E30" s="59" t="s">
        <v>38</v>
      </c>
      <c r="F30" s="62">
        <v>0</v>
      </c>
      <c r="G30" s="29">
        <v>1913760.8712000002</v>
      </c>
      <c r="H30" s="29">
        <v>35048.216959999998</v>
      </c>
      <c r="I30" s="38">
        <v>0</v>
      </c>
      <c r="J30" s="21">
        <v>0</v>
      </c>
      <c r="K30" s="48">
        <v>7.2999999999999995E-2</v>
      </c>
      <c r="L30" s="21">
        <v>25</v>
      </c>
      <c r="M30" s="10" t="e">
        <v>#N/A</v>
      </c>
      <c r="S30" t="s">
        <v>169</v>
      </c>
      <c r="T30" s="116">
        <v>2.0171144323375767</v>
      </c>
      <c r="U30" s="116">
        <v>2.0171144323375767</v>
      </c>
      <c r="V30" s="116">
        <v>2.0171144323375767</v>
      </c>
    </row>
    <row r="31" spans="1:23">
      <c r="B31" s="34" t="s">
        <v>18</v>
      </c>
      <c r="D31" s="49">
        <v>46710</v>
      </c>
      <c r="E31" s="59" t="s">
        <v>38</v>
      </c>
      <c r="F31" s="62">
        <v>0</v>
      </c>
      <c r="G31" s="29">
        <v>2620279.14</v>
      </c>
      <c r="H31" s="29">
        <v>9143.1016799999998</v>
      </c>
      <c r="I31" s="38">
        <v>0</v>
      </c>
      <c r="J31" s="21">
        <v>0</v>
      </c>
      <c r="K31" s="48">
        <v>7.2999999999999995E-2</v>
      </c>
      <c r="L31" s="21">
        <v>60</v>
      </c>
      <c r="M31" s="10" t="e">
        <v>#N/A</v>
      </c>
      <c r="S31" s="111" t="s">
        <v>170</v>
      </c>
      <c r="T31" s="108">
        <v>27.26621122492498</v>
      </c>
      <c r="U31" s="108">
        <v>27.26621122492498</v>
      </c>
      <c r="V31" s="108">
        <v>27.26621122492498</v>
      </c>
    </row>
    <row r="32" spans="1:23">
      <c r="B32" s="34" t="s">
        <v>19</v>
      </c>
      <c r="D32" s="49">
        <v>59840</v>
      </c>
      <c r="E32" s="59" t="s">
        <v>38</v>
      </c>
      <c r="F32" s="62">
        <v>0</v>
      </c>
      <c r="G32" s="21">
        <v>3345037.2</v>
      </c>
      <c r="H32" s="21">
        <v>28432.799999999999</v>
      </c>
      <c r="I32" s="37">
        <v>0.35699999999999998</v>
      </c>
      <c r="J32" s="21">
        <v>0</v>
      </c>
      <c r="K32" s="48">
        <v>7.2999999999999995E-2</v>
      </c>
      <c r="L32" s="21">
        <v>50</v>
      </c>
      <c r="M32" s="10" t="e">
        <v>#N/A</v>
      </c>
    </row>
    <row r="33" spans="1:22" ht="15.75" thickBot="1">
      <c r="B33" s="34" t="s">
        <v>17</v>
      </c>
      <c r="E33" s="59" t="s">
        <v>38</v>
      </c>
      <c r="F33" s="62">
        <v>0.5</v>
      </c>
      <c r="G33" s="31">
        <v>1784013.3447999998</v>
      </c>
      <c r="H33" s="28">
        <v>28544.213516800002</v>
      </c>
      <c r="I33" s="38">
        <v>2.7</v>
      </c>
      <c r="J33" s="21">
        <v>0</v>
      </c>
      <c r="K33" s="48">
        <v>7.2999999999999995E-2</v>
      </c>
      <c r="L33" s="21">
        <v>40</v>
      </c>
      <c r="M33" s="10" t="e">
        <v>#N/A</v>
      </c>
      <c r="S33" s="114" t="s">
        <v>171</v>
      </c>
      <c r="T33" s="117">
        <v>66.231630947489379</v>
      </c>
      <c r="U33" s="117">
        <v>64.971112443978598</v>
      </c>
      <c r="V33" s="117">
        <v>63.288663595959349</v>
      </c>
    </row>
    <row r="34" spans="1:22" ht="15.75" thickTop="1">
      <c r="B34" s="34" t="s">
        <v>21</v>
      </c>
      <c r="E34" s="59" t="s">
        <v>38</v>
      </c>
      <c r="F34" s="62">
        <v>0.65</v>
      </c>
      <c r="G34" s="29">
        <v>2230016.6809999999</v>
      </c>
      <c r="H34" s="29">
        <v>43931.328608800002</v>
      </c>
      <c r="I34" s="37">
        <v>3.2</v>
      </c>
      <c r="J34" s="21">
        <v>0</v>
      </c>
      <c r="K34" s="48">
        <v>7.2999999999999995E-2</v>
      </c>
      <c r="L34" s="21">
        <v>40</v>
      </c>
      <c r="M34" s="10" t="e">
        <v>#N/A</v>
      </c>
    </row>
    <row r="35" spans="1:22">
      <c r="B35" s="34" t="s">
        <v>20</v>
      </c>
      <c r="E35" s="59" t="s">
        <v>38</v>
      </c>
      <c r="F35" s="62">
        <v>0.5</v>
      </c>
      <c r="G35" s="21">
        <v>3222374.1032400001</v>
      </c>
      <c r="H35" s="21">
        <v>61882.96289200001</v>
      </c>
      <c r="I35" s="37">
        <v>6.29</v>
      </c>
      <c r="J35" s="31">
        <v>0</v>
      </c>
      <c r="K35" s="48">
        <v>7.2999999999999995E-2</v>
      </c>
      <c r="L35" s="21">
        <v>40</v>
      </c>
      <c r="M35" s="10" t="e">
        <v>#N/A</v>
      </c>
      <c r="S35" s="118" t="s">
        <v>172</v>
      </c>
      <c r="T35" s="119"/>
      <c r="U35" s="119"/>
      <c r="V35" s="119"/>
    </row>
    <row r="36" spans="1:22">
      <c r="B36" s="34" t="s">
        <v>73</v>
      </c>
      <c r="E36" s="59" t="s">
        <v>38</v>
      </c>
      <c r="F36" s="62">
        <v>0.65</v>
      </c>
      <c r="G36" s="21">
        <v>3623777.1062800004</v>
      </c>
      <c r="H36" s="21">
        <v>68684.513765600001</v>
      </c>
      <c r="I36" s="37">
        <v>4.7</v>
      </c>
      <c r="J36" s="31">
        <v>0</v>
      </c>
      <c r="K36" s="48">
        <v>7.2999999999999995E-2</v>
      </c>
      <c r="L36" s="21">
        <v>40</v>
      </c>
      <c r="M36" s="10" t="e">
        <v>#N/A</v>
      </c>
      <c r="S36" t="s">
        <v>173</v>
      </c>
      <c r="T36" s="107">
        <v>302000</v>
      </c>
      <c r="U36" s="107">
        <v>272000</v>
      </c>
      <c r="V36" s="107">
        <v>245000</v>
      </c>
    </row>
    <row r="37" spans="1:22">
      <c r="B37" s="34" t="s">
        <v>86</v>
      </c>
      <c r="E37" s="59" t="s">
        <v>38</v>
      </c>
      <c r="F37" s="62">
        <v>0.25</v>
      </c>
      <c r="G37" s="29">
        <v>735908.18400000012</v>
      </c>
      <c r="H37" s="29">
        <v>16725.186000000002</v>
      </c>
      <c r="I37" s="37">
        <v>2.6</v>
      </c>
      <c r="J37" s="31">
        <v>0</v>
      </c>
      <c r="K37" s="48">
        <v>7.2999999999999995E-2</v>
      </c>
      <c r="L37" s="21">
        <v>25</v>
      </c>
      <c r="M37" s="10" t="e">
        <v>#N/A</v>
      </c>
      <c r="S37" t="s">
        <v>174</v>
      </c>
      <c r="T37" s="107">
        <v>121000</v>
      </c>
      <c r="U37" s="107">
        <v>109000</v>
      </c>
      <c r="V37" s="107">
        <v>98000</v>
      </c>
    </row>
    <row r="38" spans="1:22">
      <c r="B38" s="34" t="s">
        <v>87</v>
      </c>
      <c r="E38" s="59" t="s">
        <v>38</v>
      </c>
      <c r="F38" s="62">
        <v>0.25</v>
      </c>
      <c r="G38" s="21">
        <v>1672518.6</v>
      </c>
      <c r="H38" s="21">
        <v>39025.4</v>
      </c>
      <c r="I38" s="37">
        <v>3.2</v>
      </c>
      <c r="J38" s="31">
        <v>0</v>
      </c>
      <c r="K38" s="48">
        <v>7.2999999999999995E-2</v>
      </c>
      <c r="L38" s="21">
        <v>25</v>
      </c>
      <c r="M38" s="10" t="e">
        <v>#N/A</v>
      </c>
      <c r="S38" t="s">
        <v>175</v>
      </c>
      <c r="T38" s="107">
        <v>2504160</v>
      </c>
      <c r="U38" s="107">
        <v>2255520</v>
      </c>
      <c r="V38" s="107">
        <v>2030560</v>
      </c>
    </row>
    <row r="39" spans="1:22">
      <c r="B39" s="34" t="s">
        <v>15</v>
      </c>
      <c r="E39" s="59" t="s">
        <v>38</v>
      </c>
      <c r="F39" s="62">
        <v>0</v>
      </c>
      <c r="G39" s="29">
        <v>5296308.9000000004</v>
      </c>
      <c r="H39" s="28">
        <v>120421.33920000002</v>
      </c>
      <c r="I39" s="38">
        <v>8.5</v>
      </c>
      <c r="J39" s="21">
        <v>0</v>
      </c>
      <c r="K39" s="48">
        <v>7.2999999999999995E-2</v>
      </c>
      <c r="L39" s="21">
        <v>60</v>
      </c>
      <c r="M39" s="10" t="e">
        <v>#N/A</v>
      </c>
      <c r="T39" s="107"/>
      <c r="U39" s="107"/>
      <c r="V39" s="107"/>
    </row>
    <row r="40" spans="1:22">
      <c r="B40" s="34" t="s">
        <v>16</v>
      </c>
      <c r="E40" s="59" t="s">
        <v>38</v>
      </c>
      <c r="F40" s="62">
        <v>0</v>
      </c>
      <c r="G40" s="26">
        <v>5648000</v>
      </c>
      <c r="H40" s="26">
        <v>0</v>
      </c>
      <c r="I40" s="36">
        <v>53.2</v>
      </c>
      <c r="J40" s="21">
        <v>0</v>
      </c>
      <c r="K40" s="48">
        <v>7.2999999999999995E-2</v>
      </c>
      <c r="L40" s="21">
        <v>25</v>
      </c>
      <c r="M40" s="10" t="e">
        <v>#N/A</v>
      </c>
      <c r="S40" t="s">
        <v>176</v>
      </c>
      <c r="T40" s="107">
        <v>10600</v>
      </c>
      <c r="U40" s="107">
        <v>9500</v>
      </c>
      <c r="V40" s="107">
        <v>8600</v>
      </c>
    </row>
    <row r="41" spans="1:22" ht="28.5">
      <c r="A41" s="6">
        <v>2050</v>
      </c>
      <c r="C41" s="1" t="s">
        <v>2</v>
      </c>
      <c r="D41" s="1" t="s">
        <v>3</v>
      </c>
      <c r="E41" s="1" t="s">
        <v>4</v>
      </c>
      <c r="F41" s="2" t="s">
        <v>5</v>
      </c>
      <c r="G41" s="1" t="s">
        <v>6</v>
      </c>
      <c r="H41" s="1" t="s">
        <v>7</v>
      </c>
      <c r="I41" s="3" t="s">
        <v>8</v>
      </c>
      <c r="J41" s="2" t="s">
        <v>9</v>
      </c>
      <c r="K41" s="4" t="s">
        <v>10</v>
      </c>
      <c r="L41" s="4" t="s">
        <v>11</v>
      </c>
      <c r="M41" s="4" t="s">
        <v>12</v>
      </c>
      <c r="S41" t="s">
        <v>177</v>
      </c>
      <c r="T41" s="107">
        <v>62752</v>
      </c>
      <c r="U41" s="107">
        <v>56240</v>
      </c>
      <c r="V41" s="107">
        <v>50912</v>
      </c>
    </row>
    <row r="42" spans="1:22">
      <c r="B42" s="34" t="s">
        <v>13</v>
      </c>
      <c r="D42" s="63">
        <v>810748</v>
      </c>
      <c r="E42" s="59" t="s">
        <v>38</v>
      </c>
      <c r="F42" s="62">
        <v>0</v>
      </c>
      <c r="G42" s="29">
        <v>1019390.2127999999</v>
      </c>
      <c r="H42" s="29">
        <v>12074.538160000002</v>
      </c>
      <c r="I42" s="29">
        <v>0</v>
      </c>
      <c r="J42" s="21">
        <v>0</v>
      </c>
      <c r="K42" s="48">
        <v>7.2999999999999995E-2</v>
      </c>
      <c r="L42" s="21">
        <v>25</v>
      </c>
      <c r="M42" s="10" t="e">
        <v>#N/A</v>
      </c>
      <c r="T42" s="107"/>
      <c r="U42" s="107"/>
      <c r="V42" s="107"/>
    </row>
    <row r="43" spans="1:22">
      <c r="B43" s="34" t="s">
        <v>14</v>
      </c>
      <c r="D43" s="63">
        <v>675795</v>
      </c>
      <c r="E43" s="59" t="s">
        <v>38</v>
      </c>
      <c r="F43" s="62">
        <v>0</v>
      </c>
      <c r="G43" s="29">
        <v>1913760.8712000002</v>
      </c>
      <c r="H43" s="29">
        <v>35048.216959999998</v>
      </c>
      <c r="I43" s="29">
        <v>0</v>
      </c>
      <c r="J43" s="21">
        <v>0</v>
      </c>
      <c r="K43" s="48">
        <v>7.2999999999999995E-2</v>
      </c>
      <c r="L43" s="21">
        <v>25</v>
      </c>
      <c r="M43" s="10" t="e">
        <v>#N/A</v>
      </c>
      <c r="S43" s="111" t="s">
        <v>178</v>
      </c>
      <c r="T43" s="121">
        <v>263692.27713944158</v>
      </c>
      <c r="U43" s="121">
        <v>237228.76026034806</v>
      </c>
      <c r="V43" s="121">
        <v>213849.38784593015</v>
      </c>
    </row>
    <row r="44" spans="1:22" ht="15.75" thickBot="1">
      <c r="B44" s="34" t="s">
        <v>18</v>
      </c>
      <c r="D44" s="49">
        <v>46710</v>
      </c>
      <c r="E44" s="59" t="s">
        <v>38</v>
      </c>
      <c r="F44" s="62">
        <v>0</v>
      </c>
      <c r="G44" s="29">
        <v>2620279.14</v>
      </c>
      <c r="H44" s="29">
        <v>9143.1016799999998</v>
      </c>
      <c r="I44" s="29">
        <v>0</v>
      </c>
      <c r="J44" s="21">
        <v>0</v>
      </c>
      <c r="K44" s="48">
        <v>7.2999999999999995E-2</v>
      </c>
      <c r="L44" s="21">
        <v>60</v>
      </c>
      <c r="M44" s="10" t="e">
        <v>#N/A</v>
      </c>
      <c r="S44" s="120" t="s">
        <v>179</v>
      </c>
      <c r="T44" s="122">
        <v>3.5644429545493419</v>
      </c>
      <c r="U44" s="122">
        <v>3.2067241115268681</v>
      </c>
      <c r="V44" s="122">
        <v>2.8906949877755892</v>
      </c>
    </row>
    <row r="45" spans="1:22" ht="15.75" thickTop="1">
      <c r="B45" s="34" t="s">
        <v>19</v>
      </c>
      <c r="D45" s="49">
        <v>59840</v>
      </c>
      <c r="E45" s="59" t="s">
        <v>38</v>
      </c>
      <c r="F45" s="62">
        <v>0</v>
      </c>
      <c r="G45" s="21">
        <v>3345037.2</v>
      </c>
      <c r="H45" s="21">
        <v>28432.799999999999</v>
      </c>
      <c r="I45" s="21">
        <v>0.35699999999999998</v>
      </c>
      <c r="J45" s="21">
        <v>0</v>
      </c>
      <c r="K45" s="48">
        <v>7.2999999999999995E-2</v>
      </c>
      <c r="L45" s="21">
        <v>50</v>
      </c>
      <c r="M45" s="10" t="e">
        <v>#N/A</v>
      </c>
    </row>
    <row r="46" spans="1:22" ht="15.75" thickBot="1">
      <c r="B46" s="34" t="s">
        <v>17</v>
      </c>
      <c r="E46" s="59" t="s">
        <v>38</v>
      </c>
      <c r="F46" s="62">
        <v>0.5</v>
      </c>
      <c r="G46" s="31">
        <v>1784013.3447999998</v>
      </c>
      <c r="H46" s="28">
        <v>28544.213516800002</v>
      </c>
      <c r="I46" s="29">
        <v>2.7</v>
      </c>
      <c r="J46" s="21">
        <v>0</v>
      </c>
      <c r="K46" s="48">
        <v>7.2999999999999995E-2</v>
      </c>
      <c r="L46" s="21">
        <v>40</v>
      </c>
      <c r="M46" s="10" t="e">
        <v>#N/A</v>
      </c>
      <c r="S46" s="120" t="s">
        <v>180</v>
      </c>
      <c r="T46" s="122">
        <v>69.796073902038714</v>
      </c>
      <c r="U46" s="122">
        <v>68.177836555505465</v>
      </c>
      <c r="V46" s="122">
        <v>66.179358583734938</v>
      </c>
    </row>
    <row r="47" spans="1:22" ht="15.75" thickTop="1">
      <c r="B47" s="34" t="s">
        <v>21</v>
      </c>
      <c r="E47" s="59" t="s">
        <v>38</v>
      </c>
      <c r="F47" s="62">
        <v>0.65</v>
      </c>
      <c r="G47" s="29">
        <v>2230016.6809999999</v>
      </c>
      <c r="H47" s="29">
        <v>43931.328608800002</v>
      </c>
      <c r="I47" s="21">
        <v>3.2</v>
      </c>
      <c r="J47" s="21">
        <v>0</v>
      </c>
      <c r="K47" s="48">
        <v>7.2999999999999995E-2</v>
      </c>
      <c r="L47" s="21">
        <v>40</v>
      </c>
      <c r="M47" s="10" t="e">
        <v>#N/A</v>
      </c>
    </row>
    <row r="48" spans="1:22">
      <c r="B48" s="34" t="s">
        <v>20</v>
      </c>
      <c r="E48" s="59" t="s">
        <v>38</v>
      </c>
      <c r="F48" s="62">
        <v>0.5</v>
      </c>
      <c r="G48" s="21">
        <v>3177785.3400000003</v>
      </c>
      <c r="H48" s="21">
        <v>60099.168360000003</v>
      </c>
      <c r="I48" s="21">
        <v>6.22</v>
      </c>
      <c r="J48" s="31">
        <v>0</v>
      </c>
      <c r="K48" s="48">
        <v>7.2999999999999995E-2</v>
      </c>
      <c r="L48" s="21">
        <v>40</v>
      </c>
      <c r="M48" s="10" t="e">
        <v>#N/A</v>
      </c>
    </row>
    <row r="49" spans="2:13">
      <c r="B49" s="34" t="s">
        <v>73</v>
      </c>
      <c r="E49" s="59" t="s">
        <v>38</v>
      </c>
      <c r="F49" s="62">
        <v>0.65</v>
      </c>
      <c r="G49" s="21">
        <v>3568039.68</v>
      </c>
      <c r="H49" s="21">
        <v>67569.751440000007</v>
      </c>
      <c r="I49" s="21">
        <v>4.5</v>
      </c>
      <c r="J49" s="31">
        <v>0</v>
      </c>
      <c r="K49" s="48">
        <v>7.2999999999999995E-2</v>
      </c>
      <c r="L49" s="21">
        <v>40</v>
      </c>
      <c r="M49" s="10" t="e">
        <v>#N/A</v>
      </c>
    </row>
    <row r="50" spans="2:13">
      <c r="B50" s="34" t="s">
        <v>86</v>
      </c>
      <c r="E50" s="59" t="s">
        <v>38</v>
      </c>
      <c r="F50" s="62">
        <v>0.25</v>
      </c>
      <c r="G50" s="29">
        <v>735908.18400000012</v>
      </c>
      <c r="H50" s="29">
        <v>16725.186000000002</v>
      </c>
      <c r="I50" s="21">
        <v>2.6</v>
      </c>
      <c r="J50" s="31">
        <v>0</v>
      </c>
      <c r="K50" s="48">
        <v>7.2999999999999995E-2</v>
      </c>
      <c r="L50" s="21">
        <v>25</v>
      </c>
      <c r="M50" s="10" t="e">
        <v>#N/A</v>
      </c>
    </row>
    <row r="51" spans="2:13">
      <c r="B51" s="34" t="s">
        <v>87</v>
      </c>
      <c r="E51" s="59" t="s">
        <v>38</v>
      </c>
      <c r="F51" s="62">
        <v>0.25</v>
      </c>
      <c r="G51" s="21">
        <v>1672518.6</v>
      </c>
      <c r="H51" s="21">
        <v>38244.9</v>
      </c>
      <c r="I51" s="21">
        <v>3.1</v>
      </c>
      <c r="J51" s="31">
        <v>0</v>
      </c>
      <c r="K51" s="48">
        <v>7.2999999999999995E-2</v>
      </c>
      <c r="L51" s="21">
        <v>25</v>
      </c>
      <c r="M51" s="10" t="e">
        <v>#N/A</v>
      </c>
    </row>
    <row r="52" spans="2:13">
      <c r="B52" s="34" t="s">
        <v>15</v>
      </c>
      <c r="E52" s="59" t="s">
        <v>38</v>
      </c>
      <c r="F52" s="62">
        <v>0</v>
      </c>
      <c r="G52" s="29">
        <v>5240558.28</v>
      </c>
      <c r="H52" s="28">
        <v>117076.302</v>
      </c>
      <c r="I52" s="29">
        <v>8.6999999999999993</v>
      </c>
      <c r="J52" s="21">
        <v>0</v>
      </c>
      <c r="K52" s="48">
        <v>7.2999999999999995E-2</v>
      </c>
      <c r="L52" s="21">
        <v>60</v>
      </c>
      <c r="M52" s="10" t="e">
        <v>#N/A</v>
      </c>
    </row>
    <row r="53" spans="2:13">
      <c r="B53" s="34" t="s">
        <v>16</v>
      </c>
      <c r="E53" s="59" t="s">
        <v>38</v>
      </c>
      <c r="F53" s="62">
        <v>0</v>
      </c>
      <c r="G53" s="26">
        <v>5648000</v>
      </c>
      <c r="H53" s="26">
        <v>0</v>
      </c>
      <c r="I53" s="26">
        <v>53.2</v>
      </c>
      <c r="J53" s="21">
        <v>0</v>
      </c>
      <c r="K53" s="48">
        <v>7.2999999999999995E-2</v>
      </c>
      <c r="L53" s="21">
        <v>25</v>
      </c>
      <c r="M53" s="10" t="e">
        <v>#N/A</v>
      </c>
    </row>
  </sheetData>
  <conditionalFormatting sqref="B42:B45 B47:B53">
    <cfRule type="expression" dxfId="30" priority="5">
      <formula>NOT(EXACT(INDIRECT("Z"&amp;ROW()-1&amp;"S1",FALSE()), INDIRECT("Z"&amp;ROW()&amp;"S1",FALSE())))</formula>
    </cfRule>
  </conditionalFormatting>
  <conditionalFormatting sqref="C11">
    <cfRule type="expression" dxfId="29" priority="6">
      <formula>NOT(EXACT(INDIRECT("Z"&amp;ROW()-1&amp;"S1",FALSE()), INDIRECT("Z"&amp;ROW()&amp;"S1",FALSE())))</formula>
    </cfRule>
  </conditionalFormatting>
  <conditionalFormatting sqref="C15:M15">
    <cfRule type="expression" dxfId="28" priority="17">
      <formula>NOT(EXACT(INDIRECT("Z"&amp;ROW()-1&amp;"S1",FALSE()), INDIRECT("Z"&amp;ROW()&amp;"S1",FALSE())))</formula>
    </cfRule>
  </conditionalFormatting>
  <conditionalFormatting sqref="C28:M28">
    <cfRule type="expression" dxfId="27" priority="16">
      <formula>NOT(EXACT(INDIRECT("Z"&amp;ROW()-1&amp;"S1",FALSE()), INDIRECT("Z"&amp;ROW()&amp;"S1",FALSE())))</formula>
    </cfRule>
  </conditionalFormatting>
  <conditionalFormatting sqref="C41:M41">
    <cfRule type="expression" dxfId="26" priority="15">
      <formula>NOT(EXACT(INDIRECT("Z"&amp;ROW()-1&amp;"S1",FALSE()), INDIRECT("Z"&amp;ROW()&amp;"S1",FALSE())))</formula>
    </cfRule>
  </conditionalFormatting>
  <conditionalFormatting sqref="C1:O1 Q1 S1 B2:B5 B7:B13 B16:B19 B21:B27 B29:B32 B34:B40">
    <cfRule type="expression" dxfId="25" priority="19">
      <formula>NOT(EXACT(INDIRECT("Z"&amp;ROW()-1&amp;"S1",FALSE()), INDIRECT("Z"&amp;ROW()&amp;"S1",FALSE())))</formula>
    </cfRule>
  </conditionalFormatting>
  <conditionalFormatting sqref="G18:I18">
    <cfRule type="expression" dxfId="24" priority="3">
      <formula>NOT(EXACT(INDIRECT("Z"&amp;ROW()-1&amp;"S1",FALSE()), INDIRECT("Z"&amp;ROW()&amp;"S1",FALSE())))</formula>
    </cfRule>
  </conditionalFormatting>
  <conditionalFormatting sqref="G31:I31">
    <cfRule type="expression" dxfId="23" priority="2">
      <formula>NOT(EXACT(INDIRECT("Z"&amp;ROW()-1&amp;"S1",FALSE()), INDIRECT("Z"&amp;ROW()&amp;"S1",FALSE())))</formula>
    </cfRule>
  </conditionalFormatting>
  <conditionalFormatting sqref="G44:I44">
    <cfRule type="expression" dxfId="22" priority="1">
      <formula>NOT(EXACT(INDIRECT("Z"&amp;ROW()-1&amp;"S1",FALSE()), INDIRECT("Z"&amp;ROW()&amp;"S1",FALSE())))</formula>
    </cfRule>
  </conditionalFormatting>
  <conditionalFormatting sqref="I4:K4">
    <cfRule type="expression" dxfId="21" priority="4">
      <formula>NOT(EXACT(INDIRECT("Z"&amp;ROW()-1&amp;"S1",FALSE()), INDIRECT("Z"&amp;ROW()&amp;"S1",FALSE())))</formula>
    </cfRule>
  </conditionalFormatting>
  <dataValidations count="13">
    <dataValidation allowBlank="1" showInputMessage="1" showErrorMessage="1" promptTitle="Startup Cost (€)" prompt="The process cost which is incurred when the process is switched on from off condition at a timestep." sqref="L1 J15 J28 J41" xr:uid="{00000000-0002-0000-0000-000000000000}"/>
    <dataValidation allowBlank="1" showInputMessage="1" showErrorMessage="1" promptTitle="Lifetime of inst-cap (years)" prompt="Remaining lifetime of the installed capacity." sqref="D1" xr:uid="{00000000-0002-0000-0000-000001000000}"/>
    <dataValidation allowBlank="1" showInputMessage="1" showErrorMessage="1" promptTitle="Weighted average cost of capital" prompt="Percentage (%) of costs for capital after taxes. Used to calculate annuity factor for investment costs." sqref="M1 K15 K28 K41" xr:uid="{00000000-0002-0000-0000-000002000000}"/>
    <dataValidation allowBlank="1" showInputMessage="1" showErrorMessage="1" promptTitle="Area use per capacity (m^2/MW) " prompt="If a process requires area set value here. If no area use is to be considered set NV(). " sqref="O1 M15 M28 M41" xr:uid="{00000000-0002-0000-0000-000003000000}"/>
    <dataValidation allowBlank="1" showInputMessage="1" showErrorMessage="1" promptTitle="Minimum load fraction" prompt="This value sets the minimum possible fraction of the process capacity which the process can run at." sqref="H1 F15 F28 F41" xr:uid="{00000000-0002-0000-0000-000004000000}"/>
    <dataValidation allowBlank="1" showInputMessage="1" showErrorMessage="1" promptTitle="Maximal power gradient (1/h)" prompt="Maximum allowed power gradient relative to power throughput capacity. Set value to inf or greater than 1/dt to disable it." sqref="G1 E15 E28 E41" xr:uid="{00000000-0002-0000-0000-000005000000}"/>
    <dataValidation allowBlank="1" showInputMessage="1" showErrorMessage="1" promptTitle="Depreciation period (a)" prompt="Economic lifetime (more conservative than technical lifetime) of a process investment in years (a). Used to calculate annuity factor for investment costs." sqref="N1 L15 L28 L41" xr:uid="{00000000-0002-0000-0000-000006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K1 I15 I28 I41" xr:uid="{00000000-0002-0000-0000-000007000000}"/>
    <dataValidation allowBlank="1" showInputMessage="1" showErrorMessage="1" promptTitle="Annual fix cost (€/MW/a)" prompt="Operation independent costs for existing and new capacities per MW throughput power." sqref="J1 H15 H28 H41" xr:uid="{00000000-0002-0000-0000-000008000000}"/>
    <dataValidation allowBlank="1" showInputMessage="1" showErrorMessage="1" promptTitle="Investment cost (€/MW)" prompt="Total investement cost for adding capacity. Is annualized in the model using the annuity factor derived from 'wacc' and 'depreciation'." sqref="I1 G15 G28 G41" xr:uid="{00000000-0002-0000-0000-000009000000}"/>
    <dataValidation allowBlank="1" showInputMessage="1" showErrorMessage="1" promptTitle="Maximum capacity (MW)" prompt="Maximum allowed power throughput capacity per process. Must be bigger than or equal to max('cap-lo', 'inst-cap')." sqref="F1 D15 D28 D41" xr:uid="{00000000-0002-0000-0000-00000A000000}"/>
    <dataValidation allowBlank="1" showInputMessage="1" showErrorMessage="1" promptTitle="Minimum capacity (MW)" prompt="Minimum required power throughput capacity that is allowed per process. Must be smaller or equal to 'cap-up', but can be bigger than 'inst-cap' to force investment." sqref="E1 C15 C28 C41" xr:uid="{00000000-0002-0000-0000-00000B000000}"/>
    <dataValidation allowBlank="1" showInputMessage="1" showErrorMessage="1" promptTitle="Installed capacity (MW)" prompt="Existing power throughput capacity per process." sqref="C1" xr:uid="{00000000-0002-0000-0000-00000C000000}"/>
  </dataValidations>
  <hyperlinks>
    <hyperlink ref="S9" r:id="rId1" xr:uid="{5DC134EE-C19F-40A8-9E71-F3EEECD58001}"/>
    <hyperlink ref="S10" r:id="rId2" display="F:\HCui_Technoeconomic analysis of high-value, crystalline silicon photovoltaic module recycling process.pdf" xr:uid="{21909A89-6575-4175-933F-5F31E5907921}"/>
    <hyperlink ref="S11" r:id="rId3" display="F:\MDehghanimadvar_Economic assessment of local solar module assembly in a global market_supplemental information.pdf" xr:uid="{D9FFD687-6147-4913-935D-3F206740BF45}"/>
    <hyperlink ref="S12" r:id="rId4" display="https://iea.blob.core.windows.net/assets/d2ee601d-6b1a-4cd2-a0e8-db02dc64332c/SpecialReportonSolarPVGlobalSupplyChains.pdf" xr:uid="{BC455A10-47F9-4CB7-A512-E1A64A29796C}"/>
    <hyperlink ref="S13" r:id="rId5" display="https://iea-pvps.org/wp-content/uploads/2024/10/IEA-PVPS-Task-1-Trends-Report-2024.pdf" xr:uid="{6B35448E-BE64-43D9-9815-4F9DA1976533}"/>
  </hyperlinks>
  <pageMargins left="0.7" right="0.7" top="0.78740157499999996" bottom="0.78740157499999996"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1"/>
  <sheetViews>
    <sheetView topLeftCell="C1" workbookViewId="0">
      <selection activeCell="J28" sqref="I1:J28"/>
    </sheetView>
  </sheetViews>
  <sheetFormatPr baseColWidth="10" defaultRowHeight="15"/>
  <cols>
    <col min="2" max="2" width="17.28515625" customWidth="1"/>
    <col min="10" max="10" width="19" customWidth="1"/>
  </cols>
  <sheetData>
    <row r="1" spans="1:21">
      <c r="A1" t="s">
        <v>66</v>
      </c>
      <c r="B1" t="s">
        <v>68</v>
      </c>
      <c r="D1" t="s">
        <v>72</v>
      </c>
      <c r="G1" s="25" t="s">
        <v>76</v>
      </c>
      <c r="I1" t="s">
        <v>66</v>
      </c>
      <c r="J1" t="s">
        <v>68</v>
      </c>
    </row>
    <row r="2" spans="1:21">
      <c r="A2">
        <v>2024</v>
      </c>
      <c r="B2" s="35">
        <v>2659900000</v>
      </c>
      <c r="D2" s="35" t="s">
        <v>74</v>
      </c>
      <c r="G2" s="24" t="s">
        <v>77</v>
      </c>
      <c r="I2">
        <v>2024</v>
      </c>
      <c r="J2">
        <v>2516000000</v>
      </c>
      <c r="K2">
        <v>2516000000</v>
      </c>
      <c r="P2" s="85" t="s">
        <v>130</v>
      </c>
    </row>
    <row r="3" spans="1:21">
      <c r="A3">
        <v>2025</v>
      </c>
      <c r="B3" s="35">
        <v>2702187500</v>
      </c>
      <c r="G3" s="24" t="s">
        <v>78</v>
      </c>
      <c r="I3">
        <v>2025</v>
      </c>
      <c r="J3">
        <v>2697562500</v>
      </c>
      <c r="P3" s="80"/>
    </row>
    <row r="4" spans="1:21" ht="90">
      <c r="A4">
        <v>2026</v>
      </c>
      <c r="B4" s="35">
        <v>2744475000</v>
      </c>
      <c r="D4" t="s">
        <v>75</v>
      </c>
      <c r="G4" s="24" t="s">
        <v>79</v>
      </c>
      <c r="I4">
        <v>2026</v>
      </c>
      <c r="J4">
        <v>2879125000</v>
      </c>
      <c r="L4" t="s">
        <v>123</v>
      </c>
      <c r="P4" s="86" t="s">
        <v>131</v>
      </c>
      <c r="Q4" s="84" t="s">
        <v>132</v>
      </c>
      <c r="R4" s="87" t="s">
        <v>133</v>
      </c>
      <c r="S4" s="87" t="s">
        <v>134</v>
      </c>
      <c r="T4" s="87" t="s">
        <v>135</v>
      </c>
    </row>
    <row r="5" spans="1:21">
      <c r="A5">
        <v>2027</v>
      </c>
      <c r="B5" s="35">
        <v>2786762500</v>
      </c>
      <c r="G5" s="33" t="s">
        <v>79</v>
      </c>
      <c r="I5">
        <v>2027</v>
      </c>
      <c r="J5">
        <v>3060687500</v>
      </c>
      <c r="P5" s="86" t="s">
        <v>136</v>
      </c>
      <c r="Q5" s="84">
        <v>2022</v>
      </c>
      <c r="R5" s="81">
        <v>2516</v>
      </c>
      <c r="S5" s="81">
        <v>0</v>
      </c>
      <c r="T5" s="88"/>
      <c r="U5" s="83"/>
    </row>
    <row r="6" spans="1:21">
      <c r="A6">
        <v>2028</v>
      </c>
      <c r="B6" s="35">
        <v>2829050000</v>
      </c>
      <c r="D6" t="s">
        <v>119</v>
      </c>
      <c r="G6" s="24" t="s">
        <v>80</v>
      </c>
      <c r="I6">
        <v>2028</v>
      </c>
      <c r="J6">
        <v>3242250000</v>
      </c>
      <c r="P6" s="141" t="s">
        <v>137</v>
      </c>
      <c r="Q6" s="84">
        <v>2030</v>
      </c>
      <c r="R6" s="81">
        <v>3264</v>
      </c>
      <c r="S6" s="81">
        <v>204</v>
      </c>
      <c r="T6" s="81"/>
      <c r="U6" s="83"/>
    </row>
    <row r="7" spans="1:21">
      <c r="A7">
        <v>2029</v>
      </c>
      <c r="B7" s="35">
        <v>2871337500</v>
      </c>
      <c r="G7" s="24" t="s">
        <v>81</v>
      </c>
      <c r="I7">
        <v>2029</v>
      </c>
      <c r="J7">
        <v>3423812500</v>
      </c>
      <c r="P7" s="142"/>
      <c r="Q7" s="84">
        <v>2040</v>
      </c>
      <c r="R7" s="81">
        <v>3963</v>
      </c>
      <c r="S7" s="81">
        <v>812</v>
      </c>
      <c r="T7" s="81"/>
      <c r="U7" s="83"/>
    </row>
    <row r="8" spans="1:21">
      <c r="A8">
        <v>2030</v>
      </c>
      <c r="B8" s="35">
        <v>2913625000</v>
      </c>
      <c r="G8" s="24" t="s">
        <v>82</v>
      </c>
      <c r="I8">
        <v>2030</v>
      </c>
      <c r="J8">
        <v>3605375000</v>
      </c>
      <c r="P8" s="141" t="s">
        <v>138</v>
      </c>
      <c r="Q8" s="84">
        <v>2040</v>
      </c>
      <c r="R8" s="89">
        <v>4091</v>
      </c>
      <c r="S8" s="90">
        <v>1124</v>
      </c>
      <c r="T8" s="81">
        <v>206</v>
      </c>
      <c r="U8" s="83"/>
    </row>
    <row r="9" spans="1:21">
      <c r="A9">
        <v>2031</v>
      </c>
      <c r="B9" s="35">
        <v>2955912500</v>
      </c>
      <c r="G9" s="24" t="s">
        <v>83</v>
      </c>
      <c r="I9">
        <v>2031</v>
      </c>
      <c r="J9">
        <v>3786937500</v>
      </c>
      <c r="P9" s="142"/>
      <c r="Q9" s="84">
        <v>2050</v>
      </c>
      <c r="R9" s="91">
        <v>4392</v>
      </c>
      <c r="S9" s="92">
        <v>2053</v>
      </c>
      <c r="T9" s="81">
        <v>346</v>
      </c>
      <c r="U9" s="83"/>
    </row>
    <row r="10" spans="1:21">
      <c r="A10">
        <v>2032</v>
      </c>
      <c r="B10" s="35">
        <v>2998200000</v>
      </c>
      <c r="I10">
        <v>2032</v>
      </c>
      <c r="J10">
        <v>3968500000</v>
      </c>
      <c r="P10" s="141" t="s">
        <v>139</v>
      </c>
      <c r="Q10" s="84">
        <v>2040</v>
      </c>
      <c r="R10" s="91">
        <v>3659</v>
      </c>
      <c r="S10" s="92">
        <v>1354</v>
      </c>
      <c r="T10" s="81">
        <v>253</v>
      </c>
      <c r="U10" s="83"/>
    </row>
    <row r="11" spans="1:21">
      <c r="A11">
        <v>2033</v>
      </c>
      <c r="B11" s="35">
        <v>3040487500</v>
      </c>
      <c r="I11">
        <v>2033</v>
      </c>
      <c r="J11">
        <v>4150062500</v>
      </c>
      <c r="P11" s="142"/>
      <c r="Q11" s="84">
        <v>2050</v>
      </c>
      <c r="R11" s="91">
        <v>3939</v>
      </c>
      <c r="S11" s="92">
        <v>2344</v>
      </c>
      <c r="T11" s="81">
        <v>425</v>
      </c>
      <c r="U11" s="83"/>
    </row>
    <row r="12" spans="1:21">
      <c r="A12">
        <v>2034</v>
      </c>
      <c r="B12" s="35">
        <v>3082775000</v>
      </c>
      <c r="I12">
        <v>2034</v>
      </c>
      <c r="J12">
        <v>4331625000</v>
      </c>
      <c r="P12" s="93" t="s">
        <v>140</v>
      </c>
    </row>
    <row r="13" spans="1:21">
      <c r="A13">
        <v>2035</v>
      </c>
      <c r="B13" s="35">
        <v>3125062500</v>
      </c>
      <c r="I13">
        <v>2035</v>
      </c>
      <c r="J13">
        <v>4513187500</v>
      </c>
      <c r="S13" s="82"/>
    </row>
    <row r="14" spans="1:21">
      <c r="A14">
        <v>2036</v>
      </c>
      <c r="B14" s="35">
        <v>3167350000</v>
      </c>
      <c r="I14">
        <v>2036</v>
      </c>
      <c r="J14">
        <v>4694750000</v>
      </c>
    </row>
    <row r="15" spans="1:21">
      <c r="A15">
        <v>2037</v>
      </c>
      <c r="B15" s="35">
        <v>3209637500</v>
      </c>
      <c r="I15">
        <v>2037</v>
      </c>
      <c r="J15">
        <v>4876312500</v>
      </c>
    </row>
    <row r="16" spans="1:21">
      <c r="A16">
        <v>2038</v>
      </c>
      <c r="B16" s="35">
        <v>3251925000</v>
      </c>
      <c r="I16">
        <v>2038</v>
      </c>
      <c r="J16">
        <v>5057875000</v>
      </c>
      <c r="S16" s="82"/>
    </row>
    <row r="17" spans="1:20">
      <c r="A17">
        <v>2039</v>
      </c>
      <c r="B17" s="35">
        <v>3294212500</v>
      </c>
      <c r="I17">
        <v>2039</v>
      </c>
      <c r="J17">
        <v>5239437500</v>
      </c>
      <c r="T17" s="82"/>
    </row>
    <row r="18" spans="1:20">
      <c r="A18">
        <v>2040</v>
      </c>
      <c r="B18" s="35">
        <v>3336500000</v>
      </c>
      <c r="I18">
        <v>2040</v>
      </c>
      <c r="J18" s="103">
        <v>5421000000</v>
      </c>
    </row>
    <row r="19" spans="1:20">
      <c r="A19">
        <v>2041</v>
      </c>
      <c r="B19" s="35">
        <v>3354370000</v>
      </c>
      <c r="I19">
        <v>2041</v>
      </c>
      <c r="J19" s="103">
        <v>5558000000</v>
      </c>
    </row>
    <row r="20" spans="1:20">
      <c r="A20">
        <v>2042</v>
      </c>
      <c r="B20" s="35">
        <v>3372240000</v>
      </c>
      <c r="I20">
        <v>2042</v>
      </c>
      <c r="J20" s="103">
        <v>5695000000</v>
      </c>
    </row>
    <row r="21" spans="1:20">
      <c r="A21">
        <v>2043</v>
      </c>
      <c r="B21" s="35">
        <v>3390110000</v>
      </c>
      <c r="I21">
        <v>2043</v>
      </c>
      <c r="J21" s="103">
        <v>5832000000</v>
      </c>
    </row>
    <row r="22" spans="1:20">
      <c r="A22">
        <v>2044</v>
      </c>
      <c r="B22" s="35">
        <v>3407980000</v>
      </c>
      <c r="I22">
        <v>2044</v>
      </c>
      <c r="J22" s="103">
        <v>5969000000</v>
      </c>
    </row>
    <row r="23" spans="1:20">
      <c r="A23">
        <v>2045</v>
      </c>
      <c r="B23" s="35">
        <v>3425850000</v>
      </c>
      <c r="I23">
        <v>2045</v>
      </c>
      <c r="J23" s="103">
        <v>6106000000</v>
      </c>
    </row>
    <row r="24" spans="1:20">
      <c r="A24">
        <v>2046</v>
      </c>
      <c r="B24" s="35">
        <v>3443720000</v>
      </c>
      <c r="I24">
        <v>2046</v>
      </c>
      <c r="J24" s="103">
        <v>6243000000</v>
      </c>
    </row>
    <row r="25" spans="1:20">
      <c r="A25">
        <v>2047</v>
      </c>
      <c r="B25" s="35">
        <v>3461590000</v>
      </c>
      <c r="I25">
        <v>2047</v>
      </c>
      <c r="J25" s="103">
        <v>6380000000</v>
      </c>
    </row>
    <row r="26" spans="1:20">
      <c r="A26">
        <v>2048</v>
      </c>
      <c r="B26" s="35">
        <v>3479460000</v>
      </c>
      <c r="I26">
        <v>2048</v>
      </c>
      <c r="J26" s="103">
        <v>6517000000</v>
      </c>
    </row>
    <row r="27" spans="1:20">
      <c r="A27">
        <v>2049</v>
      </c>
      <c r="B27" s="35">
        <v>3497330000</v>
      </c>
      <c r="I27">
        <v>2049</v>
      </c>
      <c r="J27" s="103">
        <v>6654000000</v>
      </c>
    </row>
    <row r="28" spans="1:20">
      <c r="A28">
        <v>2050</v>
      </c>
      <c r="B28" s="35">
        <v>3515200000</v>
      </c>
      <c r="I28">
        <v>2050</v>
      </c>
      <c r="J28" s="103">
        <v>6791000000</v>
      </c>
    </row>
    <row r="31" spans="1:20">
      <c r="I31" s="103">
        <v>2040</v>
      </c>
      <c r="J31" s="103">
        <v>5421000000</v>
      </c>
    </row>
    <row r="32" spans="1:20">
      <c r="I32" s="103">
        <v>2041</v>
      </c>
      <c r="J32" s="103">
        <v>5558000000</v>
      </c>
    </row>
    <row r="33" spans="9:10">
      <c r="I33" s="103">
        <v>2042</v>
      </c>
      <c r="J33" s="103">
        <v>5695000000</v>
      </c>
    </row>
    <row r="34" spans="9:10">
      <c r="I34" s="103">
        <v>2043</v>
      </c>
      <c r="J34" s="103">
        <v>5832000000</v>
      </c>
    </row>
    <row r="35" spans="9:10">
      <c r="I35" s="103">
        <v>2044</v>
      </c>
      <c r="J35" s="103">
        <v>5969000000</v>
      </c>
    </row>
    <row r="36" spans="9:10">
      <c r="I36" s="103">
        <v>2045</v>
      </c>
      <c r="J36" s="103">
        <v>6106000000</v>
      </c>
    </row>
    <row r="37" spans="9:10">
      <c r="I37" s="103">
        <v>2046</v>
      </c>
      <c r="J37" s="103">
        <v>6243000000</v>
      </c>
    </row>
    <row r="38" spans="9:10">
      <c r="I38" s="103">
        <v>2047</v>
      </c>
      <c r="J38" s="103">
        <v>6380000000</v>
      </c>
    </row>
    <row r="39" spans="9:10">
      <c r="I39" s="103">
        <v>2048</v>
      </c>
      <c r="J39" s="103">
        <v>6517000000</v>
      </c>
    </row>
    <row r="40" spans="9:10">
      <c r="I40" s="103">
        <v>2049</v>
      </c>
      <c r="J40" s="103">
        <v>6654000000</v>
      </c>
    </row>
    <row r="41" spans="9:10">
      <c r="I41" s="103">
        <v>2050</v>
      </c>
      <c r="J41" s="103">
        <v>6791000000</v>
      </c>
    </row>
  </sheetData>
  <mergeCells count="3">
    <mergeCell ref="P6:P7"/>
    <mergeCell ref="P8:P9"/>
    <mergeCell ref="P10:P1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4"/>
  <sheetViews>
    <sheetView topLeftCell="A6" workbookViewId="0">
      <selection activeCell="D39" sqref="D39"/>
    </sheetView>
  </sheetViews>
  <sheetFormatPr baseColWidth="10" defaultRowHeight="15"/>
  <sheetData>
    <row r="1" spans="1:23" ht="28.5">
      <c r="A1" s="6">
        <v>2024</v>
      </c>
      <c r="B1" t="s">
        <v>23</v>
      </c>
      <c r="C1" t="s">
        <v>24</v>
      </c>
      <c r="D1" t="s">
        <v>25</v>
      </c>
      <c r="E1" s="7" t="s">
        <v>26</v>
      </c>
      <c r="F1" s="7" t="s">
        <v>27</v>
      </c>
      <c r="G1" s="8" t="s">
        <v>28</v>
      </c>
      <c r="O1" t="s">
        <v>151</v>
      </c>
      <c r="Q1" s="6">
        <v>2024</v>
      </c>
      <c r="R1" t="s">
        <v>23</v>
      </c>
      <c r="S1" t="s">
        <v>24</v>
      </c>
      <c r="T1" t="s">
        <v>25</v>
      </c>
      <c r="U1" s="7" t="s">
        <v>26</v>
      </c>
      <c r="V1" s="7" t="s">
        <v>27</v>
      </c>
      <c r="W1" s="8" t="s">
        <v>28</v>
      </c>
    </row>
    <row r="2" spans="1:23">
      <c r="B2" s="9" t="s">
        <v>29</v>
      </c>
      <c r="C2" s="9" t="s">
        <v>30</v>
      </c>
      <c r="D2" s="9" t="s">
        <v>31</v>
      </c>
      <c r="E2" s="10" t="e">
        <f>NA()</f>
        <v>#N/A</v>
      </c>
      <c r="F2" s="10" t="e">
        <f>NA()</f>
        <v>#N/A</v>
      </c>
      <c r="G2" s="10" t="e">
        <f>NA()</f>
        <v>#N/A</v>
      </c>
      <c r="R2" s="9" t="s">
        <v>29</v>
      </c>
      <c r="S2" s="9" t="s">
        <v>30</v>
      </c>
      <c r="T2" s="9" t="s">
        <v>31</v>
      </c>
      <c r="U2" s="10" t="e">
        <f>NA()</f>
        <v>#N/A</v>
      </c>
      <c r="V2" s="10" t="e">
        <f>NA()</f>
        <v>#N/A</v>
      </c>
      <c r="W2" s="10" t="e">
        <f>NA()</f>
        <v>#N/A</v>
      </c>
    </row>
    <row r="3" spans="1:23">
      <c r="B3" s="9" t="s">
        <v>29</v>
      </c>
      <c r="C3" s="9" t="s">
        <v>32</v>
      </c>
      <c r="D3" s="9" t="s">
        <v>31</v>
      </c>
      <c r="E3" s="10" t="e">
        <f>NA()</f>
        <v>#N/A</v>
      </c>
      <c r="F3" s="10" t="e">
        <f>NA()</f>
        <v>#N/A</v>
      </c>
      <c r="G3" s="10" t="e">
        <f>NA()</f>
        <v>#N/A</v>
      </c>
      <c r="I3" s="41" t="s">
        <v>106</v>
      </c>
      <c r="M3" t="s">
        <v>110</v>
      </c>
      <c r="R3" s="9" t="s">
        <v>29</v>
      </c>
      <c r="S3" s="9" t="s">
        <v>32</v>
      </c>
      <c r="T3" s="9" t="s">
        <v>31</v>
      </c>
      <c r="U3" s="10" t="e">
        <f>NA()</f>
        <v>#N/A</v>
      </c>
      <c r="V3" s="10" t="e">
        <f>NA()</f>
        <v>#N/A</v>
      </c>
      <c r="W3" s="10" t="e">
        <f>NA()</f>
        <v>#N/A</v>
      </c>
    </row>
    <row r="4" spans="1:23">
      <c r="B4" s="9" t="s">
        <v>29</v>
      </c>
      <c r="C4" s="9" t="s">
        <v>33</v>
      </c>
      <c r="D4" s="9" t="s">
        <v>31</v>
      </c>
      <c r="E4" s="10" t="e">
        <f>NA()</f>
        <v>#N/A</v>
      </c>
      <c r="F4" s="10" t="e">
        <f>NA()</f>
        <v>#N/A</v>
      </c>
      <c r="G4" s="10" t="e">
        <f>NA()</f>
        <v>#N/A</v>
      </c>
      <c r="R4" s="9" t="s">
        <v>29</v>
      </c>
      <c r="S4" s="9" t="s">
        <v>33</v>
      </c>
      <c r="T4" s="9" t="s">
        <v>31</v>
      </c>
      <c r="U4" s="10" t="e">
        <f>NA()</f>
        <v>#N/A</v>
      </c>
      <c r="V4" s="10" t="e">
        <f>NA()</f>
        <v>#N/A</v>
      </c>
      <c r="W4" s="10" t="e">
        <f>NA()</f>
        <v>#N/A</v>
      </c>
    </row>
    <row r="5" spans="1:23">
      <c r="B5" s="9" t="s">
        <v>29</v>
      </c>
      <c r="C5" s="9" t="s">
        <v>34</v>
      </c>
      <c r="D5" s="9" t="s">
        <v>35</v>
      </c>
      <c r="E5" s="10" t="e">
        <f>NA()</f>
        <v>#N/A</v>
      </c>
      <c r="F5" s="10" t="e">
        <f>NA()</f>
        <v>#N/A</v>
      </c>
      <c r="G5" s="10" t="e">
        <f>NA()</f>
        <v>#N/A</v>
      </c>
      <c r="R5" s="9" t="s">
        <v>29</v>
      </c>
      <c r="S5" s="9" t="s">
        <v>34</v>
      </c>
      <c r="T5" s="9" t="s">
        <v>35</v>
      </c>
      <c r="U5" s="10" t="e">
        <f>NA()</f>
        <v>#N/A</v>
      </c>
      <c r="V5" s="10" t="e">
        <f>NA()</f>
        <v>#N/A</v>
      </c>
      <c r="W5" s="10" t="e">
        <f>NA()</f>
        <v>#N/A</v>
      </c>
    </row>
    <row r="6" spans="1:23">
      <c r="B6" s="9" t="s">
        <v>29</v>
      </c>
      <c r="C6" s="9" t="s">
        <v>36</v>
      </c>
      <c r="D6" s="9" t="s">
        <v>37</v>
      </c>
      <c r="E6" s="11">
        <v>6.92</v>
      </c>
      <c r="F6" s="12" t="s">
        <v>38</v>
      </c>
      <c r="G6" s="13" t="s">
        <v>38</v>
      </c>
      <c r="R6" s="9" t="s">
        <v>29</v>
      </c>
      <c r="S6" s="9" t="s">
        <v>36</v>
      </c>
      <c r="T6" s="9" t="s">
        <v>37</v>
      </c>
      <c r="U6">
        <v>0.6</v>
      </c>
      <c r="V6" s="12" t="s">
        <v>38</v>
      </c>
      <c r="W6" s="13" t="s">
        <v>38</v>
      </c>
    </row>
    <row r="7" spans="1:23">
      <c r="B7" s="9" t="s">
        <v>29</v>
      </c>
      <c r="C7" s="9" t="s">
        <v>39</v>
      </c>
      <c r="D7" s="9" t="s">
        <v>37</v>
      </c>
      <c r="E7" s="11">
        <v>26.2</v>
      </c>
      <c r="F7" s="12" t="s">
        <v>38</v>
      </c>
      <c r="G7" s="13" t="s">
        <v>38</v>
      </c>
      <c r="R7" s="9" t="s">
        <v>29</v>
      </c>
      <c r="S7" s="9" t="s">
        <v>152</v>
      </c>
      <c r="T7" s="9" t="s">
        <v>37</v>
      </c>
      <c r="U7">
        <v>1.75</v>
      </c>
      <c r="V7" s="12" t="s">
        <v>38</v>
      </c>
      <c r="W7" s="13" t="s">
        <v>38</v>
      </c>
    </row>
    <row r="8" spans="1:23">
      <c r="B8" s="9" t="s">
        <v>29</v>
      </c>
      <c r="C8" s="9" t="s">
        <v>40</v>
      </c>
      <c r="D8" s="9" t="s">
        <v>41</v>
      </c>
      <c r="E8" s="14">
        <v>24.33</v>
      </c>
      <c r="F8" s="12" t="s">
        <v>38</v>
      </c>
      <c r="G8" s="12" t="s">
        <v>38</v>
      </c>
      <c r="R8" s="9" t="s">
        <v>29</v>
      </c>
      <c r="S8" s="9" t="s">
        <v>40</v>
      </c>
      <c r="T8" s="9" t="s">
        <v>41</v>
      </c>
      <c r="U8">
        <v>65</v>
      </c>
      <c r="V8" s="12" t="s">
        <v>38</v>
      </c>
      <c r="W8" s="12" t="s">
        <v>38</v>
      </c>
    </row>
    <row r="9" spans="1:23">
      <c r="B9" s="9" t="s">
        <v>29</v>
      </c>
      <c r="C9" s="9" t="s">
        <v>42</v>
      </c>
      <c r="D9" s="9" t="s">
        <v>37</v>
      </c>
      <c r="E9" s="11">
        <v>18.8</v>
      </c>
      <c r="F9" s="12" t="s">
        <v>38</v>
      </c>
      <c r="G9" s="13" t="s">
        <v>38</v>
      </c>
      <c r="K9" s="95"/>
      <c r="L9" s="96"/>
      <c r="M9" s="95"/>
      <c r="R9" s="9" t="s">
        <v>29</v>
      </c>
      <c r="S9" s="9" t="s">
        <v>42</v>
      </c>
      <c r="T9" s="9" t="s">
        <v>37</v>
      </c>
      <c r="U9">
        <v>5.2</v>
      </c>
      <c r="V9" s="12" t="s">
        <v>38</v>
      </c>
      <c r="W9" s="13" t="s">
        <v>38</v>
      </c>
    </row>
    <row r="10" spans="1:23">
      <c r="B10" s="9" t="s">
        <v>29</v>
      </c>
      <c r="C10" s="9" t="s">
        <v>43</v>
      </c>
      <c r="D10" s="9" t="s">
        <v>37</v>
      </c>
      <c r="E10" s="55">
        <v>6.12</v>
      </c>
      <c r="F10" s="12" t="s">
        <v>38</v>
      </c>
      <c r="G10" s="13" t="s">
        <v>38</v>
      </c>
      <c r="R10" s="9" t="s">
        <v>29</v>
      </c>
      <c r="S10" s="9" t="s">
        <v>43</v>
      </c>
      <c r="T10" s="9" t="s">
        <v>37</v>
      </c>
      <c r="U10">
        <v>0.47199999999999998</v>
      </c>
      <c r="V10" s="12" t="s">
        <v>38</v>
      </c>
      <c r="W10" s="13" t="s">
        <v>38</v>
      </c>
    </row>
    <row r="11" spans="1:23">
      <c r="B11" s="9" t="s">
        <v>29</v>
      </c>
      <c r="C11" s="9" t="s">
        <v>22</v>
      </c>
      <c r="D11" s="9" t="s">
        <v>37</v>
      </c>
      <c r="E11" s="15">
        <v>9.5299999999999994</v>
      </c>
      <c r="F11" s="12" t="s">
        <v>38</v>
      </c>
      <c r="G11" s="13" t="s">
        <v>38</v>
      </c>
      <c r="R11" s="9" t="s">
        <v>29</v>
      </c>
      <c r="S11" s="9" t="s">
        <v>22</v>
      </c>
      <c r="T11" s="9" t="s">
        <v>37</v>
      </c>
      <c r="U11">
        <v>0.5</v>
      </c>
      <c r="V11" s="12" t="s">
        <v>38</v>
      </c>
      <c r="W11" s="13" t="s">
        <v>38</v>
      </c>
    </row>
    <row r="12" spans="1:23" ht="28.5">
      <c r="A12" s="6">
        <v>2030</v>
      </c>
      <c r="B12" t="s">
        <v>23</v>
      </c>
      <c r="C12" t="s">
        <v>24</v>
      </c>
      <c r="D12" t="s">
        <v>25</v>
      </c>
      <c r="E12" s="7" t="s">
        <v>26</v>
      </c>
      <c r="F12" s="7" t="s">
        <v>27</v>
      </c>
      <c r="G12" s="8" t="s">
        <v>28</v>
      </c>
      <c r="Q12" s="6">
        <v>2030</v>
      </c>
      <c r="R12" t="s">
        <v>23</v>
      </c>
      <c r="S12" t="s">
        <v>24</v>
      </c>
      <c r="T12" t="s">
        <v>25</v>
      </c>
      <c r="U12" s="7" t="s">
        <v>26</v>
      </c>
      <c r="V12" s="7" t="s">
        <v>27</v>
      </c>
      <c r="W12" s="8" t="s">
        <v>28</v>
      </c>
    </row>
    <row r="13" spans="1:23">
      <c r="B13" s="9" t="s">
        <v>29</v>
      </c>
      <c r="C13" s="9" t="s">
        <v>30</v>
      </c>
      <c r="D13" s="9" t="s">
        <v>31</v>
      </c>
      <c r="E13" s="10" t="e">
        <f>NA()</f>
        <v>#N/A</v>
      </c>
      <c r="F13" s="10" t="e">
        <f>NA()</f>
        <v>#N/A</v>
      </c>
      <c r="G13" s="10" t="e">
        <f>NA()</f>
        <v>#N/A</v>
      </c>
      <c r="R13" s="9" t="s">
        <v>29</v>
      </c>
      <c r="S13" s="9" t="s">
        <v>30</v>
      </c>
      <c r="T13" s="9" t="s">
        <v>31</v>
      </c>
      <c r="U13" s="10" t="e">
        <f>NA()</f>
        <v>#N/A</v>
      </c>
      <c r="V13" s="10" t="e">
        <f>NA()</f>
        <v>#N/A</v>
      </c>
      <c r="W13" s="10" t="e">
        <f>NA()</f>
        <v>#N/A</v>
      </c>
    </row>
    <row r="14" spans="1:23">
      <c r="B14" s="9" t="s">
        <v>29</v>
      </c>
      <c r="C14" s="9" t="s">
        <v>32</v>
      </c>
      <c r="D14" s="9" t="s">
        <v>31</v>
      </c>
      <c r="E14" s="10" t="e">
        <f>NA()</f>
        <v>#N/A</v>
      </c>
      <c r="F14" s="10" t="e">
        <f>NA()</f>
        <v>#N/A</v>
      </c>
      <c r="G14" s="10" t="e">
        <f>NA()</f>
        <v>#N/A</v>
      </c>
      <c r="R14" s="9" t="s">
        <v>29</v>
      </c>
      <c r="S14" s="9" t="s">
        <v>32</v>
      </c>
      <c r="T14" s="9" t="s">
        <v>31</v>
      </c>
      <c r="U14" s="10" t="e">
        <f>NA()</f>
        <v>#N/A</v>
      </c>
      <c r="V14" s="10" t="e">
        <f>NA()</f>
        <v>#N/A</v>
      </c>
      <c r="W14" s="10" t="e">
        <f>NA()</f>
        <v>#N/A</v>
      </c>
    </row>
    <row r="15" spans="1:23">
      <c r="B15" s="9" t="s">
        <v>29</v>
      </c>
      <c r="C15" s="9" t="s">
        <v>33</v>
      </c>
      <c r="D15" s="9" t="s">
        <v>31</v>
      </c>
      <c r="E15" s="10" t="e">
        <f>NA()</f>
        <v>#N/A</v>
      </c>
      <c r="F15" s="10" t="e">
        <f>NA()</f>
        <v>#N/A</v>
      </c>
      <c r="G15" s="10" t="e">
        <f>NA()</f>
        <v>#N/A</v>
      </c>
      <c r="R15" s="9" t="s">
        <v>29</v>
      </c>
      <c r="S15" s="9" t="s">
        <v>33</v>
      </c>
      <c r="T15" s="9" t="s">
        <v>31</v>
      </c>
      <c r="U15" s="10" t="e">
        <f>NA()</f>
        <v>#N/A</v>
      </c>
      <c r="V15" s="10" t="e">
        <f>NA()</f>
        <v>#N/A</v>
      </c>
      <c r="W15" s="10" t="e">
        <f>NA()</f>
        <v>#N/A</v>
      </c>
    </row>
    <row r="16" spans="1:23">
      <c r="B16" s="9" t="s">
        <v>29</v>
      </c>
      <c r="C16" s="9" t="s">
        <v>34</v>
      </c>
      <c r="D16" s="9" t="s">
        <v>35</v>
      </c>
      <c r="E16" s="10" t="e">
        <f>NA()</f>
        <v>#N/A</v>
      </c>
      <c r="F16" s="10" t="e">
        <f>NA()</f>
        <v>#N/A</v>
      </c>
      <c r="G16" s="10" t="e">
        <f>NA()</f>
        <v>#N/A</v>
      </c>
      <c r="R16" s="9" t="s">
        <v>29</v>
      </c>
      <c r="S16" s="9" t="s">
        <v>34</v>
      </c>
      <c r="T16" s="9" t="s">
        <v>35</v>
      </c>
      <c r="U16" s="10" t="e">
        <f>NA()</f>
        <v>#N/A</v>
      </c>
      <c r="V16" s="10" t="e">
        <f>NA()</f>
        <v>#N/A</v>
      </c>
      <c r="W16" s="10" t="e">
        <f>NA()</f>
        <v>#N/A</v>
      </c>
    </row>
    <row r="17" spans="1:23">
      <c r="B17" s="9" t="s">
        <v>29</v>
      </c>
      <c r="C17" s="9" t="s">
        <v>36</v>
      </c>
      <c r="D17" s="9" t="s">
        <v>37</v>
      </c>
      <c r="E17" s="55">
        <v>11.16</v>
      </c>
      <c r="F17" s="12" t="s">
        <v>38</v>
      </c>
      <c r="G17" s="13" t="s">
        <v>38</v>
      </c>
      <c r="I17" t="s">
        <v>117</v>
      </c>
      <c r="R17" s="9" t="s">
        <v>29</v>
      </c>
      <c r="S17" s="9" t="s">
        <v>36</v>
      </c>
      <c r="T17" s="9" t="s">
        <v>37</v>
      </c>
      <c r="U17">
        <v>0.6</v>
      </c>
      <c r="V17" s="12" t="s">
        <v>38</v>
      </c>
      <c r="W17" s="13" t="s">
        <v>38</v>
      </c>
    </row>
    <row r="18" spans="1:23">
      <c r="B18" s="9" t="s">
        <v>29</v>
      </c>
      <c r="C18" s="9" t="s">
        <v>39</v>
      </c>
      <c r="D18" s="9" t="s">
        <v>37</v>
      </c>
      <c r="E18" s="55">
        <v>22.6</v>
      </c>
      <c r="F18" s="12" t="s">
        <v>38</v>
      </c>
      <c r="G18" s="13" t="s">
        <v>38</v>
      </c>
      <c r="I18" s="41"/>
      <c r="R18" s="9" t="s">
        <v>29</v>
      </c>
      <c r="S18" s="9" t="s">
        <v>152</v>
      </c>
      <c r="T18" s="9" t="s">
        <v>37</v>
      </c>
      <c r="U18">
        <v>1.75</v>
      </c>
      <c r="V18" s="12" t="s">
        <v>38</v>
      </c>
      <c r="W18" s="13" t="s">
        <v>38</v>
      </c>
    </row>
    <row r="19" spans="1:23">
      <c r="B19" s="9" t="s">
        <v>29</v>
      </c>
      <c r="C19" s="9" t="s">
        <v>40</v>
      </c>
      <c r="D19" s="9" t="s">
        <v>41</v>
      </c>
      <c r="E19" s="41">
        <v>113.4</v>
      </c>
      <c r="F19" s="12" t="s">
        <v>38</v>
      </c>
      <c r="G19" s="12" t="s">
        <v>38</v>
      </c>
      <c r="I19" s="41"/>
      <c r="R19" s="9" t="s">
        <v>29</v>
      </c>
      <c r="S19" s="9" t="s">
        <v>40</v>
      </c>
      <c r="T19" s="9" t="s">
        <v>41</v>
      </c>
      <c r="U19" s="41">
        <v>113.4</v>
      </c>
      <c r="V19" s="12" t="s">
        <v>38</v>
      </c>
      <c r="W19" s="12" t="s">
        <v>38</v>
      </c>
    </row>
    <row r="20" spans="1:23">
      <c r="B20" s="9" t="s">
        <v>29</v>
      </c>
      <c r="C20" s="9" t="s">
        <v>42</v>
      </c>
      <c r="D20" s="9" t="s">
        <v>37</v>
      </c>
      <c r="E20" s="55">
        <v>18.8</v>
      </c>
      <c r="F20" s="12" t="s">
        <v>38</v>
      </c>
      <c r="G20" s="13" t="s">
        <v>38</v>
      </c>
      <c r="I20" s="41"/>
      <c r="R20" s="9" t="s">
        <v>29</v>
      </c>
      <c r="S20" s="9" t="s">
        <v>42</v>
      </c>
      <c r="T20" s="9" t="s">
        <v>37</v>
      </c>
      <c r="U20">
        <v>5.2</v>
      </c>
      <c r="V20" s="12" t="s">
        <v>38</v>
      </c>
      <c r="W20" s="13" t="s">
        <v>38</v>
      </c>
    </row>
    <row r="21" spans="1:23">
      <c r="B21" s="9" t="s">
        <v>29</v>
      </c>
      <c r="C21" s="9" t="s">
        <v>43</v>
      </c>
      <c r="D21" s="9" t="s">
        <v>37</v>
      </c>
      <c r="E21" s="55">
        <v>6.12</v>
      </c>
      <c r="F21" s="12" t="s">
        <v>38</v>
      </c>
      <c r="G21" s="13" t="s">
        <v>38</v>
      </c>
      <c r="I21" s="41"/>
      <c r="R21" s="9" t="s">
        <v>29</v>
      </c>
      <c r="S21" s="9" t="s">
        <v>43</v>
      </c>
      <c r="T21" s="9" t="s">
        <v>37</v>
      </c>
      <c r="U21">
        <v>0.47199999999999998</v>
      </c>
      <c r="V21" s="12" t="s">
        <v>38</v>
      </c>
      <c r="W21" s="13" t="s">
        <v>38</v>
      </c>
    </row>
    <row r="22" spans="1:23">
      <c r="B22" s="9" t="s">
        <v>29</v>
      </c>
      <c r="C22" s="9" t="s">
        <v>22</v>
      </c>
      <c r="D22" s="9" t="s">
        <v>37</v>
      </c>
      <c r="E22" s="41">
        <v>6.48</v>
      </c>
      <c r="F22" s="12" t="s">
        <v>38</v>
      </c>
      <c r="G22" s="13" t="s">
        <v>38</v>
      </c>
      <c r="I22" s="41"/>
      <c r="R22" s="9" t="s">
        <v>29</v>
      </c>
      <c r="S22" s="9" t="s">
        <v>22</v>
      </c>
      <c r="T22" s="9" t="s">
        <v>37</v>
      </c>
      <c r="U22">
        <v>0.5</v>
      </c>
      <c r="V22" s="12" t="s">
        <v>38</v>
      </c>
      <c r="W22" s="13" t="s">
        <v>38</v>
      </c>
    </row>
    <row r="23" spans="1:23" ht="28.5">
      <c r="A23" s="6">
        <v>2040</v>
      </c>
      <c r="B23" t="s">
        <v>23</v>
      </c>
      <c r="C23" t="s">
        <v>24</v>
      </c>
      <c r="D23" t="s">
        <v>25</v>
      </c>
      <c r="E23" s="7" t="s">
        <v>26</v>
      </c>
      <c r="F23" s="7" t="s">
        <v>27</v>
      </c>
      <c r="G23" s="8" t="s">
        <v>28</v>
      </c>
      <c r="Q23" s="6">
        <v>2040</v>
      </c>
      <c r="R23" t="s">
        <v>23</v>
      </c>
      <c r="S23" t="s">
        <v>24</v>
      </c>
      <c r="T23" t="s">
        <v>25</v>
      </c>
      <c r="U23" s="7" t="s">
        <v>26</v>
      </c>
      <c r="V23" s="7" t="s">
        <v>27</v>
      </c>
      <c r="W23" s="8" t="s">
        <v>28</v>
      </c>
    </row>
    <row r="24" spans="1:23">
      <c r="B24" s="9" t="s">
        <v>29</v>
      </c>
      <c r="C24" s="9" t="s">
        <v>30</v>
      </c>
      <c r="D24" s="9" t="s">
        <v>31</v>
      </c>
      <c r="E24" s="10" t="e">
        <f>NA()</f>
        <v>#N/A</v>
      </c>
      <c r="F24" s="10" t="e">
        <f>NA()</f>
        <v>#N/A</v>
      </c>
      <c r="G24" s="10" t="e">
        <f>NA()</f>
        <v>#N/A</v>
      </c>
      <c r="R24" s="9" t="s">
        <v>29</v>
      </c>
      <c r="S24" s="9" t="s">
        <v>30</v>
      </c>
      <c r="T24" s="9" t="s">
        <v>31</v>
      </c>
      <c r="U24" s="10" t="e">
        <f>NA()</f>
        <v>#N/A</v>
      </c>
      <c r="V24" s="10" t="e">
        <f>NA()</f>
        <v>#N/A</v>
      </c>
      <c r="W24" s="10" t="e">
        <f>NA()</f>
        <v>#N/A</v>
      </c>
    </row>
    <row r="25" spans="1:23">
      <c r="B25" s="9" t="s">
        <v>29</v>
      </c>
      <c r="C25" s="9" t="s">
        <v>32</v>
      </c>
      <c r="D25" s="9" t="s">
        <v>31</v>
      </c>
      <c r="E25" s="10" t="e">
        <f>NA()</f>
        <v>#N/A</v>
      </c>
      <c r="F25" s="10" t="e">
        <f>NA()</f>
        <v>#N/A</v>
      </c>
      <c r="G25" s="10" t="e">
        <f>NA()</f>
        <v>#N/A</v>
      </c>
      <c r="R25" s="9" t="s">
        <v>29</v>
      </c>
      <c r="S25" s="9" t="s">
        <v>32</v>
      </c>
      <c r="T25" s="9" t="s">
        <v>31</v>
      </c>
      <c r="U25" s="10" t="e">
        <f>NA()</f>
        <v>#N/A</v>
      </c>
      <c r="V25" s="10" t="e">
        <f>NA()</f>
        <v>#N/A</v>
      </c>
      <c r="W25" s="10" t="e">
        <f>NA()</f>
        <v>#N/A</v>
      </c>
    </row>
    <row r="26" spans="1:23">
      <c r="B26" s="9" t="s">
        <v>29</v>
      </c>
      <c r="C26" s="9" t="s">
        <v>33</v>
      </c>
      <c r="D26" s="9" t="s">
        <v>31</v>
      </c>
      <c r="E26" s="10" t="e">
        <f>NA()</f>
        <v>#N/A</v>
      </c>
      <c r="F26" s="10" t="e">
        <f>NA()</f>
        <v>#N/A</v>
      </c>
      <c r="G26" s="10" t="e">
        <f>NA()</f>
        <v>#N/A</v>
      </c>
      <c r="R26" s="9" t="s">
        <v>29</v>
      </c>
      <c r="S26" s="9" t="s">
        <v>33</v>
      </c>
      <c r="T26" s="9" t="s">
        <v>31</v>
      </c>
      <c r="U26" s="10" t="e">
        <f>NA()</f>
        <v>#N/A</v>
      </c>
      <c r="V26" s="10" t="e">
        <f>NA()</f>
        <v>#N/A</v>
      </c>
      <c r="W26" s="10" t="e">
        <f>NA()</f>
        <v>#N/A</v>
      </c>
    </row>
    <row r="27" spans="1:23">
      <c r="B27" s="9" t="s">
        <v>29</v>
      </c>
      <c r="C27" s="9" t="s">
        <v>34</v>
      </c>
      <c r="D27" s="9" t="s">
        <v>35</v>
      </c>
      <c r="E27" s="10" t="e">
        <f>NA()</f>
        <v>#N/A</v>
      </c>
      <c r="F27" s="10" t="e">
        <f>NA()</f>
        <v>#N/A</v>
      </c>
      <c r="G27" s="10" t="e">
        <f>NA()</f>
        <v>#N/A</v>
      </c>
      <c r="R27" s="9" t="s">
        <v>29</v>
      </c>
      <c r="S27" s="9" t="s">
        <v>34</v>
      </c>
      <c r="T27" s="9" t="s">
        <v>35</v>
      </c>
      <c r="U27" s="10" t="e">
        <f>NA()</f>
        <v>#N/A</v>
      </c>
      <c r="V27" s="10" t="e">
        <f>NA()</f>
        <v>#N/A</v>
      </c>
      <c r="W27" s="10" t="e">
        <f>NA()</f>
        <v>#N/A</v>
      </c>
    </row>
    <row r="28" spans="1:23">
      <c r="B28" s="9" t="s">
        <v>29</v>
      </c>
      <c r="C28" s="9" t="s">
        <v>36</v>
      </c>
      <c r="D28" s="9" t="s">
        <v>37</v>
      </c>
      <c r="E28" s="55">
        <v>11.16</v>
      </c>
      <c r="F28" s="12" t="s">
        <v>38</v>
      </c>
      <c r="G28" s="13" t="s">
        <v>38</v>
      </c>
      <c r="R28" s="9" t="s">
        <v>29</v>
      </c>
      <c r="S28" s="9" t="s">
        <v>36</v>
      </c>
      <c r="T28" s="9" t="s">
        <v>37</v>
      </c>
      <c r="U28">
        <v>0.6</v>
      </c>
      <c r="V28" s="12" t="s">
        <v>38</v>
      </c>
      <c r="W28" s="13" t="s">
        <v>38</v>
      </c>
    </row>
    <row r="29" spans="1:23">
      <c r="B29" s="9" t="s">
        <v>29</v>
      </c>
      <c r="C29" s="9" t="s">
        <v>39</v>
      </c>
      <c r="D29" s="9" t="s">
        <v>37</v>
      </c>
      <c r="E29" s="55">
        <v>20.52</v>
      </c>
      <c r="F29" s="12" t="s">
        <v>38</v>
      </c>
      <c r="G29" s="13" t="s">
        <v>38</v>
      </c>
      <c r="R29" s="9" t="s">
        <v>29</v>
      </c>
      <c r="S29" s="9" t="s">
        <v>152</v>
      </c>
      <c r="T29" s="9" t="s">
        <v>37</v>
      </c>
      <c r="U29">
        <v>1.583</v>
      </c>
      <c r="V29" s="12" t="s">
        <v>38</v>
      </c>
      <c r="W29" s="13" t="s">
        <v>38</v>
      </c>
    </row>
    <row r="30" spans="1:23">
      <c r="B30" s="9" t="s">
        <v>29</v>
      </c>
      <c r="C30" s="9" t="s">
        <v>40</v>
      </c>
      <c r="D30" s="9" t="s">
        <v>41</v>
      </c>
      <c r="E30" s="41">
        <v>147</v>
      </c>
      <c r="F30" s="12" t="s">
        <v>38</v>
      </c>
      <c r="G30" s="12" t="s">
        <v>38</v>
      </c>
      <c r="R30" s="9" t="s">
        <v>29</v>
      </c>
      <c r="S30" s="9" t="s">
        <v>40</v>
      </c>
      <c r="T30" s="9" t="s">
        <v>41</v>
      </c>
      <c r="U30" s="41">
        <v>147</v>
      </c>
      <c r="V30" s="12" t="s">
        <v>38</v>
      </c>
      <c r="W30" s="12" t="s">
        <v>38</v>
      </c>
    </row>
    <row r="31" spans="1:23">
      <c r="B31" s="9" t="s">
        <v>29</v>
      </c>
      <c r="C31" s="9" t="s">
        <v>42</v>
      </c>
      <c r="D31" s="9" t="s">
        <v>37</v>
      </c>
      <c r="E31" s="55">
        <v>18</v>
      </c>
      <c r="F31" s="12" t="s">
        <v>38</v>
      </c>
      <c r="G31" s="13" t="s">
        <v>38</v>
      </c>
      <c r="R31" s="9" t="s">
        <v>29</v>
      </c>
      <c r="S31" s="9" t="s">
        <v>42</v>
      </c>
      <c r="T31" s="9" t="s">
        <v>37</v>
      </c>
      <c r="U31">
        <v>5</v>
      </c>
      <c r="V31" s="12" t="s">
        <v>38</v>
      </c>
      <c r="W31" s="13" t="s">
        <v>38</v>
      </c>
    </row>
    <row r="32" spans="1:23">
      <c r="B32" s="9" t="s">
        <v>29</v>
      </c>
      <c r="C32" s="9" t="s">
        <v>43</v>
      </c>
      <c r="D32" s="9" t="s">
        <v>37</v>
      </c>
      <c r="E32" s="55">
        <v>6.12</v>
      </c>
      <c r="F32" s="12" t="s">
        <v>38</v>
      </c>
      <c r="G32" s="13" t="s">
        <v>38</v>
      </c>
      <c r="R32" s="9" t="s">
        <v>29</v>
      </c>
      <c r="S32" s="9" t="s">
        <v>43</v>
      </c>
      <c r="T32" s="9" t="s">
        <v>37</v>
      </c>
      <c r="U32">
        <v>0.47199999999999998</v>
      </c>
      <c r="V32" s="12" t="s">
        <v>38</v>
      </c>
      <c r="W32" s="13" t="s">
        <v>38</v>
      </c>
    </row>
    <row r="33" spans="1:23">
      <c r="B33" s="9" t="s">
        <v>29</v>
      </c>
      <c r="C33" s="9" t="s">
        <v>22</v>
      </c>
      <c r="D33" s="9" t="s">
        <v>37</v>
      </c>
      <c r="E33" s="41">
        <v>5.76</v>
      </c>
      <c r="F33" s="12" t="s">
        <v>38</v>
      </c>
      <c r="G33" s="13" t="s">
        <v>38</v>
      </c>
      <c r="R33" s="9" t="s">
        <v>29</v>
      </c>
      <c r="S33" s="9" t="s">
        <v>22</v>
      </c>
      <c r="T33" s="9" t="s">
        <v>37</v>
      </c>
      <c r="U33">
        <v>0.44</v>
      </c>
      <c r="V33" s="12" t="s">
        <v>38</v>
      </c>
      <c r="W33" s="13" t="s">
        <v>38</v>
      </c>
    </row>
    <row r="34" spans="1:23" ht="28.5">
      <c r="A34" s="6">
        <v>2050</v>
      </c>
      <c r="B34" t="s">
        <v>23</v>
      </c>
      <c r="C34" t="s">
        <v>24</v>
      </c>
      <c r="D34" t="s">
        <v>25</v>
      </c>
      <c r="E34" s="7" t="s">
        <v>26</v>
      </c>
      <c r="F34" s="7" t="s">
        <v>27</v>
      </c>
      <c r="G34" s="8" t="s">
        <v>28</v>
      </c>
      <c r="Q34" s="6">
        <v>2050</v>
      </c>
      <c r="R34" t="s">
        <v>23</v>
      </c>
      <c r="S34" t="s">
        <v>24</v>
      </c>
      <c r="T34" t="s">
        <v>25</v>
      </c>
      <c r="U34" s="7" t="s">
        <v>26</v>
      </c>
      <c r="V34" s="7" t="s">
        <v>27</v>
      </c>
      <c r="W34" s="8" t="s">
        <v>28</v>
      </c>
    </row>
    <row r="35" spans="1:23">
      <c r="B35" s="9" t="s">
        <v>29</v>
      </c>
      <c r="C35" s="9" t="s">
        <v>30</v>
      </c>
      <c r="D35" s="9" t="s">
        <v>31</v>
      </c>
      <c r="E35" s="10" t="e">
        <f>NA()</f>
        <v>#N/A</v>
      </c>
      <c r="F35" s="10" t="e">
        <f>NA()</f>
        <v>#N/A</v>
      </c>
      <c r="G35" s="10" t="e">
        <f>NA()</f>
        <v>#N/A</v>
      </c>
      <c r="R35" s="9" t="s">
        <v>29</v>
      </c>
      <c r="S35" s="9" t="s">
        <v>30</v>
      </c>
      <c r="T35" s="9" t="s">
        <v>31</v>
      </c>
      <c r="U35" s="10" t="e">
        <f>NA()</f>
        <v>#N/A</v>
      </c>
      <c r="V35" s="10" t="e">
        <f>NA()</f>
        <v>#N/A</v>
      </c>
      <c r="W35" s="10" t="e">
        <f>NA()</f>
        <v>#N/A</v>
      </c>
    </row>
    <row r="36" spans="1:23">
      <c r="B36" s="9" t="s">
        <v>29</v>
      </c>
      <c r="C36" s="9" t="s">
        <v>32</v>
      </c>
      <c r="D36" s="9" t="s">
        <v>31</v>
      </c>
      <c r="E36" s="10" t="e">
        <f>NA()</f>
        <v>#N/A</v>
      </c>
      <c r="F36" s="10" t="e">
        <f>NA()</f>
        <v>#N/A</v>
      </c>
      <c r="G36" s="10" t="e">
        <f>NA()</f>
        <v>#N/A</v>
      </c>
      <c r="R36" s="9" t="s">
        <v>29</v>
      </c>
      <c r="S36" s="9" t="s">
        <v>32</v>
      </c>
      <c r="T36" s="9" t="s">
        <v>31</v>
      </c>
      <c r="U36" s="10" t="e">
        <f>NA()</f>
        <v>#N/A</v>
      </c>
      <c r="V36" s="10" t="e">
        <f>NA()</f>
        <v>#N/A</v>
      </c>
      <c r="W36" s="10" t="e">
        <f>NA()</f>
        <v>#N/A</v>
      </c>
    </row>
    <row r="37" spans="1:23">
      <c r="B37" s="9" t="s">
        <v>29</v>
      </c>
      <c r="C37" s="9" t="s">
        <v>33</v>
      </c>
      <c r="D37" s="9" t="s">
        <v>31</v>
      </c>
      <c r="E37" s="10" t="e">
        <f>NA()</f>
        <v>#N/A</v>
      </c>
      <c r="F37" s="10" t="e">
        <f>NA()</f>
        <v>#N/A</v>
      </c>
      <c r="G37" s="10" t="e">
        <f>NA()</f>
        <v>#N/A</v>
      </c>
      <c r="R37" s="9" t="s">
        <v>29</v>
      </c>
      <c r="S37" s="9" t="s">
        <v>33</v>
      </c>
      <c r="T37" s="9" t="s">
        <v>31</v>
      </c>
      <c r="U37" s="10" t="e">
        <f>NA()</f>
        <v>#N/A</v>
      </c>
      <c r="V37" s="10" t="e">
        <f>NA()</f>
        <v>#N/A</v>
      </c>
      <c r="W37" s="10" t="e">
        <f>NA()</f>
        <v>#N/A</v>
      </c>
    </row>
    <row r="38" spans="1:23">
      <c r="B38" s="9" t="s">
        <v>29</v>
      </c>
      <c r="C38" s="9" t="s">
        <v>34</v>
      </c>
      <c r="D38" s="9" t="s">
        <v>35</v>
      </c>
      <c r="E38" s="10" t="e">
        <f>NA()</f>
        <v>#N/A</v>
      </c>
      <c r="F38" s="10" t="e">
        <f>NA()</f>
        <v>#N/A</v>
      </c>
      <c r="G38" s="10" t="e">
        <f>NA()</f>
        <v>#N/A</v>
      </c>
      <c r="R38" s="9" t="s">
        <v>29</v>
      </c>
      <c r="S38" s="9" t="s">
        <v>34</v>
      </c>
      <c r="T38" s="9" t="s">
        <v>35</v>
      </c>
      <c r="U38" s="10" t="e">
        <f>NA()</f>
        <v>#N/A</v>
      </c>
      <c r="V38" s="10" t="e">
        <f>NA()</f>
        <v>#N/A</v>
      </c>
      <c r="W38" s="10" t="e">
        <f>NA()</f>
        <v>#N/A</v>
      </c>
    </row>
    <row r="39" spans="1:23">
      <c r="B39" s="9" t="s">
        <v>29</v>
      </c>
      <c r="C39" s="9" t="s">
        <v>36</v>
      </c>
      <c r="D39" s="9" t="s">
        <v>37</v>
      </c>
      <c r="E39" s="55">
        <v>11.16</v>
      </c>
      <c r="F39" s="12" t="s">
        <v>38</v>
      </c>
      <c r="G39" s="13" t="s">
        <v>38</v>
      </c>
      <c r="R39" s="9" t="s">
        <v>29</v>
      </c>
      <c r="S39" s="9" t="s">
        <v>36</v>
      </c>
      <c r="T39" s="9" t="s">
        <v>37</v>
      </c>
      <c r="U39">
        <v>0.6</v>
      </c>
      <c r="V39" s="12" t="s">
        <v>38</v>
      </c>
      <c r="W39" s="13" t="s">
        <v>38</v>
      </c>
    </row>
    <row r="40" spans="1:23">
      <c r="B40" s="9" t="s">
        <v>29</v>
      </c>
      <c r="C40" s="9" t="s">
        <v>39</v>
      </c>
      <c r="D40" s="9" t="s">
        <v>37</v>
      </c>
      <c r="E40" s="55">
        <v>18</v>
      </c>
      <c r="F40" s="12" t="s">
        <v>38</v>
      </c>
      <c r="G40" s="13" t="s">
        <v>38</v>
      </c>
      <c r="R40" s="9" t="s">
        <v>29</v>
      </c>
      <c r="S40" s="9" t="s">
        <v>152</v>
      </c>
      <c r="T40" s="9" t="s">
        <v>37</v>
      </c>
      <c r="U40">
        <v>1.38</v>
      </c>
      <c r="V40" s="12" t="s">
        <v>38</v>
      </c>
      <c r="W40" s="13" t="s">
        <v>38</v>
      </c>
    </row>
    <row r="41" spans="1:23">
      <c r="B41" s="9" t="s">
        <v>29</v>
      </c>
      <c r="C41" s="9" t="s">
        <v>40</v>
      </c>
      <c r="D41" s="9" t="s">
        <v>41</v>
      </c>
      <c r="E41" s="41">
        <v>168</v>
      </c>
      <c r="F41" s="12" t="s">
        <v>38</v>
      </c>
      <c r="G41" s="12" t="s">
        <v>38</v>
      </c>
      <c r="R41" s="9" t="s">
        <v>29</v>
      </c>
      <c r="S41" s="9" t="s">
        <v>40</v>
      </c>
      <c r="T41" s="9" t="s">
        <v>41</v>
      </c>
      <c r="U41" s="41">
        <v>168</v>
      </c>
      <c r="V41" s="12" t="s">
        <v>38</v>
      </c>
      <c r="W41" s="12" t="s">
        <v>38</v>
      </c>
    </row>
    <row r="42" spans="1:23">
      <c r="B42" s="9" t="s">
        <v>29</v>
      </c>
      <c r="C42" s="9" t="s">
        <v>42</v>
      </c>
      <c r="D42" s="9" t="s">
        <v>37</v>
      </c>
      <c r="E42" s="55">
        <v>17.3</v>
      </c>
      <c r="F42" s="12" t="s">
        <v>38</v>
      </c>
      <c r="G42" s="13" t="s">
        <v>38</v>
      </c>
      <c r="R42" s="9" t="s">
        <v>29</v>
      </c>
      <c r="S42" s="9" t="s">
        <v>42</v>
      </c>
      <c r="T42" s="9" t="s">
        <v>37</v>
      </c>
      <c r="U42">
        <v>4.8049999999999997</v>
      </c>
      <c r="V42" s="12" t="s">
        <v>38</v>
      </c>
      <c r="W42" s="13" t="s">
        <v>38</v>
      </c>
    </row>
    <row r="43" spans="1:23">
      <c r="B43" s="9" t="s">
        <v>29</v>
      </c>
      <c r="C43" s="9" t="s">
        <v>43</v>
      </c>
      <c r="D43" s="9" t="s">
        <v>37</v>
      </c>
      <c r="E43" s="55">
        <v>6.12</v>
      </c>
      <c r="F43" s="12" t="s">
        <v>38</v>
      </c>
      <c r="G43" s="13" t="s">
        <v>38</v>
      </c>
      <c r="R43" s="9" t="s">
        <v>29</v>
      </c>
      <c r="S43" s="9" t="s">
        <v>43</v>
      </c>
      <c r="T43" s="9" t="s">
        <v>37</v>
      </c>
      <c r="U43">
        <v>0.47199999999999998</v>
      </c>
      <c r="V43" s="12" t="s">
        <v>38</v>
      </c>
      <c r="W43" s="13" t="s">
        <v>38</v>
      </c>
    </row>
    <row r="44" spans="1:23">
      <c r="B44" s="9" t="s">
        <v>29</v>
      </c>
      <c r="C44" s="9" t="s">
        <v>22</v>
      </c>
      <c r="D44" s="9" t="s">
        <v>37</v>
      </c>
      <c r="E44" s="41">
        <v>5.76</v>
      </c>
      <c r="F44" s="12" t="s">
        <v>38</v>
      </c>
      <c r="G44" s="13" t="s">
        <v>38</v>
      </c>
      <c r="R44" s="9" t="s">
        <v>29</v>
      </c>
      <c r="S44" s="9" t="s">
        <v>22</v>
      </c>
      <c r="T44" s="9" t="s">
        <v>37</v>
      </c>
      <c r="U44">
        <v>0.41660000000000003</v>
      </c>
      <c r="V44" s="12" t="s">
        <v>38</v>
      </c>
      <c r="W44" s="13" t="s">
        <v>38</v>
      </c>
    </row>
  </sheetData>
  <conditionalFormatting sqref="C10:C11">
    <cfRule type="expression" dxfId="20" priority="8">
      <formula>NOT(EXACT(INDIRECT("Z"&amp;ROW()-1&amp;"S1",FALSE()), INDIRECT("Z"&amp;ROW()&amp;"S1",FALSE())))</formula>
    </cfRule>
  </conditionalFormatting>
  <conditionalFormatting sqref="C21:C22">
    <cfRule type="expression" dxfId="19" priority="7">
      <formula>NOT(EXACT(INDIRECT("Z"&amp;ROW()-1&amp;"S1",FALSE()), INDIRECT("Z"&amp;ROW()&amp;"S1",FALSE())))</formula>
    </cfRule>
  </conditionalFormatting>
  <conditionalFormatting sqref="C32:C33">
    <cfRule type="expression" dxfId="18" priority="6">
      <formula>NOT(EXACT(INDIRECT("Z"&amp;ROW()-1&amp;"S1",FALSE()), INDIRECT("Z"&amp;ROW()&amp;"S1",FALSE())))</formula>
    </cfRule>
  </conditionalFormatting>
  <conditionalFormatting sqref="C43:C44">
    <cfRule type="expression" dxfId="17" priority="5">
      <formula>NOT(EXACT(INDIRECT("Z"&amp;ROW()-1&amp;"S1",FALSE()), INDIRECT("Z"&amp;ROW()&amp;"S1",FALSE())))</formula>
    </cfRule>
  </conditionalFormatting>
  <conditionalFormatting sqref="S10:S11">
    <cfRule type="expression" dxfId="16" priority="4">
      <formula>NOT(EXACT(INDIRECT("Z"&amp;ROW()-1&amp;"S1",FALSE()), INDIRECT("Z"&amp;ROW()&amp;"S1",FALSE())))</formula>
    </cfRule>
  </conditionalFormatting>
  <conditionalFormatting sqref="S21:S22">
    <cfRule type="expression" dxfId="15" priority="3">
      <formula>NOT(EXACT(INDIRECT("Z"&amp;ROW()-1&amp;"S1",FALSE()), INDIRECT("Z"&amp;ROW()&amp;"S1",FALSE())))</formula>
    </cfRule>
  </conditionalFormatting>
  <conditionalFormatting sqref="S32:S33">
    <cfRule type="expression" dxfId="14" priority="2">
      <formula>NOT(EXACT(INDIRECT("Z"&amp;ROW()-1&amp;"S1",FALSE()), INDIRECT("Z"&amp;ROW()&amp;"S1",FALSE())))</formula>
    </cfRule>
  </conditionalFormatting>
  <conditionalFormatting sqref="S43:S44">
    <cfRule type="expression" dxfId="13" priority="1">
      <formula>NOT(EXACT(INDIRECT("Z"&amp;ROW()-1&amp;"S1",FALSE()), INDIRECT("Z"&amp;ROW()&amp;"S1",FALSE())))</formula>
    </cfRule>
  </conditionalFormatting>
  <dataValidations count="3">
    <dataValidation allowBlank="1" showInputMessage="1" showErrorMessage="1" promptTitle="Maximum commodity use per hour" prompt="For stock commodities, this value limits the energy use per hour (MW)._x000a_" sqref="G1 G12 G23 G34 W1 W12 W23 W34"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F1 F12 F23 F34 V1 V12 V23 V34" xr:uid="{00000000-0002-0000-0200-000001000000}"/>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E1 E12 E23 E34 U1 U12 U23 U34" xr:uid="{00000000-0002-0000-0200-000002000000}"/>
  </dataValidation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2"/>
  <sheetViews>
    <sheetView tabSelected="1" workbookViewId="0">
      <selection activeCell="C42" sqref="C42"/>
    </sheetView>
  </sheetViews>
  <sheetFormatPr baseColWidth="10" defaultRowHeight="15"/>
  <cols>
    <col min="1" max="1" width="24.85546875" customWidth="1"/>
    <col min="6" max="6" width="16" customWidth="1"/>
  </cols>
  <sheetData>
    <row r="1" spans="1:10">
      <c r="A1" t="s">
        <v>91</v>
      </c>
      <c r="B1" t="s">
        <v>24</v>
      </c>
      <c r="C1" t="s">
        <v>92</v>
      </c>
      <c r="D1" s="39" t="s">
        <v>93</v>
      </c>
      <c r="E1" s="39" t="s">
        <v>94</v>
      </c>
    </row>
    <row r="2" spans="1:10">
      <c r="A2" s="42" t="s">
        <v>13</v>
      </c>
      <c r="B2" s="9" t="s">
        <v>32</v>
      </c>
      <c r="C2" s="9" t="s">
        <v>95</v>
      </c>
      <c r="D2" s="40">
        <v>1</v>
      </c>
      <c r="E2" s="40" t="e">
        <f>NA()</f>
        <v>#N/A</v>
      </c>
    </row>
    <row r="3" spans="1:10">
      <c r="A3" s="42" t="s">
        <v>13</v>
      </c>
      <c r="B3" s="9" t="s">
        <v>34</v>
      </c>
      <c r="C3" s="9" t="s">
        <v>96</v>
      </c>
      <c r="D3" s="40">
        <v>1</v>
      </c>
      <c r="E3" s="40" t="e">
        <f>NA()</f>
        <v>#N/A</v>
      </c>
    </row>
    <row r="4" spans="1:10">
      <c r="A4" s="42" t="s">
        <v>14</v>
      </c>
      <c r="B4" s="9" t="s">
        <v>30</v>
      </c>
      <c r="C4" s="9" t="s">
        <v>95</v>
      </c>
      <c r="D4" s="40">
        <v>1</v>
      </c>
      <c r="E4" s="40" t="e">
        <f>NA()</f>
        <v>#N/A</v>
      </c>
      <c r="H4" s="41" t="s">
        <v>121</v>
      </c>
      <c r="I4" s="64" t="s">
        <v>122</v>
      </c>
    </row>
    <row r="5" spans="1:10">
      <c r="A5" s="42" t="s">
        <v>14</v>
      </c>
      <c r="B5" s="9" t="s">
        <v>34</v>
      </c>
      <c r="C5" s="9" t="s">
        <v>96</v>
      </c>
      <c r="D5" s="40">
        <v>1</v>
      </c>
      <c r="E5" s="40" t="e">
        <f>NA()</f>
        <v>#N/A</v>
      </c>
    </row>
    <row r="6" spans="1:10">
      <c r="A6" s="42" t="s">
        <v>21</v>
      </c>
      <c r="B6" s="9" t="s">
        <v>36</v>
      </c>
      <c r="C6" s="9" t="s">
        <v>95</v>
      </c>
      <c r="D6" s="40">
        <v>1</v>
      </c>
      <c r="E6" s="40">
        <v>2</v>
      </c>
      <c r="G6">
        <v>2024</v>
      </c>
      <c r="H6">
        <v>2030</v>
      </c>
      <c r="I6">
        <v>2040</v>
      </c>
      <c r="J6">
        <v>2050</v>
      </c>
    </row>
    <row r="7" spans="1:10">
      <c r="A7" s="42" t="s">
        <v>21</v>
      </c>
      <c r="B7" s="9" t="s">
        <v>34</v>
      </c>
      <c r="C7" s="9" t="s">
        <v>96</v>
      </c>
      <c r="D7" s="64">
        <v>0.41</v>
      </c>
      <c r="E7" s="40" t="e">
        <f>NA()</f>
        <v>#N/A</v>
      </c>
      <c r="F7" t="s">
        <v>120</v>
      </c>
      <c r="G7" s="64">
        <v>0.41</v>
      </c>
      <c r="H7" s="64">
        <v>0.42</v>
      </c>
      <c r="I7" s="64">
        <v>0.43</v>
      </c>
      <c r="J7" s="64">
        <v>0.44</v>
      </c>
    </row>
    <row r="8" spans="1:10">
      <c r="A8" s="42" t="s">
        <v>21</v>
      </c>
      <c r="B8" s="9" t="s">
        <v>40</v>
      </c>
      <c r="C8" s="9" t="s">
        <v>96</v>
      </c>
      <c r="D8" s="52">
        <v>0.36299999999999999</v>
      </c>
      <c r="E8" s="40">
        <v>0.8</v>
      </c>
    </row>
    <row r="9" spans="1:10">
      <c r="A9" s="42" t="s">
        <v>86</v>
      </c>
      <c r="B9" s="9" t="s">
        <v>39</v>
      </c>
      <c r="C9" s="9" t="s">
        <v>95</v>
      </c>
      <c r="D9" s="40">
        <v>1</v>
      </c>
      <c r="E9" s="40">
        <v>1.2</v>
      </c>
      <c r="G9">
        <v>2024</v>
      </c>
      <c r="H9">
        <v>2030</v>
      </c>
      <c r="I9">
        <v>2040</v>
      </c>
      <c r="J9">
        <v>2050</v>
      </c>
    </row>
    <row r="10" spans="1:10">
      <c r="A10" s="42" t="s">
        <v>86</v>
      </c>
      <c r="B10" s="9" t="s">
        <v>34</v>
      </c>
      <c r="C10" s="9" t="s">
        <v>96</v>
      </c>
      <c r="D10" s="40">
        <v>0.6</v>
      </c>
      <c r="E10" s="40" t="e">
        <f>NA()</f>
        <v>#N/A</v>
      </c>
      <c r="F10" t="s">
        <v>120</v>
      </c>
      <c r="G10" s="64">
        <v>0.6</v>
      </c>
      <c r="H10" s="64">
        <v>0.61</v>
      </c>
      <c r="I10" s="64">
        <v>0.62</v>
      </c>
      <c r="J10" s="64">
        <v>0.63</v>
      </c>
    </row>
    <row r="11" spans="1:10">
      <c r="A11" s="42" t="s">
        <v>86</v>
      </c>
      <c r="B11" s="9" t="s">
        <v>40</v>
      </c>
      <c r="C11" s="9" t="s">
        <v>96</v>
      </c>
      <c r="D11" s="52">
        <v>0.20499999999999999</v>
      </c>
      <c r="E11" s="40">
        <f>D11*E9</f>
        <v>0.24599999999999997</v>
      </c>
      <c r="F11" t="s">
        <v>118</v>
      </c>
      <c r="G11" s="41">
        <v>0.20499999999999999</v>
      </c>
      <c r="H11" s="41">
        <v>0.1855</v>
      </c>
      <c r="I11" s="41">
        <v>0.125</v>
      </c>
      <c r="J11" s="41">
        <v>0.01</v>
      </c>
    </row>
    <row r="12" spans="1:10">
      <c r="A12" s="42" t="s">
        <v>16</v>
      </c>
      <c r="B12" s="9" t="s">
        <v>42</v>
      </c>
      <c r="C12" s="9" t="s">
        <v>95</v>
      </c>
      <c r="D12" s="40">
        <v>1</v>
      </c>
      <c r="E12" s="40" t="e">
        <f>NA()</f>
        <v>#N/A</v>
      </c>
      <c r="G12">
        <v>2024</v>
      </c>
      <c r="H12">
        <v>2030</v>
      </c>
      <c r="I12">
        <v>2040</v>
      </c>
      <c r="J12">
        <v>2050</v>
      </c>
    </row>
    <row r="13" spans="1:10">
      <c r="A13" s="42" t="s">
        <v>16</v>
      </c>
      <c r="B13" s="9" t="s">
        <v>34</v>
      </c>
      <c r="C13" s="9" t="s">
        <v>96</v>
      </c>
      <c r="D13" s="40">
        <v>0.35</v>
      </c>
      <c r="E13" s="40" t="e">
        <f>NA()</f>
        <v>#N/A</v>
      </c>
      <c r="F13" t="s">
        <v>120</v>
      </c>
    </row>
    <row r="14" spans="1:10">
      <c r="A14" s="42" t="s">
        <v>16</v>
      </c>
      <c r="B14" s="9" t="s">
        <v>40</v>
      </c>
      <c r="C14" s="9" t="s">
        <v>96</v>
      </c>
      <c r="D14" s="40">
        <v>0</v>
      </c>
      <c r="E14" s="40" t="e">
        <f>NA()</f>
        <v>#N/A</v>
      </c>
    </row>
    <row r="15" spans="1:10">
      <c r="A15" s="42" t="s">
        <v>15</v>
      </c>
      <c r="B15" s="9" t="s">
        <v>43</v>
      </c>
      <c r="C15" s="9" t="s">
        <v>95</v>
      </c>
      <c r="D15" s="40">
        <v>1</v>
      </c>
      <c r="E15" s="40" t="e">
        <f>NA()</f>
        <v>#N/A</v>
      </c>
      <c r="G15">
        <v>2024</v>
      </c>
      <c r="H15">
        <v>2030</v>
      </c>
      <c r="I15">
        <v>2040</v>
      </c>
      <c r="J15">
        <v>2050</v>
      </c>
    </row>
    <row r="16" spans="1:10">
      <c r="A16" s="42" t="s">
        <v>15</v>
      </c>
      <c r="B16" s="9" t="s">
        <v>34</v>
      </c>
      <c r="C16" s="9" t="s">
        <v>96</v>
      </c>
      <c r="D16" s="40">
        <v>0.38</v>
      </c>
      <c r="E16" s="40" t="e">
        <f>NA()</f>
        <v>#N/A</v>
      </c>
      <c r="F16" t="s">
        <v>120</v>
      </c>
      <c r="G16" s="64">
        <v>0.38</v>
      </c>
      <c r="H16" s="64">
        <v>0.38</v>
      </c>
      <c r="I16" s="64">
        <v>0.38</v>
      </c>
      <c r="J16" s="64">
        <v>0.38</v>
      </c>
    </row>
    <row r="17" spans="1:10">
      <c r="A17" s="42" t="s">
        <v>17</v>
      </c>
      <c r="B17" s="9" t="s">
        <v>22</v>
      </c>
      <c r="C17" s="9" t="s">
        <v>95</v>
      </c>
      <c r="D17" s="40">
        <v>1</v>
      </c>
      <c r="E17" s="40">
        <v>1.4</v>
      </c>
      <c r="G17">
        <v>2024</v>
      </c>
      <c r="H17">
        <v>2030</v>
      </c>
      <c r="I17">
        <v>2040</v>
      </c>
      <c r="J17">
        <v>2050</v>
      </c>
    </row>
    <row r="18" spans="1:10">
      <c r="A18" s="42" t="s">
        <v>17</v>
      </c>
      <c r="B18" s="9" t="s">
        <v>34</v>
      </c>
      <c r="C18" s="9" t="s">
        <v>96</v>
      </c>
      <c r="D18" s="64">
        <v>0.45</v>
      </c>
      <c r="E18" s="40" t="e">
        <f>NA()</f>
        <v>#N/A</v>
      </c>
      <c r="F18" t="s">
        <v>120</v>
      </c>
      <c r="G18" s="64">
        <v>0.45</v>
      </c>
      <c r="H18" s="64">
        <v>0.46</v>
      </c>
      <c r="I18" s="64">
        <v>0.47</v>
      </c>
      <c r="J18" s="64">
        <v>0.47</v>
      </c>
    </row>
    <row r="19" spans="1:10">
      <c r="A19" s="42" t="s">
        <v>17</v>
      </c>
      <c r="B19" s="9" t="s">
        <v>40</v>
      </c>
      <c r="C19" s="9" t="s">
        <v>96</v>
      </c>
      <c r="D19" s="52">
        <v>0.34179999999999999</v>
      </c>
      <c r="E19" s="40">
        <f>D19*E17</f>
        <v>0.47851999999999995</v>
      </c>
    </row>
    <row r="20" spans="1:10">
      <c r="A20" s="42" t="s">
        <v>18</v>
      </c>
      <c r="B20" s="9" t="s">
        <v>102</v>
      </c>
      <c r="C20" s="9" t="s">
        <v>95</v>
      </c>
      <c r="D20" s="40">
        <v>1</v>
      </c>
      <c r="E20" s="40" t="e">
        <f>NA()</f>
        <v>#N/A</v>
      </c>
    </row>
    <row r="21" spans="1:10">
      <c r="A21" s="42" t="s">
        <v>18</v>
      </c>
      <c r="B21" s="9" t="s">
        <v>34</v>
      </c>
      <c r="C21" s="9" t="s">
        <v>96</v>
      </c>
      <c r="D21" s="40">
        <v>1</v>
      </c>
      <c r="E21" s="40" t="e">
        <f>NA()</f>
        <v>#N/A</v>
      </c>
    </row>
    <row r="22" spans="1:10">
      <c r="A22" s="42" t="s">
        <v>19</v>
      </c>
      <c r="B22" s="9" t="s">
        <v>102</v>
      </c>
      <c r="C22" s="9" t="s">
        <v>95</v>
      </c>
      <c r="D22" s="40">
        <v>1</v>
      </c>
      <c r="E22" s="40" t="e">
        <f>NA()</f>
        <v>#N/A</v>
      </c>
    </row>
    <row r="23" spans="1:10">
      <c r="A23" s="42" t="s">
        <v>19</v>
      </c>
      <c r="B23" s="9" t="s">
        <v>34</v>
      </c>
      <c r="C23" s="9" t="s">
        <v>96</v>
      </c>
      <c r="D23" s="40">
        <v>1</v>
      </c>
      <c r="E23" s="40" t="e">
        <f>NA()</f>
        <v>#N/A</v>
      </c>
    </row>
    <row r="24" spans="1:10">
      <c r="A24" s="42" t="s">
        <v>20</v>
      </c>
      <c r="B24" s="9" t="s">
        <v>22</v>
      </c>
      <c r="C24" s="9" t="s">
        <v>95</v>
      </c>
      <c r="D24" s="40">
        <v>1</v>
      </c>
      <c r="E24" s="40" t="e">
        <f>NA()</f>
        <v>#N/A</v>
      </c>
      <c r="G24">
        <v>2024</v>
      </c>
      <c r="H24">
        <v>2030</v>
      </c>
      <c r="I24">
        <v>2040</v>
      </c>
      <c r="J24">
        <v>2050</v>
      </c>
    </row>
    <row r="25" spans="1:10">
      <c r="A25" s="42" t="s">
        <v>20</v>
      </c>
      <c r="B25" s="9" t="s">
        <v>34</v>
      </c>
      <c r="C25" s="9" t="s">
        <v>96</v>
      </c>
      <c r="D25" s="64">
        <v>0.36</v>
      </c>
      <c r="E25" s="40" t="e">
        <f>D25*E23</f>
        <v>#N/A</v>
      </c>
      <c r="F25" t="s">
        <v>120</v>
      </c>
      <c r="G25" s="64">
        <v>0.36</v>
      </c>
      <c r="H25" s="64">
        <v>0.37</v>
      </c>
      <c r="I25" s="64">
        <v>0.38</v>
      </c>
      <c r="J25" s="64">
        <v>0.39</v>
      </c>
    </row>
    <row r="26" spans="1:10">
      <c r="A26" s="42" t="s">
        <v>20</v>
      </c>
      <c r="B26" s="9" t="s">
        <v>40</v>
      </c>
      <c r="C26" s="9" t="s">
        <v>96</v>
      </c>
      <c r="D26" s="52">
        <v>3.4180000000000002E-2</v>
      </c>
      <c r="E26" s="40" t="e">
        <f>D26*E24</f>
        <v>#N/A</v>
      </c>
    </row>
    <row r="27" spans="1:10">
      <c r="A27" s="42" t="s">
        <v>73</v>
      </c>
      <c r="B27" s="9" t="s">
        <v>22</v>
      </c>
      <c r="C27" s="9" t="s">
        <v>95</v>
      </c>
      <c r="D27" s="40">
        <v>1</v>
      </c>
      <c r="E27" s="40" t="e">
        <f>NA()</f>
        <v>#N/A</v>
      </c>
      <c r="G27">
        <v>2024</v>
      </c>
      <c r="H27">
        <v>2030</v>
      </c>
      <c r="I27">
        <v>2040</v>
      </c>
      <c r="J27">
        <v>2050</v>
      </c>
    </row>
    <row r="28" spans="1:10">
      <c r="A28" s="42" t="s">
        <v>73</v>
      </c>
      <c r="B28" s="9" t="s">
        <v>34</v>
      </c>
      <c r="C28" s="9" t="s">
        <v>96</v>
      </c>
      <c r="D28" s="64">
        <v>0.32</v>
      </c>
      <c r="E28" s="40" t="e">
        <f>D28*E25</f>
        <v>#N/A</v>
      </c>
      <c r="F28" t="s">
        <v>120</v>
      </c>
      <c r="G28" s="64">
        <v>0.32</v>
      </c>
      <c r="H28" s="64">
        <v>0.33</v>
      </c>
      <c r="I28" s="64">
        <v>0.34</v>
      </c>
      <c r="J28" s="64">
        <v>0.35</v>
      </c>
    </row>
    <row r="29" spans="1:10">
      <c r="A29" s="42" t="s">
        <v>73</v>
      </c>
      <c r="B29" s="9" t="s">
        <v>40</v>
      </c>
      <c r="C29" s="9" t="s">
        <v>96</v>
      </c>
      <c r="D29" s="52">
        <v>3.6299999999999999E-2</v>
      </c>
      <c r="E29" s="40" t="e">
        <f>D29*E27</f>
        <v>#N/A</v>
      </c>
    </row>
    <row r="30" spans="1:10">
      <c r="A30" s="42" t="s">
        <v>87</v>
      </c>
      <c r="B30" s="9" t="s">
        <v>39</v>
      </c>
      <c r="C30" s="9" t="s">
        <v>95</v>
      </c>
      <c r="D30" s="40">
        <v>1</v>
      </c>
      <c r="E30" s="40">
        <v>1.2</v>
      </c>
      <c r="G30">
        <v>2024</v>
      </c>
      <c r="H30">
        <v>2030</v>
      </c>
      <c r="I30">
        <v>2040</v>
      </c>
      <c r="J30">
        <v>2050</v>
      </c>
    </row>
    <row r="31" spans="1:10">
      <c r="A31" s="42" t="s">
        <v>87</v>
      </c>
      <c r="B31" s="9" t="s">
        <v>34</v>
      </c>
      <c r="C31" s="9" t="s">
        <v>96</v>
      </c>
      <c r="D31" s="64">
        <v>0.4</v>
      </c>
      <c r="E31" s="40" t="e">
        <f>NA()</f>
        <v>#N/A</v>
      </c>
      <c r="F31" t="s">
        <v>120</v>
      </c>
      <c r="G31" s="64">
        <v>0.4</v>
      </c>
      <c r="H31" s="64">
        <v>0.46</v>
      </c>
      <c r="I31" s="64">
        <v>0.49</v>
      </c>
      <c r="J31" s="64">
        <v>0.5</v>
      </c>
    </row>
    <row r="32" spans="1:10">
      <c r="A32" s="42" t="s">
        <v>87</v>
      </c>
      <c r="B32" s="9" t="s">
        <v>40</v>
      </c>
      <c r="C32" s="9" t="s">
        <v>96</v>
      </c>
      <c r="D32" s="52">
        <v>2.0500000000000001E-2</v>
      </c>
      <c r="E32" s="40" t="e">
        <f>NA()</f>
        <v>#N/A</v>
      </c>
      <c r="F32" t="s">
        <v>118</v>
      </c>
      <c r="G32" s="41">
        <v>2.0500000000000001E-2</v>
      </c>
      <c r="H32" s="41">
        <v>1.8550000000000001E-2</v>
      </c>
      <c r="I32" s="41">
        <v>1.2500000000000001E-2</v>
      </c>
      <c r="J32" s="41">
        <v>1E-3</v>
      </c>
    </row>
  </sheetData>
  <conditionalFormatting sqref="A1:E6 A7:C7 E7 A8:E17 A18:C18 E18 A19:E23 B24:E24 A24:A32 D27:E27 D30:E30">
    <cfRule type="expression" dxfId="12" priority="22">
      <formula>NOT(EXACT(INDIRECT("Z"&amp;ROW()-1&amp;"S1",FALSE()), INDIRECT("Z"&amp;ROW()&amp;"S1",FALSE())))</formula>
    </cfRule>
  </conditionalFormatting>
  <conditionalFormatting sqref="B25:C31">
    <cfRule type="expression" dxfId="11" priority="21">
      <formula>NOT(EXACT(INDIRECT("Z"&amp;ROW()-1&amp;"S1",FALSE()), INDIRECT("Z"&amp;ROW()&amp;"S1",FALSE())))</formula>
    </cfRule>
  </conditionalFormatting>
  <conditionalFormatting sqref="B32:D32">
    <cfRule type="expression" dxfId="10" priority="2">
      <formula>NOT(EXACT(INDIRECT("Z"&amp;ROW()-1&amp;"S1",FALSE()), INDIRECT("Z"&amp;ROW()&amp;"S1",FALSE())))</formula>
    </cfRule>
  </conditionalFormatting>
  <conditionalFormatting sqref="B2:E2">
    <cfRule type="expression" dxfId="9" priority="68">
      <formula>NOT(EXACT(INDIRECT("Z"&amp;ROW()-1&amp;"S1",FALSE()), INDIRECT("Z"&amp;ROW()&amp;"S1",FALSE())))</formula>
    </cfRule>
  </conditionalFormatting>
  <conditionalFormatting sqref="D12:D14 D1:E6 E7 D8:E11">
    <cfRule type="dataBar" priority="67">
      <dataBar>
        <cfvo type="num" val="0"/>
        <cfvo type="num" val="2"/>
        <color rgb="FF638EC6"/>
      </dataBar>
      <extLst>
        <ext xmlns:x14="http://schemas.microsoft.com/office/spreadsheetml/2009/9/main" uri="{B025F937-C7B1-47D3-B67F-A62EFF666E3E}">
          <x14:id>{861120BB-AFE2-444D-9068-1CA5D5932311}</x14:id>
        </ext>
      </extLst>
    </cfRule>
  </conditionalFormatting>
  <conditionalFormatting sqref="D17 D19">
    <cfRule type="dataBar" priority="65">
      <dataBar>
        <cfvo type="num" val="0"/>
        <cfvo type="num" val="2"/>
        <color rgb="FF638EC6"/>
      </dataBar>
      <extLst>
        <ext xmlns:x14="http://schemas.microsoft.com/office/spreadsheetml/2009/9/main" uri="{B025F937-C7B1-47D3-B67F-A62EFF666E3E}">
          <x14:id>{A7943A90-9E04-43A4-BC13-C91BEA44E958}</x14:id>
        </ext>
      </extLst>
    </cfRule>
  </conditionalFormatting>
  <conditionalFormatting sqref="D19">
    <cfRule type="dataBar" priority="10">
      <dataBar>
        <cfvo type="num" val="0"/>
        <cfvo type="num" val="2"/>
        <color rgb="FF638EC6"/>
      </dataBar>
      <extLst>
        <ext xmlns:x14="http://schemas.microsoft.com/office/spreadsheetml/2009/9/main" uri="{B025F937-C7B1-47D3-B67F-A62EFF666E3E}">
          <x14:id>{446E42CC-5E4E-48F5-89AC-9DE0E3316F58}</x14:id>
        </ext>
      </extLst>
    </cfRule>
  </conditionalFormatting>
  <conditionalFormatting sqref="D24">
    <cfRule type="dataBar" priority="25">
      <dataBar>
        <cfvo type="num" val="0"/>
        <cfvo type="num" val="2"/>
        <color rgb="FF638EC6"/>
      </dataBar>
      <extLst>
        <ext xmlns:x14="http://schemas.microsoft.com/office/spreadsheetml/2009/9/main" uri="{B025F937-C7B1-47D3-B67F-A62EFF666E3E}">
          <x14:id>{C838345A-3C88-4EBC-B5E2-4DE0CD7FA285}</x14:id>
        </ext>
      </extLst>
    </cfRule>
  </conditionalFormatting>
  <conditionalFormatting sqref="D26">
    <cfRule type="dataBar" priority="7">
      <dataBar>
        <cfvo type="num" val="0"/>
        <cfvo type="num" val="2"/>
        <color rgb="FF638EC6"/>
      </dataBar>
      <extLst>
        <ext xmlns:x14="http://schemas.microsoft.com/office/spreadsheetml/2009/9/main" uri="{B025F937-C7B1-47D3-B67F-A62EFF666E3E}">
          <x14:id>{1D36AB23-2C29-4A75-B4F5-41CE218FE8D7}</x14:id>
        </ext>
      </extLst>
    </cfRule>
    <cfRule type="expression" dxfId="8" priority="8">
      <formula>NOT(EXACT(INDIRECT("Z"&amp;ROW()-1&amp;"S1",FALSE()), INDIRECT("Z"&amp;ROW()&amp;"S1",FALSE())))</formula>
    </cfRule>
    <cfRule type="dataBar" priority="9">
      <dataBar>
        <cfvo type="num" val="0"/>
        <cfvo type="num" val="2"/>
        <color rgb="FF638EC6"/>
      </dataBar>
      <extLst>
        <ext xmlns:x14="http://schemas.microsoft.com/office/spreadsheetml/2009/9/main" uri="{B025F937-C7B1-47D3-B67F-A62EFF666E3E}">
          <x14:id>{D9D4B2AE-58A9-4DE5-B478-FABDFB9EE289}</x14:id>
        </ext>
      </extLst>
    </cfRule>
  </conditionalFormatting>
  <conditionalFormatting sqref="D27">
    <cfRule type="dataBar" priority="23">
      <dataBar>
        <cfvo type="num" val="0"/>
        <cfvo type="num" val="2"/>
        <color rgb="FF638EC6"/>
      </dataBar>
      <extLst>
        <ext xmlns:x14="http://schemas.microsoft.com/office/spreadsheetml/2009/9/main" uri="{B025F937-C7B1-47D3-B67F-A62EFF666E3E}">
          <x14:id>{5B5E877C-7EC9-4347-913D-3B4EF54B1EF4}</x14:id>
        </ext>
      </extLst>
    </cfRule>
  </conditionalFormatting>
  <conditionalFormatting sqref="D29">
    <cfRule type="dataBar" priority="4">
      <dataBar>
        <cfvo type="num" val="0"/>
        <cfvo type="num" val="2"/>
        <color rgb="FF638EC6"/>
      </dataBar>
      <extLst>
        <ext xmlns:x14="http://schemas.microsoft.com/office/spreadsheetml/2009/9/main" uri="{B025F937-C7B1-47D3-B67F-A62EFF666E3E}">
          <x14:id>{D957A75D-B5DF-46BF-A3BF-6552D42FD496}</x14:id>
        </ext>
      </extLst>
    </cfRule>
    <cfRule type="expression" dxfId="7" priority="5">
      <formula>NOT(EXACT(INDIRECT("Z"&amp;ROW()-1&amp;"S1",FALSE()), INDIRECT("Z"&amp;ROW()&amp;"S1",FALSE())))</formula>
    </cfRule>
    <cfRule type="dataBar" priority="6">
      <dataBar>
        <cfvo type="num" val="0"/>
        <cfvo type="num" val="2"/>
        <color rgb="FF638EC6"/>
      </dataBar>
      <extLst>
        <ext xmlns:x14="http://schemas.microsoft.com/office/spreadsheetml/2009/9/main" uri="{B025F937-C7B1-47D3-B67F-A62EFF666E3E}">
          <x14:id>{DD5958C4-6C71-4FE7-89A1-7CA63C632D43}</x14:id>
        </ext>
      </extLst>
    </cfRule>
  </conditionalFormatting>
  <conditionalFormatting sqref="D32">
    <cfRule type="dataBar" priority="1">
      <dataBar>
        <cfvo type="num" val="0"/>
        <cfvo type="num" val="2"/>
        <color rgb="FF638EC6"/>
      </dataBar>
      <extLst>
        <ext xmlns:x14="http://schemas.microsoft.com/office/spreadsheetml/2009/9/main" uri="{B025F937-C7B1-47D3-B67F-A62EFF666E3E}">
          <x14:id>{971F6D7D-7318-4A4D-BCF6-E53581B54008}</x14:id>
        </ext>
      </extLst>
    </cfRule>
    <cfRule type="dataBar" priority="3">
      <dataBar>
        <cfvo type="num" val="0"/>
        <cfvo type="num" val="2"/>
        <color rgb="FF638EC6"/>
      </dataBar>
      <extLst>
        <ext xmlns:x14="http://schemas.microsoft.com/office/spreadsheetml/2009/9/main" uri="{B025F937-C7B1-47D3-B67F-A62EFF666E3E}">
          <x14:id>{6C49CEF1-A445-46ED-A123-F3B2E77E0570}</x14:id>
        </ext>
      </extLst>
    </cfRule>
  </conditionalFormatting>
  <conditionalFormatting sqref="D15:E16">
    <cfRule type="dataBar" priority="69">
      <dataBar>
        <cfvo type="num" val="0"/>
        <cfvo type="num" val="2"/>
        <color rgb="FF638EC6"/>
      </dataBar>
      <extLst>
        <ext xmlns:x14="http://schemas.microsoft.com/office/spreadsheetml/2009/9/main" uri="{B025F937-C7B1-47D3-B67F-A62EFF666E3E}">
          <x14:id>{D9DF984A-90D8-47E1-AD5E-6D6364C6F78B}</x14:id>
        </ext>
      </extLst>
    </cfRule>
  </conditionalFormatting>
  <conditionalFormatting sqref="D20:E21">
    <cfRule type="dataBar" priority="55">
      <dataBar>
        <cfvo type="num" val="0"/>
        <cfvo type="num" val="2"/>
        <color rgb="FF638EC6"/>
      </dataBar>
      <extLst>
        <ext xmlns:x14="http://schemas.microsoft.com/office/spreadsheetml/2009/9/main" uri="{B025F937-C7B1-47D3-B67F-A62EFF666E3E}">
          <x14:id>{5730CCD1-4C08-45CA-8768-040A364E9E99}</x14:id>
        </ext>
      </extLst>
    </cfRule>
  </conditionalFormatting>
  <conditionalFormatting sqref="D22:E23">
    <cfRule type="dataBar" priority="53">
      <dataBar>
        <cfvo type="num" val="0"/>
        <cfvo type="num" val="2"/>
        <color rgb="FF638EC6"/>
      </dataBar>
      <extLst>
        <ext xmlns:x14="http://schemas.microsoft.com/office/spreadsheetml/2009/9/main" uri="{B025F937-C7B1-47D3-B67F-A62EFF666E3E}">
          <x14:id>{583FCE8B-3446-479B-823F-28C72FBCA41D}</x14:id>
        </ext>
      </extLst>
    </cfRule>
  </conditionalFormatting>
  <conditionalFormatting sqref="D30:E30 E31">
    <cfRule type="dataBar" priority="32">
      <dataBar>
        <cfvo type="num" val="0"/>
        <cfvo type="num" val="2"/>
        <color rgb="FF638EC6"/>
      </dataBar>
      <extLst>
        <ext xmlns:x14="http://schemas.microsoft.com/office/spreadsheetml/2009/9/main" uri="{B025F937-C7B1-47D3-B67F-A62EFF666E3E}">
          <x14:id>{633DED10-6180-4121-B215-127938EE66E1}</x14:id>
        </ext>
      </extLst>
    </cfRule>
  </conditionalFormatting>
  <conditionalFormatting sqref="E12:E14">
    <cfRule type="dataBar" priority="66">
      <dataBar>
        <cfvo type="num" val="0"/>
        <cfvo type="num" val="2"/>
        <color rgb="FF638EC6"/>
      </dataBar>
      <extLst>
        <ext xmlns:x14="http://schemas.microsoft.com/office/spreadsheetml/2009/9/main" uri="{B025F937-C7B1-47D3-B67F-A62EFF666E3E}">
          <x14:id>{107939D2-F017-49DB-ADD5-58828E3144DB}</x14:id>
        </ext>
      </extLst>
    </cfRule>
  </conditionalFormatting>
  <conditionalFormatting sqref="E17:E19">
    <cfRule type="dataBar" priority="64">
      <dataBar>
        <cfvo type="num" val="0"/>
        <cfvo type="num" val="2"/>
        <color rgb="FF638EC6"/>
      </dataBar>
      <extLst>
        <ext xmlns:x14="http://schemas.microsoft.com/office/spreadsheetml/2009/9/main" uri="{B025F937-C7B1-47D3-B67F-A62EFF666E3E}">
          <x14:id>{9F74F803-271D-4CA5-A256-95CAC60E4108}</x14:id>
        </ext>
      </extLst>
    </cfRule>
  </conditionalFormatting>
  <conditionalFormatting sqref="E24:E26">
    <cfRule type="dataBar" priority="37">
      <dataBar>
        <cfvo type="num" val="0"/>
        <cfvo type="num" val="2"/>
        <color rgb="FF638EC6"/>
      </dataBar>
      <extLst>
        <ext xmlns:x14="http://schemas.microsoft.com/office/spreadsheetml/2009/9/main" uri="{B025F937-C7B1-47D3-B67F-A62EFF666E3E}">
          <x14:id>{8F7292E9-3B73-498D-8450-F96E87690960}</x14:id>
        </ext>
      </extLst>
    </cfRule>
  </conditionalFormatting>
  <conditionalFormatting sqref="E25:E26">
    <cfRule type="expression" dxfId="6" priority="20">
      <formula>NOT(EXACT(INDIRECT("Z"&amp;ROW()-1&amp;"S1",FALSE()), INDIRECT("Z"&amp;ROW()&amp;"S1",FALSE())))</formula>
    </cfRule>
  </conditionalFormatting>
  <conditionalFormatting sqref="E27:E28">
    <cfRule type="dataBar" priority="34">
      <dataBar>
        <cfvo type="num" val="0"/>
        <cfvo type="num" val="2"/>
        <color rgb="FF638EC6"/>
      </dataBar>
      <extLst>
        <ext xmlns:x14="http://schemas.microsoft.com/office/spreadsheetml/2009/9/main" uri="{B025F937-C7B1-47D3-B67F-A62EFF666E3E}">
          <x14:id>{164DFCED-C4CB-4715-8AF8-9C0FE173A449}</x14:id>
        </ext>
      </extLst>
    </cfRule>
  </conditionalFormatting>
  <conditionalFormatting sqref="E28:E29">
    <cfRule type="expression" dxfId="5" priority="18">
      <formula>NOT(EXACT(INDIRECT("Z"&amp;ROW()-1&amp;"S1",FALSE()), INDIRECT("Z"&amp;ROW()&amp;"S1",FALSE())))</formula>
    </cfRule>
  </conditionalFormatting>
  <conditionalFormatting sqref="E29">
    <cfRule type="dataBar" priority="19">
      <dataBar>
        <cfvo type="num" val="0"/>
        <cfvo type="num" val="2"/>
        <color rgb="FF638EC6"/>
      </dataBar>
      <extLst>
        <ext xmlns:x14="http://schemas.microsoft.com/office/spreadsheetml/2009/9/main" uri="{B025F937-C7B1-47D3-B67F-A62EFF666E3E}">
          <x14:id>{5C09BF3F-B2F2-457E-9819-79765AA9CE39}</x14:id>
        </ext>
      </extLst>
    </cfRule>
  </conditionalFormatting>
  <conditionalFormatting sqref="E31:E32">
    <cfRule type="expression" dxfId="4" priority="11">
      <formula>NOT(EXACT(INDIRECT("Z"&amp;ROW()-1&amp;"S1",FALSE()), INDIRECT("Z"&amp;ROW()&amp;"S1",FALSE())))</formula>
    </cfRule>
  </conditionalFormatting>
  <conditionalFormatting sqref="E32">
    <cfRule type="dataBar" priority="12">
      <dataBar>
        <cfvo type="num" val="0"/>
        <cfvo type="num" val="2"/>
        <color rgb="FF638EC6"/>
      </dataBar>
      <extLst>
        <ext xmlns:x14="http://schemas.microsoft.com/office/spreadsheetml/2009/9/main" uri="{B025F937-C7B1-47D3-B67F-A62EFF666E3E}">
          <x14:id>{FA0F7C8E-3AB4-49DE-9D9E-774166A54678}</x14:id>
        </ext>
      </extLst>
    </cfRule>
  </conditionalFormatting>
  <dataValidations count="2">
    <dataValidation allowBlank="1" showInputMessage="1" showErrorMessage="1" promptTitle="Ratio at minimum operation point" prompt="Input/Output ratio at point of minimum operation (min-fract in 'Process' sheet)._x000a__x000a_All values have to be larger/equal to ratio!" sqref="E1" xr:uid="{00000000-0002-0000-0300-000000000000}"/>
    <dataValidation allowBlank="1" showInputMessage="1" showErrorMessage="1" promptTitle="Ratio (1)" prompt="Input/output quantities, relative to process throughput" sqref="D1" xr:uid="{00000000-0002-0000-0300-000001000000}"/>
  </dataValidations>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dataBar" id="{861120BB-AFE2-444D-9068-1CA5D5932311}">
            <x14:dataBar minLength="0" maxLength="100" gradient="0">
              <x14:cfvo type="num">
                <xm:f>0</xm:f>
              </x14:cfvo>
              <x14:cfvo type="num">
                <xm:f>2</xm:f>
              </x14:cfvo>
              <x14:negativeFillColor rgb="FFFF0000"/>
              <x14:axisColor rgb="FF000000"/>
            </x14:dataBar>
          </x14:cfRule>
          <xm:sqref>D12:D14 D1:E6 E7 D8:E11</xm:sqref>
        </x14:conditionalFormatting>
        <x14:conditionalFormatting xmlns:xm="http://schemas.microsoft.com/office/excel/2006/main">
          <x14:cfRule type="dataBar" id="{A7943A90-9E04-43A4-BC13-C91BEA44E958}">
            <x14:dataBar minLength="0" maxLength="100" gradient="0">
              <x14:cfvo type="num">
                <xm:f>0</xm:f>
              </x14:cfvo>
              <x14:cfvo type="num">
                <xm:f>2</xm:f>
              </x14:cfvo>
              <x14:negativeFillColor rgb="FFFF0000"/>
              <x14:axisColor rgb="FF000000"/>
            </x14:dataBar>
          </x14:cfRule>
          <xm:sqref>D17 D19</xm:sqref>
        </x14:conditionalFormatting>
        <x14:conditionalFormatting xmlns:xm="http://schemas.microsoft.com/office/excel/2006/main">
          <x14:cfRule type="dataBar" id="{446E42CC-5E4E-48F5-89AC-9DE0E3316F58}">
            <x14:dataBar minLength="0" maxLength="100" gradient="0">
              <x14:cfvo type="num">
                <xm:f>0</xm:f>
              </x14:cfvo>
              <x14:cfvo type="num">
                <xm:f>2</xm:f>
              </x14:cfvo>
              <x14:negativeFillColor rgb="FFFF0000"/>
              <x14:axisColor rgb="FF000000"/>
            </x14:dataBar>
          </x14:cfRule>
          <xm:sqref>D19</xm:sqref>
        </x14:conditionalFormatting>
        <x14:conditionalFormatting xmlns:xm="http://schemas.microsoft.com/office/excel/2006/main">
          <x14:cfRule type="dataBar" id="{C838345A-3C88-4EBC-B5E2-4DE0CD7FA285}">
            <x14:dataBar minLength="0" maxLength="100" gradient="0">
              <x14:cfvo type="num">
                <xm:f>0</xm:f>
              </x14:cfvo>
              <x14:cfvo type="num">
                <xm:f>2</xm:f>
              </x14:cfvo>
              <x14:negativeFillColor rgb="FFFF0000"/>
              <x14:axisColor rgb="FF000000"/>
            </x14:dataBar>
          </x14:cfRule>
          <xm:sqref>D24</xm:sqref>
        </x14:conditionalFormatting>
        <x14:conditionalFormatting xmlns:xm="http://schemas.microsoft.com/office/excel/2006/main">
          <x14:cfRule type="dataBar" id="{1D36AB23-2C29-4A75-B4F5-41CE218FE8D7}">
            <x14:dataBar minLength="0" maxLength="100" gradient="0">
              <x14:cfvo type="num">
                <xm:f>0</xm:f>
              </x14:cfvo>
              <x14:cfvo type="num">
                <xm:f>2</xm:f>
              </x14:cfvo>
              <x14:negativeFillColor rgb="FFFF0000"/>
              <x14:axisColor rgb="FF000000"/>
            </x14:dataBar>
          </x14:cfRule>
          <x14:cfRule type="dataBar" id="{D9D4B2AE-58A9-4DE5-B478-FABDFB9EE289}">
            <x14:dataBar minLength="0" maxLength="100" gradient="0">
              <x14:cfvo type="num">
                <xm:f>0</xm:f>
              </x14:cfvo>
              <x14:cfvo type="num">
                <xm:f>2</xm:f>
              </x14:cfvo>
              <x14:negativeFillColor rgb="FFFF0000"/>
              <x14:axisColor rgb="FF000000"/>
            </x14:dataBar>
          </x14:cfRule>
          <xm:sqref>D26</xm:sqref>
        </x14:conditionalFormatting>
        <x14:conditionalFormatting xmlns:xm="http://schemas.microsoft.com/office/excel/2006/main">
          <x14:cfRule type="dataBar" id="{5B5E877C-7EC9-4347-913D-3B4EF54B1EF4}">
            <x14:dataBar minLength="0" maxLength="100" gradient="0">
              <x14:cfvo type="num">
                <xm:f>0</xm:f>
              </x14:cfvo>
              <x14:cfvo type="num">
                <xm:f>2</xm:f>
              </x14:cfvo>
              <x14:negativeFillColor rgb="FFFF0000"/>
              <x14:axisColor rgb="FF000000"/>
            </x14:dataBar>
          </x14:cfRule>
          <xm:sqref>D27</xm:sqref>
        </x14:conditionalFormatting>
        <x14:conditionalFormatting xmlns:xm="http://schemas.microsoft.com/office/excel/2006/main">
          <x14:cfRule type="dataBar" id="{D957A75D-B5DF-46BF-A3BF-6552D42FD496}">
            <x14:dataBar minLength="0" maxLength="100" gradient="0">
              <x14:cfvo type="num">
                <xm:f>0</xm:f>
              </x14:cfvo>
              <x14:cfvo type="num">
                <xm:f>2</xm:f>
              </x14:cfvo>
              <x14:negativeFillColor rgb="FFFF0000"/>
              <x14:axisColor rgb="FF000000"/>
            </x14:dataBar>
          </x14:cfRule>
          <x14:cfRule type="dataBar" id="{DD5958C4-6C71-4FE7-89A1-7CA63C632D43}">
            <x14:dataBar minLength="0" maxLength="100" gradient="0">
              <x14:cfvo type="num">
                <xm:f>0</xm:f>
              </x14:cfvo>
              <x14:cfvo type="num">
                <xm:f>2</xm:f>
              </x14:cfvo>
              <x14:negativeFillColor rgb="FFFF0000"/>
              <x14:axisColor rgb="FF000000"/>
            </x14:dataBar>
          </x14:cfRule>
          <xm:sqref>D29</xm:sqref>
        </x14:conditionalFormatting>
        <x14:conditionalFormatting xmlns:xm="http://schemas.microsoft.com/office/excel/2006/main">
          <x14:cfRule type="dataBar" id="{971F6D7D-7318-4A4D-BCF6-E53581B54008}">
            <x14:dataBar minLength="0" maxLength="100" gradient="0">
              <x14:cfvo type="num">
                <xm:f>0</xm:f>
              </x14:cfvo>
              <x14:cfvo type="num">
                <xm:f>2</xm:f>
              </x14:cfvo>
              <x14:negativeFillColor rgb="FFFF0000"/>
              <x14:axisColor rgb="FF000000"/>
            </x14:dataBar>
          </x14:cfRule>
          <x14:cfRule type="dataBar" id="{6C49CEF1-A445-46ED-A123-F3B2E77E0570}">
            <x14:dataBar minLength="0" maxLength="100" gradient="0">
              <x14:cfvo type="num">
                <xm:f>0</xm:f>
              </x14:cfvo>
              <x14:cfvo type="num">
                <xm:f>2</xm:f>
              </x14:cfvo>
              <x14:negativeFillColor rgb="FFFF0000"/>
              <x14:axisColor rgb="FF000000"/>
            </x14:dataBar>
          </x14:cfRule>
          <xm:sqref>D32</xm:sqref>
        </x14:conditionalFormatting>
        <x14:conditionalFormatting xmlns:xm="http://schemas.microsoft.com/office/excel/2006/main">
          <x14:cfRule type="dataBar" id="{D9DF984A-90D8-47E1-AD5E-6D6364C6F78B}">
            <x14:dataBar minLength="0" maxLength="100" gradient="0">
              <x14:cfvo type="num">
                <xm:f>0</xm:f>
              </x14:cfvo>
              <x14:cfvo type="num">
                <xm:f>2</xm:f>
              </x14:cfvo>
              <x14:negativeFillColor rgb="FFFF0000"/>
              <x14:axisColor rgb="FF000000"/>
            </x14:dataBar>
          </x14:cfRule>
          <xm:sqref>D15:E16</xm:sqref>
        </x14:conditionalFormatting>
        <x14:conditionalFormatting xmlns:xm="http://schemas.microsoft.com/office/excel/2006/main">
          <x14:cfRule type="dataBar" id="{5730CCD1-4C08-45CA-8768-040A364E9E99}">
            <x14:dataBar minLength="0" maxLength="100" gradient="0">
              <x14:cfvo type="num">
                <xm:f>0</xm:f>
              </x14:cfvo>
              <x14:cfvo type="num">
                <xm:f>2</xm:f>
              </x14:cfvo>
              <x14:negativeFillColor rgb="FFFF0000"/>
              <x14:axisColor rgb="FF000000"/>
            </x14:dataBar>
          </x14:cfRule>
          <xm:sqref>D20:E21</xm:sqref>
        </x14:conditionalFormatting>
        <x14:conditionalFormatting xmlns:xm="http://schemas.microsoft.com/office/excel/2006/main">
          <x14:cfRule type="dataBar" id="{583FCE8B-3446-479B-823F-28C72FBCA41D}">
            <x14:dataBar minLength="0" maxLength="100" gradient="0">
              <x14:cfvo type="num">
                <xm:f>0</xm:f>
              </x14:cfvo>
              <x14:cfvo type="num">
                <xm:f>2</xm:f>
              </x14:cfvo>
              <x14:negativeFillColor rgb="FFFF0000"/>
              <x14:axisColor rgb="FF000000"/>
            </x14:dataBar>
          </x14:cfRule>
          <xm:sqref>D22:E23</xm:sqref>
        </x14:conditionalFormatting>
        <x14:conditionalFormatting xmlns:xm="http://schemas.microsoft.com/office/excel/2006/main">
          <x14:cfRule type="dataBar" id="{633DED10-6180-4121-B215-127938EE66E1}">
            <x14:dataBar minLength="0" maxLength="100" gradient="0">
              <x14:cfvo type="num">
                <xm:f>0</xm:f>
              </x14:cfvo>
              <x14:cfvo type="num">
                <xm:f>2</xm:f>
              </x14:cfvo>
              <x14:negativeFillColor rgb="FFFF0000"/>
              <x14:axisColor rgb="FF000000"/>
            </x14:dataBar>
          </x14:cfRule>
          <xm:sqref>D30:E30 E31</xm:sqref>
        </x14:conditionalFormatting>
        <x14:conditionalFormatting xmlns:xm="http://schemas.microsoft.com/office/excel/2006/main">
          <x14:cfRule type="dataBar" id="{107939D2-F017-49DB-ADD5-58828E3144DB}">
            <x14:dataBar minLength="0" maxLength="100" gradient="0">
              <x14:cfvo type="num">
                <xm:f>0</xm:f>
              </x14:cfvo>
              <x14:cfvo type="num">
                <xm:f>2</xm:f>
              </x14:cfvo>
              <x14:negativeFillColor rgb="FFFF0000"/>
              <x14:axisColor rgb="FF000000"/>
            </x14:dataBar>
          </x14:cfRule>
          <xm:sqref>E12:E14</xm:sqref>
        </x14:conditionalFormatting>
        <x14:conditionalFormatting xmlns:xm="http://schemas.microsoft.com/office/excel/2006/main">
          <x14:cfRule type="dataBar" id="{9F74F803-271D-4CA5-A256-95CAC60E4108}">
            <x14:dataBar minLength="0" maxLength="100" gradient="0">
              <x14:cfvo type="num">
                <xm:f>0</xm:f>
              </x14:cfvo>
              <x14:cfvo type="num">
                <xm:f>2</xm:f>
              </x14:cfvo>
              <x14:negativeFillColor rgb="FFFF0000"/>
              <x14:axisColor rgb="FF000000"/>
            </x14:dataBar>
          </x14:cfRule>
          <xm:sqref>E17:E19</xm:sqref>
        </x14:conditionalFormatting>
        <x14:conditionalFormatting xmlns:xm="http://schemas.microsoft.com/office/excel/2006/main">
          <x14:cfRule type="dataBar" id="{8F7292E9-3B73-498D-8450-F96E87690960}">
            <x14:dataBar minLength="0" maxLength="100" gradient="0">
              <x14:cfvo type="num">
                <xm:f>0</xm:f>
              </x14:cfvo>
              <x14:cfvo type="num">
                <xm:f>2</xm:f>
              </x14:cfvo>
              <x14:negativeFillColor rgb="FFFF0000"/>
              <x14:axisColor rgb="FF000000"/>
            </x14:dataBar>
          </x14:cfRule>
          <xm:sqref>E24:E26</xm:sqref>
        </x14:conditionalFormatting>
        <x14:conditionalFormatting xmlns:xm="http://schemas.microsoft.com/office/excel/2006/main">
          <x14:cfRule type="dataBar" id="{164DFCED-C4CB-4715-8AF8-9C0FE173A449}">
            <x14:dataBar minLength="0" maxLength="100" gradient="0">
              <x14:cfvo type="num">
                <xm:f>0</xm:f>
              </x14:cfvo>
              <x14:cfvo type="num">
                <xm:f>2</xm:f>
              </x14:cfvo>
              <x14:negativeFillColor rgb="FFFF0000"/>
              <x14:axisColor rgb="FF000000"/>
            </x14:dataBar>
          </x14:cfRule>
          <xm:sqref>E27:E28</xm:sqref>
        </x14:conditionalFormatting>
        <x14:conditionalFormatting xmlns:xm="http://schemas.microsoft.com/office/excel/2006/main">
          <x14:cfRule type="dataBar" id="{5C09BF3F-B2F2-457E-9819-79765AA9CE39}">
            <x14:dataBar minLength="0" maxLength="100" gradient="0">
              <x14:cfvo type="num">
                <xm:f>0</xm:f>
              </x14:cfvo>
              <x14:cfvo type="num">
                <xm:f>2</xm:f>
              </x14:cfvo>
              <x14:negativeFillColor rgb="FFFF0000"/>
              <x14:axisColor rgb="FF000000"/>
            </x14:dataBar>
          </x14:cfRule>
          <xm:sqref>E29</xm:sqref>
        </x14:conditionalFormatting>
        <x14:conditionalFormatting xmlns:xm="http://schemas.microsoft.com/office/excel/2006/main">
          <x14:cfRule type="dataBar" id="{FA0F7C8E-3AB4-49DE-9D9E-774166A54678}">
            <x14:dataBar minLength="0" maxLength="100" gradient="0">
              <x14:cfvo type="num">
                <xm:f>0</xm:f>
              </x14:cfvo>
              <x14:cfvo type="num">
                <xm:f>2</xm:f>
              </x14:cfvo>
              <x14:negativeFillColor rgb="FFFF0000"/>
              <x14:axisColor rgb="FF000000"/>
            </x14:dataBar>
          </x14:cfRule>
          <xm:sqref>E32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9"/>
  <sheetViews>
    <sheetView workbookViewId="0">
      <selection activeCell="L2" sqref="L2"/>
    </sheetView>
  </sheetViews>
  <sheetFormatPr baseColWidth="10" defaultRowHeight="15"/>
  <cols>
    <col min="2" max="2" width="14.28515625" customWidth="1"/>
    <col min="12" max="12" width="11.7109375" bestFit="1" customWidth="1"/>
  </cols>
  <sheetData>
    <row r="1" spans="1:23" ht="23.25">
      <c r="A1" s="5">
        <v>2024</v>
      </c>
    </row>
    <row r="2" spans="1:23" s="16" customFormat="1">
      <c r="A2" s="16" t="s">
        <v>23</v>
      </c>
      <c r="B2" s="16" t="s">
        <v>44</v>
      </c>
      <c r="C2" s="16" t="s">
        <v>24</v>
      </c>
      <c r="D2" s="1" t="s">
        <v>45</v>
      </c>
      <c r="E2" s="1" t="s">
        <v>46</v>
      </c>
      <c r="F2" s="1" t="s">
        <v>47</v>
      </c>
      <c r="G2" s="1" t="s">
        <v>48</v>
      </c>
      <c r="H2" s="1" t="s">
        <v>49</v>
      </c>
      <c r="I2" s="1" t="s">
        <v>50</v>
      </c>
      <c r="J2" s="4" t="s">
        <v>51</v>
      </c>
      <c r="K2" s="4" t="s">
        <v>52</v>
      </c>
      <c r="L2" s="1" t="s">
        <v>53</v>
      </c>
      <c r="M2" s="4" t="s">
        <v>54</v>
      </c>
      <c r="N2" s="1" t="s">
        <v>55</v>
      </c>
      <c r="O2" s="4" t="s">
        <v>56</v>
      </c>
      <c r="P2" s="4" t="s">
        <v>57</v>
      </c>
      <c r="Q2" s="4" t="s">
        <v>58</v>
      </c>
      <c r="R2" s="4" t="s">
        <v>1</v>
      </c>
      <c r="S2" s="4" t="s">
        <v>10</v>
      </c>
      <c r="T2" s="4" t="s">
        <v>11</v>
      </c>
      <c r="U2" s="4" t="s">
        <v>59</v>
      </c>
      <c r="V2" s="4" t="s">
        <v>60</v>
      </c>
      <c r="W2" s="2" t="s">
        <v>61</v>
      </c>
    </row>
    <row r="3" spans="1:23" s="16" customFormat="1">
      <c r="A3" s="27" t="s">
        <v>29</v>
      </c>
      <c r="B3" s="27" t="s">
        <v>62</v>
      </c>
      <c r="C3" s="27" t="s">
        <v>34</v>
      </c>
      <c r="D3" s="17">
        <v>0</v>
      </c>
      <c r="E3" s="17">
        <v>0</v>
      </c>
      <c r="F3" s="17" t="s">
        <v>38</v>
      </c>
      <c r="G3" s="17">
        <v>0</v>
      </c>
      <c r="H3" s="17">
        <v>0</v>
      </c>
      <c r="I3" s="17" t="s">
        <v>38</v>
      </c>
      <c r="J3" s="63">
        <v>0.66</v>
      </c>
      <c r="K3" s="51">
        <v>0.3</v>
      </c>
      <c r="L3" s="63">
        <v>565000</v>
      </c>
      <c r="M3" s="18"/>
      <c r="N3" s="63">
        <v>12000</v>
      </c>
      <c r="O3" s="18"/>
      <c r="P3" s="18">
        <v>0</v>
      </c>
      <c r="Q3" s="18"/>
      <c r="R3" s="18">
        <v>0</v>
      </c>
      <c r="S3" s="47">
        <v>7.0999999999999994E-2</v>
      </c>
      <c r="T3" s="63">
        <v>25</v>
      </c>
      <c r="U3" s="18">
        <v>0.5</v>
      </c>
      <c r="V3" s="19">
        <v>3.4999999999999999E-6</v>
      </c>
      <c r="W3" s="18"/>
    </row>
    <row r="4" spans="1:23" s="16" customFormat="1">
      <c r="A4" s="27" t="s">
        <v>29</v>
      </c>
      <c r="B4" s="27" t="s">
        <v>63</v>
      </c>
      <c r="C4" s="27" t="s">
        <v>34</v>
      </c>
      <c r="D4" s="17">
        <v>0</v>
      </c>
      <c r="E4" s="17">
        <v>0</v>
      </c>
      <c r="F4" s="17" t="s">
        <v>38</v>
      </c>
      <c r="G4" s="54">
        <v>39640</v>
      </c>
      <c r="H4" s="17">
        <v>0</v>
      </c>
      <c r="I4" s="17" t="s">
        <v>38</v>
      </c>
      <c r="J4" s="58">
        <v>0.9</v>
      </c>
      <c r="K4" s="58">
        <v>0.9</v>
      </c>
      <c r="L4" s="61">
        <v>4412341</v>
      </c>
      <c r="M4" s="18">
        <v>0</v>
      </c>
      <c r="N4" s="61">
        <v>34383.402328000011</v>
      </c>
      <c r="O4" s="18">
        <f>0.05*M4</f>
        <v>0</v>
      </c>
      <c r="P4" s="52">
        <v>8.1999999999999993</v>
      </c>
      <c r="Q4" s="18">
        <v>0</v>
      </c>
      <c r="R4" s="18">
        <v>0</v>
      </c>
      <c r="S4" s="47">
        <v>7.0999999999999994E-2</v>
      </c>
      <c r="T4" s="52">
        <v>41</v>
      </c>
      <c r="U4" s="18">
        <v>0.5</v>
      </c>
      <c r="V4" s="18">
        <v>0</v>
      </c>
      <c r="W4" s="18"/>
    </row>
    <row r="5" spans="1:23">
      <c r="A5" s="27" t="s">
        <v>29</v>
      </c>
      <c r="B5" s="23" t="s">
        <v>64</v>
      </c>
      <c r="C5" s="27" t="s">
        <v>34</v>
      </c>
      <c r="D5" s="56">
        <v>13700</v>
      </c>
      <c r="E5" s="17">
        <v>0</v>
      </c>
      <c r="F5" s="17" t="s">
        <v>38</v>
      </c>
      <c r="G5" s="17">
        <v>0</v>
      </c>
      <c r="H5" s="17">
        <v>0</v>
      </c>
      <c r="I5" s="17" t="s">
        <v>38</v>
      </c>
      <c r="J5" s="41">
        <v>0.86</v>
      </c>
      <c r="K5" s="41">
        <v>0.86</v>
      </c>
      <c r="L5">
        <v>0</v>
      </c>
      <c r="M5" s="41">
        <v>520000</v>
      </c>
      <c r="N5">
        <v>0</v>
      </c>
      <c r="O5" s="41">
        <v>5000</v>
      </c>
      <c r="P5" s="41">
        <v>0.4</v>
      </c>
      <c r="Q5">
        <v>0</v>
      </c>
      <c r="R5">
        <v>15</v>
      </c>
      <c r="S5" s="47">
        <v>7.0999999999999994E-2</v>
      </c>
      <c r="T5" s="41">
        <v>15</v>
      </c>
      <c r="U5" s="18">
        <v>0.5</v>
      </c>
      <c r="V5" s="18">
        <v>0</v>
      </c>
      <c r="W5" s="18"/>
    </row>
    <row r="6" spans="1:23" ht="23.25">
      <c r="A6" s="5">
        <v>2030</v>
      </c>
    </row>
    <row r="7" spans="1:23" s="16" customFormat="1">
      <c r="A7" s="16" t="s">
        <v>23</v>
      </c>
      <c r="B7" s="16" t="s">
        <v>44</v>
      </c>
      <c r="C7" s="16" t="s">
        <v>24</v>
      </c>
      <c r="D7" s="1" t="s">
        <v>46</v>
      </c>
      <c r="E7" s="1" t="s">
        <v>47</v>
      </c>
      <c r="F7" s="1" t="s">
        <v>49</v>
      </c>
      <c r="G7" s="1" t="s">
        <v>50</v>
      </c>
      <c r="H7" s="4" t="s">
        <v>51</v>
      </c>
      <c r="I7" s="4" t="s">
        <v>52</v>
      </c>
      <c r="J7" s="1" t="s">
        <v>53</v>
      </c>
      <c r="K7" s="4" t="s">
        <v>54</v>
      </c>
      <c r="L7" s="1" t="s">
        <v>55</v>
      </c>
      <c r="M7" s="4" t="s">
        <v>56</v>
      </c>
      <c r="N7" s="4" t="s">
        <v>57</v>
      </c>
      <c r="O7" s="4" t="s">
        <v>58</v>
      </c>
      <c r="P7" s="4" t="s">
        <v>10</v>
      </c>
      <c r="Q7" s="4" t="s">
        <v>11</v>
      </c>
      <c r="R7" s="4" t="s">
        <v>59</v>
      </c>
      <c r="S7" s="4" t="s">
        <v>60</v>
      </c>
      <c r="T7" s="2" t="s">
        <v>61</v>
      </c>
    </row>
    <row r="8" spans="1:23" s="16" customFormat="1">
      <c r="A8" s="27" t="s">
        <v>29</v>
      </c>
      <c r="B8" s="27" t="s">
        <v>62</v>
      </c>
      <c r="C8" s="27" t="s">
        <v>34</v>
      </c>
      <c r="D8" s="17">
        <v>0</v>
      </c>
      <c r="E8" s="17" t="s">
        <v>38</v>
      </c>
      <c r="F8" s="17">
        <v>0</v>
      </c>
      <c r="G8" s="17" t="s">
        <v>38</v>
      </c>
      <c r="H8" s="63">
        <v>0.69</v>
      </c>
      <c r="I8" s="51">
        <v>0.3</v>
      </c>
      <c r="J8" s="63">
        <v>366000</v>
      </c>
      <c r="K8" s="18">
        <v>0</v>
      </c>
      <c r="L8" s="63">
        <v>11000</v>
      </c>
      <c r="M8" s="18">
        <v>0</v>
      </c>
      <c r="N8" s="18">
        <v>0</v>
      </c>
      <c r="O8" s="18">
        <v>0</v>
      </c>
      <c r="P8" s="47">
        <v>7.2999999999999995E-2</v>
      </c>
      <c r="Q8" s="63">
        <v>25</v>
      </c>
      <c r="R8" s="18">
        <v>0.5</v>
      </c>
      <c r="S8" s="19">
        <v>3.4999999999999999E-6</v>
      </c>
      <c r="T8" s="18"/>
    </row>
    <row r="9" spans="1:23" s="16" customFormat="1">
      <c r="A9" s="27" t="s">
        <v>29</v>
      </c>
      <c r="B9" s="27" t="s">
        <v>63</v>
      </c>
      <c r="C9" s="27" t="s">
        <v>34</v>
      </c>
      <c r="D9" s="17">
        <v>0</v>
      </c>
      <c r="E9" s="17" t="s">
        <v>38</v>
      </c>
      <c r="F9" s="17">
        <v>0</v>
      </c>
      <c r="G9" s="17" t="s">
        <v>38</v>
      </c>
      <c r="H9" s="58">
        <v>0.9</v>
      </c>
      <c r="I9" s="58">
        <v>0.9</v>
      </c>
      <c r="J9" s="61">
        <v>4412341</v>
      </c>
      <c r="K9" s="18">
        <v>0</v>
      </c>
      <c r="L9" s="61">
        <v>34383.402328000011</v>
      </c>
      <c r="M9" s="18">
        <f t="shared" ref="M9" si="0">0.05*K9</f>
        <v>0</v>
      </c>
      <c r="N9" s="52">
        <v>8.1999999999999993</v>
      </c>
      <c r="O9" s="18">
        <v>0</v>
      </c>
      <c r="P9" s="47">
        <v>7.2999999999999995E-2</v>
      </c>
      <c r="Q9" s="52">
        <v>41</v>
      </c>
      <c r="R9" s="18">
        <v>0.5</v>
      </c>
      <c r="S9" s="18">
        <v>0</v>
      </c>
      <c r="T9" s="18"/>
    </row>
    <row r="10" spans="1:23">
      <c r="A10" s="27" t="s">
        <v>29</v>
      </c>
      <c r="B10" s="23" t="s">
        <v>64</v>
      </c>
      <c r="C10" s="27" t="s">
        <v>34</v>
      </c>
      <c r="D10" s="17">
        <v>0</v>
      </c>
      <c r="E10" s="17" t="s">
        <v>38</v>
      </c>
      <c r="F10" s="17">
        <v>0</v>
      </c>
      <c r="G10" s="17" t="s">
        <v>38</v>
      </c>
      <c r="H10" s="41">
        <v>0.86</v>
      </c>
      <c r="I10" s="41">
        <v>0.86</v>
      </c>
      <c r="J10">
        <v>0</v>
      </c>
      <c r="K10" s="41">
        <v>520000</v>
      </c>
      <c r="L10">
        <v>0</v>
      </c>
      <c r="M10" s="41">
        <v>5000</v>
      </c>
      <c r="N10" s="41">
        <v>0.4</v>
      </c>
      <c r="O10">
        <v>0</v>
      </c>
      <c r="P10" s="47">
        <v>7.2999999999999995E-2</v>
      </c>
      <c r="Q10" s="41">
        <v>25</v>
      </c>
      <c r="R10" s="18">
        <v>0.5</v>
      </c>
      <c r="S10" s="18">
        <v>0</v>
      </c>
      <c r="T10" s="18"/>
    </row>
    <row r="11" spans="1:23" ht="23.25">
      <c r="A11" s="5">
        <v>2040</v>
      </c>
    </row>
    <row r="12" spans="1:23" s="16" customFormat="1">
      <c r="A12" s="16" t="s">
        <v>23</v>
      </c>
      <c r="B12" s="16" t="s">
        <v>44</v>
      </c>
      <c r="C12" s="16" t="s">
        <v>24</v>
      </c>
      <c r="D12" s="1" t="s">
        <v>46</v>
      </c>
      <c r="E12" s="1" t="s">
        <v>47</v>
      </c>
      <c r="F12" s="1" t="s">
        <v>49</v>
      </c>
      <c r="G12" s="1" t="s">
        <v>50</v>
      </c>
      <c r="H12" s="4" t="s">
        <v>51</v>
      </c>
      <c r="I12" s="4" t="s">
        <v>52</v>
      </c>
      <c r="J12" s="1" t="s">
        <v>53</v>
      </c>
      <c r="K12" s="4" t="s">
        <v>54</v>
      </c>
      <c r="L12" s="1" t="s">
        <v>55</v>
      </c>
      <c r="M12" s="4" t="s">
        <v>56</v>
      </c>
      <c r="N12" s="4" t="s">
        <v>57</v>
      </c>
      <c r="O12" s="4" t="s">
        <v>58</v>
      </c>
      <c r="P12" s="4" t="s">
        <v>10</v>
      </c>
      <c r="Q12" s="4" t="s">
        <v>11</v>
      </c>
      <c r="R12" s="4" t="s">
        <v>59</v>
      </c>
      <c r="S12" s="4" t="s">
        <v>60</v>
      </c>
      <c r="T12" s="2" t="s">
        <v>61</v>
      </c>
    </row>
    <row r="13" spans="1:23" s="16" customFormat="1">
      <c r="A13" s="27" t="s">
        <v>29</v>
      </c>
      <c r="B13" s="27" t="s">
        <v>62</v>
      </c>
      <c r="C13" s="27" t="s">
        <v>34</v>
      </c>
      <c r="D13" s="17">
        <v>0</v>
      </c>
      <c r="E13" s="17" t="s">
        <v>38</v>
      </c>
      <c r="F13" s="17">
        <v>0</v>
      </c>
      <c r="G13" s="17" t="s">
        <v>38</v>
      </c>
      <c r="H13" s="63">
        <v>0.71</v>
      </c>
      <c r="I13" s="51">
        <v>0.3</v>
      </c>
      <c r="J13" s="63">
        <v>290000</v>
      </c>
      <c r="K13" s="18">
        <v>0</v>
      </c>
      <c r="L13" s="63">
        <v>11000</v>
      </c>
      <c r="M13" s="18">
        <v>0</v>
      </c>
      <c r="N13" s="18">
        <v>0</v>
      </c>
      <c r="O13" s="18"/>
      <c r="P13" s="47">
        <v>7.2999999999999995E-2</v>
      </c>
      <c r="Q13" s="63">
        <v>25</v>
      </c>
      <c r="R13" s="18">
        <v>0.5</v>
      </c>
      <c r="S13" s="19">
        <v>3.4999999999999999E-6</v>
      </c>
      <c r="T13" s="18"/>
    </row>
    <row r="14" spans="1:23" s="16" customFormat="1">
      <c r="A14" s="27" t="s">
        <v>29</v>
      </c>
      <c r="B14" s="27" t="s">
        <v>63</v>
      </c>
      <c r="C14" s="27" t="s">
        <v>34</v>
      </c>
      <c r="D14" s="17">
        <v>0</v>
      </c>
      <c r="E14" s="17" t="s">
        <v>38</v>
      </c>
      <c r="F14" s="17">
        <v>0</v>
      </c>
      <c r="G14" s="17" t="s">
        <v>38</v>
      </c>
      <c r="H14" s="58">
        <v>0.9</v>
      </c>
      <c r="I14" s="58">
        <v>0.9</v>
      </c>
      <c r="J14" s="61">
        <v>4412341</v>
      </c>
      <c r="K14" s="18">
        <v>0</v>
      </c>
      <c r="L14" s="61">
        <v>34383.402328000011</v>
      </c>
      <c r="M14" s="18">
        <f t="shared" ref="M14" si="1">0.05*K14</f>
        <v>0</v>
      </c>
      <c r="N14" s="52">
        <v>8.1999999999999993</v>
      </c>
      <c r="O14" s="18">
        <v>0</v>
      </c>
      <c r="P14" s="47">
        <v>7.2999999999999995E-2</v>
      </c>
      <c r="Q14" s="52">
        <v>41</v>
      </c>
      <c r="R14" s="18">
        <v>0.5</v>
      </c>
      <c r="S14" s="18">
        <v>0</v>
      </c>
      <c r="T14" s="18"/>
    </row>
    <row r="15" spans="1:23">
      <c r="A15" s="27" t="s">
        <v>29</v>
      </c>
      <c r="B15" s="23" t="s">
        <v>64</v>
      </c>
      <c r="C15" s="27" t="s">
        <v>34</v>
      </c>
      <c r="D15" s="17">
        <v>0</v>
      </c>
      <c r="E15" s="17" t="s">
        <v>38</v>
      </c>
      <c r="F15" s="17">
        <v>0</v>
      </c>
      <c r="G15" s="17" t="s">
        <v>38</v>
      </c>
      <c r="H15" s="41">
        <v>0.86</v>
      </c>
      <c r="I15" s="41">
        <v>0.86</v>
      </c>
      <c r="J15">
        <v>0</v>
      </c>
      <c r="K15" s="41">
        <v>520000</v>
      </c>
      <c r="L15">
        <v>0</v>
      </c>
      <c r="M15" s="41">
        <v>5000</v>
      </c>
      <c r="N15" s="41">
        <v>0.4</v>
      </c>
      <c r="O15">
        <v>0</v>
      </c>
      <c r="P15" s="47">
        <v>7.2999999999999995E-2</v>
      </c>
      <c r="Q15" s="41">
        <v>30</v>
      </c>
      <c r="R15" s="18">
        <v>0.5</v>
      </c>
      <c r="S15" s="18">
        <v>0</v>
      </c>
      <c r="T15" s="18"/>
    </row>
    <row r="16" spans="1:23" ht="23.25">
      <c r="A16" s="5">
        <v>2050</v>
      </c>
    </row>
    <row r="17" spans="1:20" s="16" customFormat="1">
      <c r="A17" s="16" t="s">
        <v>23</v>
      </c>
      <c r="B17" s="16" t="s">
        <v>44</v>
      </c>
      <c r="C17" s="16" t="s">
        <v>24</v>
      </c>
      <c r="D17" s="1" t="s">
        <v>46</v>
      </c>
      <c r="E17" s="1" t="s">
        <v>47</v>
      </c>
      <c r="F17" s="1" t="s">
        <v>49</v>
      </c>
      <c r="G17" s="1" t="s">
        <v>50</v>
      </c>
      <c r="H17" s="4" t="s">
        <v>51</v>
      </c>
      <c r="I17" s="4" t="s">
        <v>52</v>
      </c>
      <c r="J17" s="1" t="s">
        <v>53</v>
      </c>
      <c r="K17" s="4" t="s">
        <v>54</v>
      </c>
      <c r="L17" s="1" t="s">
        <v>55</v>
      </c>
      <c r="M17" s="4" t="s">
        <v>56</v>
      </c>
      <c r="N17" s="4" t="s">
        <v>57</v>
      </c>
      <c r="O17" s="4" t="s">
        <v>58</v>
      </c>
      <c r="P17" s="4" t="s">
        <v>10</v>
      </c>
      <c r="Q17" s="4" t="s">
        <v>11</v>
      </c>
      <c r="R17" s="4" t="s">
        <v>59</v>
      </c>
      <c r="S17" s="4" t="s">
        <v>60</v>
      </c>
      <c r="T17" s="2" t="s">
        <v>61</v>
      </c>
    </row>
    <row r="18" spans="1:20" s="16" customFormat="1">
      <c r="A18" s="27" t="s">
        <v>29</v>
      </c>
      <c r="B18" s="27" t="s">
        <v>62</v>
      </c>
      <c r="C18" s="27" t="s">
        <v>34</v>
      </c>
      <c r="D18" s="17">
        <v>0</v>
      </c>
      <c r="E18" s="17" t="s">
        <v>38</v>
      </c>
      <c r="F18" s="17">
        <v>0</v>
      </c>
      <c r="G18" s="17" t="s">
        <v>38</v>
      </c>
      <c r="H18" s="63">
        <v>0.74</v>
      </c>
      <c r="I18" s="51">
        <v>0.3</v>
      </c>
      <c r="J18" s="63">
        <v>198000</v>
      </c>
      <c r="K18" s="18">
        <v>0</v>
      </c>
      <c r="L18" s="63">
        <v>11000</v>
      </c>
      <c r="M18" s="18">
        <v>0</v>
      </c>
      <c r="N18" s="18">
        <v>0</v>
      </c>
      <c r="O18" s="18">
        <v>0</v>
      </c>
      <c r="P18" s="47">
        <v>7.2999999999999995E-2</v>
      </c>
      <c r="Q18" s="63">
        <v>25</v>
      </c>
      <c r="R18" s="18">
        <v>0.5</v>
      </c>
      <c r="S18" s="19">
        <v>3.4999999999999999E-6</v>
      </c>
      <c r="T18" s="18"/>
    </row>
    <row r="19" spans="1:20" s="16" customFormat="1">
      <c r="A19" s="27" t="s">
        <v>29</v>
      </c>
      <c r="B19" s="27" t="s">
        <v>63</v>
      </c>
      <c r="C19" s="27" t="s">
        <v>34</v>
      </c>
      <c r="D19" s="17">
        <v>0</v>
      </c>
      <c r="E19" s="17" t="s">
        <v>38</v>
      </c>
      <c r="F19" s="17">
        <v>0</v>
      </c>
      <c r="G19" s="17" t="s">
        <v>38</v>
      </c>
      <c r="H19" s="58">
        <v>0.9</v>
      </c>
      <c r="I19" s="58">
        <v>0.9</v>
      </c>
      <c r="J19" s="61">
        <v>4412341</v>
      </c>
      <c r="K19" s="18">
        <v>0</v>
      </c>
      <c r="L19" s="61">
        <v>34383.402328000011</v>
      </c>
      <c r="M19" s="18">
        <f t="shared" ref="M19" si="2">0.05*K19</f>
        <v>0</v>
      </c>
      <c r="N19" s="52">
        <v>8.1999999999999993</v>
      </c>
      <c r="O19" s="18">
        <v>0</v>
      </c>
      <c r="P19" s="47">
        <v>7.2999999999999995E-2</v>
      </c>
      <c r="Q19" s="52">
        <v>41</v>
      </c>
      <c r="R19" s="18">
        <v>0.5</v>
      </c>
      <c r="S19" s="18">
        <v>0</v>
      </c>
      <c r="T19" s="18"/>
    </row>
    <row r="20" spans="1:20">
      <c r="A20" s="27" t="s">
        <v>29</v>
      </c>
      <c r="B20" s="23" t="s">
        <v>64</v>
      </c>
      <c r="C20" s="27" t="s">
        <v>34</v>
      </c>
      <c r="D20" s="17">
        <v>0</v>
      </c>
      <c r="E20" s="17" t="s">
        <v>38</v>
      </c>
      <c r="F20" s="17">
        <v>0</v>
      </c>
      <c r="G20" s="17" t="s">
        <v>38</v>
      </c>
      <c r="H20" s="41">
        <v>0.86</v>
      </c>
      <c r="I20" s="41">
        <v>0.86</v>
      </c>
      <c r="J20">
        <v>0</v>
      </c>
      <c r="K20" s="41">
        <v>520000</v>
      </c>
      <c r="L20">
        <v>0</v>
      </c>
      <c r="M20" s="41">
        <v>5000</v>
      </c>
      <c r="N20" s="41">
        <v>0.4</v>
      </c>
      <c r="O20">
        <v>0</v>
      </c>
      <c r="P20" s="47">
        <v>7.2999999999999995E-2</v>
      </c>
      <c r="Q20" s="41">
        <v>30</v>
      </c>
      <c r="R20" s="18">
        <v>0.5</v>
      </c>
      <c r="S20" s="18">
        <v>0</v>
      </c>
      <c r="T20" s="18"/>
    </row>
    <row r="23" spans="1:20">
      <c r="A23" s="27" t="s">
        <v>111</v>
      </c>
    </row>
    <row r="24" spans="1:20">
      <c r="A24" s="53" t="s">
        <v>112</v>
      </c>
    </row>
    <row r="25" spans="1:20">
      <c r="A25" s="41" t="s">
        <v>84</v>
      </c>
      <c r="D25" t="s">
        <v>113</v>
      </c>
    </row>
    <row r="26" spans="1:20">
      <c r="A26" s="50" t="s">
        <v>85</v>
      </c>
    </row>
    <row r="27" spans="1:20">
      <c r="A27" s="58" t="s">
        <v>114</v>
      </c>
    </row>
    <row r="28" spans="1:20">
      <c r="A28" s="60" t="s">
        <v>115</v>
      </c>
    </row>
    <row r="29" spans="1:20">
      <c r="A29" s="63" t="s">
        <v>106</v>
      </c>
    </row>
  </sheetData>
  <conditionalFormatting sqref="P7">
    <cfRule type="expression" dxfId="3" priority="3">
      <formula>NOT(EXACT(INDIRECT("Z"&amp;ROW()-1&amp;"S1",FALSE()), INDIRECT("Z"&amp;ROW()&amp;"S1",FALSE())))</formula>
    </cfRule>
  </conditionalFormatting>
  <conditionalFormatting sqref="P12">
    <cfRule type="expression" dxfId="2" priority="2">
      <formula>NOT(EXACT(INDIRECT("Z"&amp;ROW()-1&amp;"S1",FALSE()), INDIRECT("Z"&amp;ROW()&amp;"S1",FALSE())))</formula>
    </cfRule>
  </conditionalFormatting>
  <conditionalFormatting sqref="P17">
    <cfRule type="expression" dxfId="1" priority="1">
      <formula>NOT(EXACT(INDIRECT("Z"&amp;ROW()-1&amp;"S1",FALSE()), INDIRECT("Z"&amp;ROW()&amp;"S1",FALSE())))</formula>
    </cfRule>
  </conditionalFormatting>
  <conditionalFormatting sqref="S2">
    <cfRule type="expression" dxfId="0" priority="4">
      <formula>NOT(EXACT(INDIRECT("Z"&amp;ROW()-1&amp;"S1",FALSE()), INDIRECT("Z"&amp;ROW()&amp;"S1",FALSE())))</formula>
    </cfRule>
  </conditionalFormatting>
  <dataValidations count="21">
    <dataValidation allowBlank="1" showInputMessage="1" showErrorMessage="1" promptTitle="Lifetime inst-cap (years)" prompt="Remaining lifetime of installed capacity in years." sqref="R2" xr:uid="{00000000-0002-0000-0400-000000000000}"/>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W2 T7 T12 T17" xr:uid="{00000000-0002-0000-0400-000001000000}"/>
    <dataValidation allowBlank="1" showInputMessage="1" showErrorMessage="1" promptTitle="Weighted average cost of capital" prompt="Percentage (%) of costs for capital after taxes. Used to calculate annuity factor for investment costs." sqref="S2 P7 P12 P17" xr:uid="{00000000-0002-0000-0400-000002000000}"/>
    <dataValidation allowBlank="1" showInputMessage="1" showErrorMessage="1" promptTitle="Discharge" prompt="Energy losses due to self-discharge per hour as a fraction (1=100%/h)." sqref="V2 S7 S12 S17" xr:uid="{00000000-0002-0000-0400-000003000000}"/>
    <dataValidation allowBlank="1" showErrorMessage="1" promptTitle="Discharge" prompt="Hourly energy losses due to self-discharge as a percentage (1=100%). " sqref="S8:S10 S13:S15 S18:S20 V3:V5" xr:uid="{00000000-0002-0000-0400-000004000000}"/>
    <dataValidation allowBlank="1" showInputMessage="1" showErrorMessage="1" promptTitle="Initial storage content" prompt="Fraction of storage capacity that is full at the simulation start (t0). This level also has to be reached in the final timestep (tN)." sqref="U2 R7 R12 R17" xr:uid="{00000000-0002-0000-0400-000005000000}"/>
    <dataValidation allowBlank="1" showInputMessage="1" showErrorMessage="1" promptTitle="Depreciation period (a)" prompt="Economic lifetime (more conservative than technical lifetime) of a storage investment in years (a). Used to calculate annuity factor for investment costs." sqref="T2 Q7 Q12 Q17" xr:uid="{00000000-0002-0000-0400-000006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2 O7 O12 O17" xr:uid="{00000000-0002-0000-0400-000007000000}"/>
    <dataValidation allowBlank="1" showInputMessage="1" showErrorMessage="1" promptTitle="Variable cost in/out (€/MWh)" prompt="Operation dependent costs for input or output of energy per MWh_out stored or retrieved." sqref="P2 N7 N12 N17" xr:uid="{00000000-0002-0000-0400-000008000000}"/>
    <dataValidation allowBlank="1" showInputMessage="1" showErrorMessage="1" promptTitle="Fix cost capacity (€/MWh/a)" prompt="Operation independent costs for existing and new storage capacities per MWh." sqref="O2 M7 M12 M17" xr:uid="{00000000-0002-0000-0400-000009000000}"/>
    <dataValidation allowBlank="1" showInputMessage="1" showErrorMessage="1" promptTitle="Fix cost power (€/MW/a)" prompt="Operation independent costs for existing and new capacities per MW input/output power." sqref="N2 L7 L12 L17" xr:uid="{00000000-0002-0000-0400-00000A000000}"/>
    <dataValidation allowBlank="1" showInputMessage="1" showErrorMessage="1" promptTitle="Investment cost cap. (€/MWh)" prompt="Total investement cost for adding storage capacity. Is annualized in the model using the annuity factor derived from 'wacc' and 'depreciation'." sqref="M2 K7 K12 K17" xr:uid="{00000000-0002-0000-0400-00000B000000}"/>
    <dataValidation allowBlank="1" showInputMessage="1" showErrorMessage="1" promptTitle="Investment cost power (€/MW)" prompt="Total investement cost for adding power input/output capacity. Is annualized in the model using the annuity factor derived from 'wacc' and 'depreciation'." sqref="L2 J7 J12 J17" xr:uid="{00000000-0002-0000-0400-00000C000000}"/>
    <dataValidation allowBlank="1" showInputMessage="1" showErrorMessage="1" promptTitle="Efficiency output (1)" prompt="Energy efficiency of power output." sqref="K2 I7 I12 I17" xr:uid="{00000000-0002-0000-0400-00000D000000}"/>
    <dataValidation allowBlank="1" showInputMessage="1" showErrorMessage="1" promptTitle="Efficiency input (1)" prompt="Energy efficiency of storing process." sqref="J2 H7 H12 H17" xr:uid="{00000000-0002-0000-0400-00000E000000}"/>
    <dataValidation allowBlank="1" showInputMessage="1" showErrorMessage="1" promptTitle="Maximum power (MW)" prompt="Maximum allowed input/output power. Must be bigger or equal to 'inst-cap-p'." sqref="I2 G7 G12 G17" xr:uid="{00000000-0002-0000-0400-00000F000000}"/>
    <dataValidation allowBlank="1" showInputMessage="1" showErrorMessage="1" promptTitle="Maximum capacity (MWh)" prompt="Maximum allowed storage capacity. Must be bigger or equal to 'inst-cap-c'." sqref="F2 E7 E12 E17" xr:uid="{00000000-0002-0000-0400-000010000000}"/>
    <dataValidation allowBlank="1" showInputMessage="1" showErrorMessage="1" promptTitle="Minimum power (MW)" prompt="Minimum required input/output power. Must be smaller or equal to 'inst-cap-p'." sqref="H2 F7 F12 F17" xr:uid="{00000000-0002-0000-0400-000011000000}"/>
    <dataValidation allowBlank="1" showInputMessage="1" showErrorMessage="1" promptTitle="Minimum capacity (MWh)" prompt="Minimum required storage capacity. Must be smaller or equal to 'inst-cap-c'." sqref="E2 D7 D12 D17" xr:uid="{00000000-0002-0000-0400-000012000000}"/>
    <dataValidation allowBlank="1" showInputMessage="1" showErrorMessage="1" promptTitle="Installed storage power (MW)" prompt="Maximum installed input/output power of storage." sqref="G2" xr:uid="{00000000-0002-0000-0400-000013000000}"/>
    <dataValidation allowBlank="1" showInputMessage="1" showErrorMessage="1" promptTitle="Installed capacity (MWh)" prompt="Existing storage capacity per storage type." sqref="D2" xr:uid="{00000000-0002-0000-0400-000014000000}"/>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8"/>
  <sheetViews>
    <sheetView workbookViewId="0">
      <selection activeCell="B2" sqref="B2"/>
    </sheetView>
  </sheetViews>
  <sheetFormatPr baseColWidth="10" defaultRowHeight="15"/>
  <sheetData>
    <row r="1" spans="1:2">
      <c r="A1" t="s">
        <v>66</v>
      </c>
      <c r="B1" t="s">
        <v>67</v>
      </c>
    </row>
    <row r="2" spans="1:2">
      <c r="A2">
        <v>2024</v>
      </c>
      <c r="B2">
        <v>65</v>
      </c>
    </row>
    <row r="3" spans="1:2">
      <c r="A3">
        <v>2025</v>
      </c>
      <c r="B3">
        <v>73.066699999999997</v>
      </c>
    </row>
    <row r="4" spans="1:2">
      <c r="A4">
        <v>2026</v>
      </c>
      <c r="B4">
        <v>81.133399999999995</v>
      </c>
    </row>
    <row r="5" spans="1:2">
      <c r="A5">
        <v>2027</v>
      </c>
      <c r="B5">
        <v>89.200100000000006</v>
      </c>
    </row>
    <row r="6" spans="1:2">
      <c r="A6">
        <v>2028</v>
      </c>
      <c r="B6">
        <v>97.266800000000003</v>
      </c>
    </row>
    <row r="7" spans="1:2">
      <c r="A7">
        <v>2029</v>
      </c>
      <c r="B7">
        <v>105.3335</v>
      </c>
    </row>
    <row r="8" spans="1:2">
      <c r="A8">
        <v>2030</v>
      </c>
      <c r="B8" s="41">
        <v>113.4</v>
      </c>
    </row>
    <row r="9" spans="1:2">
      <c r="A9">
        <v>2031</v>
      </c>
      <c r="B9">
        <v>116.76</v>
      </c>
    </row>
    <row r="10" spans="1:2">
      <c r="A10">
        <v>2032</v>
      </c>
      <c r="B10">
        <v>120.12</v>
      </c>
    </row>
    <row r="11" spans="1:2">
      <c r="A11">
        <v>2033</v>
      </c>
      <c r="B11">
        <v>123.48</v>
      </c>
    </row>
    <row r="12" spans="1:2">
      <c r="A12">
        <v>2034</v>
      </c>
      <c r="B12">
        <v>126.84</v>
      </c>
    </row>
    <row r="13" spans="1:2">
      <c r="A13">
        <v>2035</v>
      </c>
      <c r="B13">
        <v>130.19999999999999</v>
      </c>
    </row>
    <row r="14" spans="1:2">
      <c r="A14">
        <v>2036</v>
      </c>
      <c r="B14">
        <v>133.56</v>
      </c>
    </row>
    <row r="15" spans="1:2">
      <c r="A15">
        <v>2037</v>
      </c>
      <c r="B15">
        <v>136.91999999999999</v>
      </c>
    </row>
    <row r="16" spans="1:2">
      <c r="A16">
        <v>2038</v>
      </c>
      <c r="B16">
        <v>140.28</v>
      </c>
    </row>
    <row r="17" spans="1:2">
      <c r="A17">
        <v>2039</v>
      </c>
      <c r="B17">
        <v>143.63999999999999</v>
      </c>
    </row>
    <row r="18" spans="1:2">
      <c r="A18">
        <v>2040</v>
      </c>
      <c r="B18" s="41">
        <v>147</v>
      </c>
    </row>
    <row r="19" spans="1:2">
      <c r="A19">
        <v>2041</v>
      </c>
      <c r="B19">
        <v>149.1</v>
      </c>
    </row>
    <row r="20" spans="1:2">
      <c r="A20">
        <v>2042</v>
      </c>
      <c r="B20">
        <v>151.19999999999999</v>
      </c>
    </row>
    <row r="21" spans="1:2">
      <c r="A21">
        <v>2043</v>
      </c>
      <c r="B21">
        <v>153.30000000000001</v>
      </c>
    </row>
    <row r="22" spans="1:2">
      <c r="A22">
        <v>2044</v>
      </c>
      <c r="B22">
        <v>155.4</v>
      </c>
    </row>
    <row r="23" spans="1:2">
      <c r="A23">
        <v>2045</v>
      </c>
      <c r="B23">
        <v>157.5</v>
      </c>
    </row>
    <row r="24" spans="1:2">
      <c r="A24">
        <v>2046</v>
      </c>
      <c r="B24">
        <v>159.6</v>
      </c>
    </row>
    <row r="25" spans="1:2">
      <c r="A25">
        <v>2047</v>
      </c>
      <c r="B25">
        <v>161.69999999999999</v>
      </c>
    </row>
    <row r="26" spans="1:2">
      <c r="A26">
        <v>2048</v>
      </c>
      <c r="B26">
        <v>163.80000000000001</v>
      </c>
    </row>
    <row r="27" spans="1:2">
      <c r="A27">
        <v>2049</v>
      </c>
      <c r="B27">
        <v>165.9</v>
      </c>
    </row>
    <row r="28" spans="1:2">
      <c r="A28">
        <v>2050</v>
      </c>
      <c r="B28" s="41">
        <v>168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T47"/>
  <sheetViews>
    <sheetView topLeftCell="I18" workbookViewId="0">
      <selection activeCell="W20" sqref="W20:Z47"/>
    </sheetView>
  </sheetViews>
  <sheetFormatPr baseColWidth="10" defaultRowHeight="15"/>
  <cols>
    <col min="23" max="23" width="35" customWidth="1"/>
    <col min="24" max="24" width="40.140625" customWidth="1"/>
  </cols>
  <sheetData>
    <row r="2" spans="1:20">
      <c r="S2" t="s">
        <v>70</v>
      </c>
    </row>
    <row r="3" spans="1:20">
      <c r="S3" t="s">
        <v>90</v>
      </c>
    </row>
    <row r="4" spans="1:20">
      <c r="A4" t="s">
        <v>124</v>
      </c>
      <c r="C4" t="s">
        <v>125</v>
      </c>
      <c r="E4" t="s">
        <v>126</v>
      </c>
      <c r="G4" t="s">
        <v>127</v>
      </c>
    </row>
    <row r="5" spans="1:20">
      <c r="A5" t="s">
        <v>66</v>
      </c>
      <c r="B5" t="s">
        <v>69</v>
      </c>
      <c r="C5" t="s">
        <v>66</v>
      </c>
      <c r="D5" t="s">
        <v>69</v>
      </c>
      <c r="E5" t="s">
        <v>66</v>
      </c>
      <c r="F5" t="s">
        <v>69</v>
      </c>
      <c r="G5" t="s">
        <v>66</v>
      </c>
      <c r="H5" t="s">
        <v>69</v>
      </c>
    </row>
    <row r="6" spans="1:20">
      <c r="A6">
        <v>2024</v>
      </c>
      <c r="B6" s="72">
        <v>760000000</v>
      </c>
      <c r="C6">
        <v>2024</v>
      </c>
      <c r="D6" s="72">
        <v>756000000</v>
      </c>
      <c r="E6">
        <v>2024</v>
      </c>
      <c r="F6" s="72">
        <v>758000000</v>
      </c>
      <c r="G6">
        <v>2024</v>
      </c>
      <c r="H6" s="72">
        <v>761000000</v>
      </c>
      <c r="N6" s="75" t="s">
        <v>128</v>
      </c>
    </row>
    <row r="7" spans="1:20" ht="15.75" thickBot="1">
      <c r="A7">
        <v>2025</v>
      </c>
      <c r="B7" s="72">
        <v>760000000</v>
      </c>
      <c r="C7">
        <v>2025</v>
      </c>
      <c r="D7" s="72">
        <v>756000000</v>
      </c>
      <c r="E7">
        <v>2025</v>
      </c>
      <c r="F7" s="72">
        <v>758000000</v>
      </c>
      <c r="G7">
        <v>2025</v>
      </c>
      <c r="H7" s="72">
        <v>761000000</v>
      </c>
    </row>
    <row r="8" spans="1:20">
      <c r="A8">
        <v>2026</v>
      </c>
      <c r="B8" s="76">
        <v>688600000</v>
      </c>
      <c r="C8">
        <v>2026</v>
      </c>
      <c r="D8">
        <v>684600000</v>
      </c>
      <c r="E8">
        <v>2026</v>
      </c>
      <c r="F8">
        <v>686600000</v>
      </c>
      <c r="G8">
        <v>2026</v>
      </c>
      <c r="H8">
        <v>689600000</v>
      </c>
      <c r="M8" s="67"/>
      <c r="N8" s="65">
        <v>2020</v>
      </c>
      <c r="O8" s="65">
        <v>2025</v>
      </c>
      <c r="P8" s="65">
        <v>2030</v>
      </c>
      <c r="Q8" s="65">
        <v>2035</v>
      </c>
      <c r="R8" s="65">
        <v>2040</v>
      </c>
      <c r="S8" s="65">
        <v>2045</v>
      </c>
      <c r="T8" s="73">
        <v>2050</v>
      </c>
    </row>
    <row r="9" spans="1:20">
      <c r="A9">
        <v>2027</v>
      </c>
      <c r="B9">
        <v>617200000</v>
      </c>
      <c r="C9">
        <v>2027</v>
      </c>
      <c r="D9">
        <v>613200000</v>
      </c>
      <c r="E9">
        <v>2027</v>
      </c>
      <c r="F9">
        <v>615200000</v>
      </c>
      <c r="G9">
        <v>2027</v>
      </c>
      <c r="H9">
        <v>618200000</v>
      </c>
      <c r="M9" s="68" t="s">
        <v>124</v>
      </c>
      <c r="N9" s="72">
        <v>820</v>
      </c>
      <c r="O9" s="72">
        <v>760</v>
      </c>
      <c r="P9" s="72">
        <v>403</v>
      </c>
      <c r="Q9" s="72">
        <v>285</v>
      </c>
      <c r="R9" s="72">
        <v>166</v>
      </c>
      <c r="S9" s="72">
        <v>104</v>
      </c>
      <c r="T9" s="71">
        <v>42</v>
      </c>
    </row>
    <row r="10" spans="1:20">
      <c r="A10">
        <v>2028</v>
      </c>
      <c r="B10">
        <v>545800000</v>
      </c>
      <c r="C10">
        <v>2028</v>
      </c>
      <c r="D10">
        <v>541800000</v>
      </c>
      <c r="E10">
        <v>2028</v>
      </c>
      <c r="F10">
        <v>543800000</v>
      </c>
      <c r="G10">
        <v>2028</v>
      </c>
      <c r="H10">
        <v>546800000</v>
      </c>
      <c r="M10" s="68" t="s">
        <v>125</v>
      </c>
      <c r="N10" s="72">
        <v>820</v>
      </c>
      <c r="O10" s="72">
        <v>756</v>
      </c>
      <c r="P10" s="72">
        <v>403</v>
      </c>
      <c r="Q10" s="72">
        <v>210</v>
      </c>
      <c r="R10" s="72">
        <v>79</v>
      </c>
      <c r="S10" s="72">
        <v>43</v>
      </c>
      <c r="T10" s="71">
        <v>43</v>
      </c>
    </row>
    <row r="11" spans="1:20">
      <c r="A11">
        <v>2029</v>
      </c>
      <c r="B11">
        <v>474400000</v>
      </c>
      <c r="C11">
        <v>2029</v>
      </c>
      <c r="D11">
        <v>470400000</v>
      </c>
      <c r="E11">
        <v>2029</v>
      </c>
      <c r="F11">
        <v>472400000</v>
      </c>
      <c r="G11">
        <v>2029</v>
      </c>
      <c r="H11">
        <v>475400000</v>
      </c>
      <c r="M11" s="68" t="s">
        <v>126</v>
      </c>
      <c r="N11" s="72">
        <v>820</v>
      </c>
      <c r="O11" s="72">
        <v>758</v>
      </c>
      <c r="P11" s="72">
        <v>422</v>
      </c>
      <c r="Q11" s="72">
        <v>200</v>
      </c>
      <c r="R11" s="72">
        <v>54</v>
      </c>
      <c r="S11" s="72">
        <v>39</v>
      </c>
      <c r="T11" s="71">
        <v>39</v>
      </c>
    </row>
    <row r="12" spans="1:20" ht="15.75" thickBot="1">
      <c r="A12">
        <v>2030</v>
      </c>
      <c r="B12" s="72">
        <v>403000000</v>
      </c>
      <c r="C12">
        <v>2030</v>
      </c>
      <c r="D12" s="72">
        <v>403000000</v>
      </c>
      <c r="E12">
        <v>2030</v>
      </c>
      <c r="F12" s="72">
        <v>422000000</v>
      </c>
      <c r="G12">
        <v>2030</v>
      </c>
      <c r="H12" s="72">
        <v>422000000</v>
      </c>
      <c r="M12" s="70" t="s">
        <v>127</v>
      </c>
      <c r="N12" s="66">
        <v>851</v>
      </c>
      <c r="O12" s="66">
        <v>761</v>
      </c>
      <c r="P12" s="66">
        <v>422</v>
      </c>
      <c r="Q12" s="66">
        <v>202</v>
      </c>
      <c r="R12" s="66">
        <v>69</v>
      </c>
      <c r="S12" s="66">
        <v>37</v>
      </c>
      <c r="T12" s="69">
        <v>33</v>
      </c>
    </row>
    <row r="13" spans="1:20">
      <c r="A13">
        <v>2031</v>
      </c>
      <c r="B13">
        <v>379400000</v>
      </c>
      <c r="C13">
        <v>2031</v>
      </c>
      <c r="D13">
        <v>379400000</v>
      </c>
      <c r="E13">
        <v>2031</v>
      </c>
      <c r="F13">
        <v>398400000</v>
      </c>
      <c r="G13">
        <v>2031</v>
      </c>
      <c r="H13">
        <v>398400000</v>
      </c>
    </row>
    <row r="14" spans="1:20">
      <c r="A14">
        <v>2032</v>
      </c>
      <c r="B14">
        <v>355800000</v>
      </c>
      <c r="C14">
        <v>2032</v>
      </c>
      <c r="D14">
        <v>355800000</v>
      </c>
      <c r="E14">
        <v>2032</v>
      </c>
      <c r="F14">
        <v>374800000</v>
      </c>
      <c r="G14">
        <v>2032</v>
      </c>
      <c r="H14">
        <v>374800000</v>
      </c>
      <c r="M14" s="74" t="s">
        <v>129</v>
      </c>
    </row>
    <row r="15" spans="1:20">
      <c r="A15">
        <v>2033</v>
      </c>
      <c r="B15">
        <v>332200000</v>
      </c>
      <c r="C15">
        <v>2033</v>
      </c>
      <c r="D15">
        <v>332200000</v>
      </c>
      <c r="E15">
        <v>2033</v>
      </c>
      <c r="F15">
        <v>351200000</v>
      </c>
      <c r="G15">
        <v>2033</v>
      </c>
      <c r="H15">
        <v>351200000</v>
      </c>
    </row>
    <row r="16" spans="1:20">
      <c r="A16">
        <v>2034</v>
      </c>
      <c r="B16">
        <v>308600000</v>
      </c>
      <c r="C16">
        <v>2034</v>
      </c>
      <c r="D16">
        <v>308600000</v>
      </c>
      <c r="E16">
        <v>2034</v>
      </c>
      <c r="F16">
        <v>327600000</v>
      </c>
      <c r="G16">
        <v>2034</v>
      </c>
      <c r="H16">
        <v>327600000</v>
      </c>
    </row>
    <row r="17" spans="1:20">
      <c r="A17">
        <v>2035</v>
      </c>
      <c r="B17" s="72">
        <v>285000000</v>
      </c>
      <c r="C17">
        <v>2035</v>
      </c>
      <c r="D17" s="72">
        <v>210000000</v>
      </c>
      <c r="E17">
        <v>2035</v>
      </c>
      <c r="F17" s="72">
        <v>200000000</v>
      </c>
      <c r="G17">
        <v>2035</v>
      </c>
      <c r="H17" s="72">
        <v>202000000</v>
      </c>
    </row>
    <row r="18" spans="1:20">
      <c r="A18">
        <v>2036</v>
      </c>
      <c r="B18">
        <v>261200000</v>
      </c>
      <c r="C18">
        <v>2036</v>
      </c>
      <c r="D18">
        <v>186200000</v>
      </c>
      <c r="E18">
        <v>2036</v>
      </c>
      <c r="F18">
        <v>176200000</v>
      </c>
      <c r="G18">
        <v>2036</v>
      </c>
      <c r="H18">
        <v>178200000</v>
      </c>
      <c r="S18" t="s">
        <v>158</v>
      </c>
    </row>
    <row r="19" spans="1:20">
      <c r="A19">
        <v>2037</v>
      </c>
      <c r="B19">
        <v>237400000</v>
      </c>
      <c r="C19">
        <v>2037</v>
      </c>
      <c r="D19">
        <v>162400000</v>
      </c>
      <c r="E19">
        <v>2037</v>
      </c>
      <c r="F19">
        <v>152400000</v>
      </c>
      <c r="G19">
        <v>2037</v>
      </c>
      <c r="H19">
        <v>154400000</v>
      </c>
    </row>
    <row r="20" spans="1:20">
      <c r="A20">
        <v>2038</v>
      </c>
      <c r="B20">
        <v>213600000</v>
      </c>
      <c r="C20">
        <v>2038</v>
      </c>
      <c r="D20">
        <v>138600000</v>
      </c>
      <c r="E20">
        <v>2038</v>
      </c>
      <c r="F20">
        <v>128600000</v>
      </c>
      <c r="G20">
        <v>2038</v>
      </c>
      <c r="H20">
        <v>130600000</v>
      </c>
      <c r="M20" s="75" t="s">
        <v>153</v>
      </c>
      <c r="S20" t="s">
        <v>66</v>
      </c>
      <c r="T20" t="s">
        <v>69</v>
      </c>
    </row>
    <row r="21" spans="1:20">
      <c r="A21">
        <v>2039</v>
      </c>
      <c r="B21">
        <v>189800000</v>
      </c>
      <c r="C21">
        <v>2039</v>
      </c>
      <c r="D21">
        <v>114800000</v>
      </c>
      <c r="E21">
        <v>2039</v>
      </c>
      <c r="F21">
        <v>104800000</v>
      </c>
      <c r="G21">
        <v>2039</v>
      </c>
      <c r="H21">
        <v>106800000</v>
      </c>
      <c r="O21" s="80"/>
      <c r="S21" s="103">
        <v>2024</v>
      </c>
      <c r="T21" s="97">
        <v>505160000</v>
      </c>
    </row>
    <row r="22" spans="1:20">
      <c r="A22">
        <v>2040</v>
      </c>
      <c r="B22" s="72">
        <v>166000000</v>
      </c>
      <c r="C22">
        <v>2040</v>
      </c>
      <c r="D22" s="72">
        <v>79000000</v>
      </c>
      <c r="E22">
        <v>2040</v>
      </c>
      <c r="F22" s="72">
        <v>54000000</v>
      </c>
      <c r="G22">
        <v>2040</v>
      </c>
      <c r="H22" s="72">
        <v>69000000</v>
      </c>
      <c r="M22" s="104" t="s">
        <v>154</v>
      </c>
      <c r="N22" s="102" t="s">
        <v>132</v>
      </c>
      <c r="O22" s="98" t="s">
        <v>155</v>
      </c>
      <c r="S22" s="103">
        <v>2025</v>
      </c>
      <c r="T22" s="97">
        <v>474000000</v>
      </c>
    </row>
    <row r="23" spans="1:20">
      <c r="A23">
        <v>2041</v>
      </c>
      <c r="B23">
        <v>153600000</v>
      </c>
      <c r="C23">
        <v>2041</v>
      </c>
      <c r="D23">
        <v>66600000</v>
      </c>
      <c r="E23">
        <v>2041</v>
      </c>
      <c r="F23">
        <v>41600000</v>
      </c>
      <c r="G23">
        <v>2041</v>
      </c>
      <c r="H23">
        <v>56600000</v>
      </c>
      <c r="M23" s="105" t="s">
        <v>156</v>
      </c>
      <c r="N23" s="84">
        <v>1990</v>
      </c>
      <c r="O23" s="99">
        <v>1523</v>
      </c>
      <c r="S23" s="103">
        <v>2026</v>
      </c>
      <c r="T23" s="97">
        <v>442840000</v>
      </c>
    </row>
    <row r="24" spans="1:20">
      <c r="A24">
        <v>2042</v>
      </c>
      <c r="B24">
        <v>141200000</v>
      </c>
      <c r="C24">
        <v>2042</v>
      </c>
      <c r="D24">
        <v>54200000</v>
      </c>
      <c r="E24">
        <v>2042</v>
      </c>
      <c r="F24">
        <v>29200000</v>
      </c>
      <c r="G24">
        <v>2042</v>
      </c>
      <c r="H24">
        <v>44200000</v>
      </c>
      <c r="M24" s="143" t="s">
        <v>157</v>
      </c>
      <c r="N24" s="84">
        <v>2030</v>
      </c>
      <c r="O24" s="99">
        <v>165.69637203299996</v>
      </c>
      <c r="P24" s="100"/>
      <c r="S24" s="103">
        <v>2027</v>
      </c>
      <c r="T24" s="97">
        <v>411680000</v>
      </c>
    </row>
    <row r="25" spans="1:20">
      <c r="A25">
        <v>2043</v>
      </c>
      <c r="B25">
        <v>128800000</v>
      </c>
      <c r="C25">
        <v>2043</v>
      </c>
      <c r="D25">
        <v>41800000</v>
      </c>
      <c r="E25">
        <v>2043</v>
      </c>
      <c r="F25">
        <v>16800000</v>
      </c>
      <c r="G25">
        <v>2043</v>
      </c>
      <c r="H25">
        <v>31800000</v>
      </c>
      <c r="M25" s="144"/>
      <c r="N25" s="84">
        <v>2040</v>
      </c>
      <c r="O25" s="99">
        <v>97.182283999999996</v>
      </c>
      <c r="S25" s="103">
        <v>2028</v>
      </c>
      <c r="T25" s="97">
        <v>380520000</v>
      </c>
    </row>
    <row r="26" spans="1:20">
      <c r="A26">
        <v>2044</v>
      </c>
      <c r="B26">
        <v>116400000</v>
      </c>
      <c r="C26">
        <v>2044</v>
      </c>
      <c r="D26">
        <v>29400000</v>
      </c>
      <c r="E26">
        <v>2044</v>
      </c>
      <c r="F26">
        <v>4400000</v>
      </c>
      <c r="G26">
        <v>2044</v>
      </c>
      <c r="H26">
        <v>19400000</v>
      </c>
      <c r="M26" s="143" t="s">
        <v>158</v>
      </c>
      <c r="N26" s="84">
        <v>2040</v>
      </c>
      <c r="O26" s="101">
        <v>15.009859218900001</v>
      </c>
      <c r="S26" s="103">
        <v>2029</v>
      </c>
      <c r="T26" s="97">
        <v>349360000</v>
      </c>
    </row>
    <row r="27" spans="1:20">
      <c r="A27">
        <v>2045</v>
      </c>
      <c r="B27" s="72">
        <v>104000000</v>
      </c>
      <c r="C27">
        <v>2045</v>
      </c>
      <c r="D27" s="72">
        <v>43000000</v>
      </c>
      <c r="E27">
        <v>2045</v>
      </c>
      <c r="F27" s="72">
        <v>39000000</v>
      </c>
      <c r="G27">
        <v>2045</v>
      </c>
      <c r="H27" s="72">
        <v>37000000</v>
      </c>
      <c r="M27" s="144"/>
      <c r="N27" s="84">
        <v>2050</v>
      </c>
      <c r="O27" s="101">
        <v>2.7549181814999999</v>
      </c>
      <c r="S27" s="103">
        <v>2030</v>
      </c>
      <c r="T27" s="97">
        <v>316600000</v>
      </c>
    </row>
    <row r="28" spans="1:20">
      <c r="A28">
        <v>2046</v>
      </c>
      <c r="B28">
        <v>91600000</v>
      </c>
      <c r="C28">
        <v>2046</v>
      </c>
      <c r="D28">
        <v>39800000</v>
      </c>
      <c r="E28">
        <v>2046</v>
      </c>
      <c r="F28">
        <v>34200000</v>
      </c>
      <c r="G28">
        <v>2046</v>
      </c>
      <c r="H28">
        <v>34000000</v>
      </c>
      <c r="M28" s="143" t="s">
        <v>159</v>
      </c>
      <c r="N28" s="84">
        <v>2040</v>
      </c>
      <c r="O28" s="101">
        <v>5.0090151288999998</v>
      </c>
      <c r="S28" s="103">
        <v>2031</v>
      </c>
      <c r="T28" s="97">
        <v>285440000</v>
      </c>
    </row>
    <row r="29" spans="1:20">
      <c r="A29">
        <v>2047</v>
      </c>
      <c r="B29">
        <v>79200000</v>
      </c>
      <c r="C29">
        <v>2047</v>
      </c>
      <c r="D29">
        <v>36600000</v>
      </c>
      <c r="E29">
        <v>2047</v>
      </c>
      <c r="F29">
        <v>29400000</v>
      </c>
      <c r="G29">
        <v>2047</v>
      </c>
      <c r="H29">
        <v>31000000</v>
      </c>
      <c r="M29" s="144"/>
      <c r="N29" s="84">
        <v>2050</v>
      </c>
      <c r="O29" s="101">
        <v>0.98415458889999985</v>
      </c>
      <c r="S29" s="103">
        <v>2032</v>
      </c>
      <c r="T29" s="97">
        <v>254280000</v>
      </c>
    </row>
    <row r="30" spans="1:20">
      <c r="A30">
        <v>2048</v>
      </c>
      <c r="B30">
        <v>66800000</v>
      </c>
      <c r="C30">
        <v>2048</v>
      </c>
      <c r="D30">
        <v>33400000</v>
      </c>
      <c r="E30">
        <v>2048</v>
      </c>
      <c r="F30">
        <v>24600000</v>
      </c>
      <c r="G30">
        <v>2048</v>
      </c>
      <c r="H30">
        <v>28000000</v>
      </c>
      <c r="S30" s="103">
        <v>2033</v>
      </c>
      <c r="T30" s="97">
        <v>223120000</v>
      </c>
    </row>
    <row r="31" spans="1:20">
      <c r="A31">
        <v>2049</v>
      </c>
      <c r="B31">
        <v>54400000</v>
      </c>
      <c r="C31">
        <v>2049</v>
      </c>
      <c r="D31">
        <v>30200000</v>
      </c>
      <c r="E31">
        <v>2049</v>
      </c>
      <c r="F31">
        <v>19800000</v>
      </c>
      <c r="G31">
        <v>2049</v>
      </c>
      <c r="H31">
        <v>25000000</v>
      </c>
      <c r="S31" s="103">
        <v>2034</v>
      </c>
      <c r="T31" s="97">
        <v>191960000</v>
      </c>
    </row>
    <row r="32" spans="1:20">
      <c r="A32">
        <v>2050</v>
      </c>
      <c r="B32" s="72">
        <v>42000000</v>
      </c>
      <c r="C32">
        <v>2050</v>
      </c>
      <c r="D32" s="72">
        <v>43000000</v>
      </c>
      <c r="E32">
        <v>2050</v>
      </c>
      <c r="F32" s="72">
        <v>39000000</v>
      </c>
      <c r="G32">
        <v>2050</v>
      </c>
      <c r="H32" s="72">
        <v>33000000</v>
      </c>
      <c r="S32" s="103">
        <v>2035</v>
      </c>
      <c r="T32" s="97">
        <v>160800000</v>
      </c>
    </row>
    <row r="33" spans="19:20">
      <c r="S33" s="103">
        <v>2036</v>
      </c>
      <c r="T33" s="97">
        <v>129640000</v>
      </c>
    </row>
    <row r="34" spans="19:20">
      <c r="S34" s="103">
        <v>2037</v>
      </c>
      <c r="T34" s="97">
        <v>98480000</v>
      </c>
    </row>
    <row r="35" spans="19:20">
      <c r="S35" s="103">
        <v>2038</v>
      </c>
      <c r="T35" s="97">
        <v>67320000</v>
      </c>
    </row>
    <row r="36" spans="19:20">
      <c r="S36" s="103">
        <v>2039</v>
      </c>
      <c r="T36" s="97">
        <v>36160000</v>
      </c>
    </row>
    <row r="37" spans="19:20">
      <c r="S37" s="103">
        <v>2040</v>
      </c>
      <c r="T37" s="97">
        <v>15000000</v>
      </c>
    </row>
    <row r="38" spans="19:20">
      <c r="S38" s="103">
        <v>2041</v>
      </c>
      <c r="T38" s="97">
        <v>13800000</v>
      </c>
    </row>
    <row r="39" spans="19:20">
      <c r="S39" s="103">
        <v>2042</v>
      </c>
      <c r="T39" s="97">
        <v>12600000</v>
      </c>
    </row>
    <row r="40" spans="19:20">
      <c r="S40" s="103">
        <v>2043</v>
      </c>
      <c r="T40" s="97">
        <v>11400000</v>
      </c>
    </row>
    <row r="41" spans="19:20">
      <c r="S41" s="103">
        <v>2044</v>
      </c>
      <c r="T41" s="97">
        <v>10200000</v>
      </c>
    </row>
    <row r="42" spans="19:20">
      <c r="S42" s="103">
        <v>2045</v>
      </c>
      <c r="T42" s="97">
        <v>9000000</v>
      </c>
    </row>
    <row r="43" spans="19:20">
      <c r="S43" s="103">
        <v>2046</v>
      </c>
      <c r="T43" s="97">
        <v>7800000</v>
      </c>
    </row>
    <row r="44" spans="19:20">
      <c r="S44" s="103">
        <v>2047</v>
      </c>
      <c r="T44" s="97">
        <v>6600000</v>
      </c>
    </row>
    <row r="45" spans="19:20">
      <c r="S45" s="103">
        <v>2048</v>
      </c>
      <c r="T45" s="97">
        <v>5400000</v>
      </c>
    </row>
    <row r="46" spans="19:20">
      <c r="S46" s="103">
        <v>2049</v>
      </c>
      <c r="T46" s="97">
        <v>4200000</v>
      </c>
    </row>
    <row r="47" spans="19:20">
      <c r="S47" s="103">
        <v>2050</v>
      </c>
      <c r="T47" s="97">
        <v>3000000</v>
      </c>
    </row>
  </sheetData>
  <mergeCells count="3">
    <mergeCell ref="M24:M25"/>
    <mergeCell ref="M26:M27"/>
    <mergeCell ref="M28:M29"/>
  </mergeCells>
  <hyperlinks>
    <hyperlink ref="M14" r:id="rId1" display="https://climate.ec.europa.eu/eu-action/climate-strategies-targets/2040-climate-target_en" xr:uid="{DA1AB541-72E9-49A2-91DD-F016D58D429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9"/>
  <sheetViews>
    <sheetView workbookViewId="0">
      <selection activeCell="D50" sqref="D50"/>
    </sheetView>
  </sheetViews>
  <sheetFormatPr baseColWidth="10" defaultRowHeight="15"/>
  <cols>
    <col min="1" max="1" width="13.28515625" customWidth="1"/>
  </cols>
  <sheetData>
    <row r="1" spans="1:16">
      <c r="A1" s="44" t="s">
        <v>97</v>
      </c>
      <c r="B1" s="45" t="s">
        <v>98</v>
      </c>
      <c r="C1" s="45" t="s">
        <v>99</v>
      </c>
      <c r="D1" s="45" t="s">
        <v>100</v>
      </c>
    </row>
    <row r="2" spans="1:16">
      <c r="A2" s="43">
        <v>0</v>
      </c>
      <c r="B2" s="46">
        <v>0</v>
      </c>
      <c r="C2" s="46">
        <v>0</v>
      </c>
      <c r="D2" s="46">
        <v>0</v>
      </c>
    </row>
    <row r="3" spans="1:16">
      <c r="A3" s="43">
        <v>1</v>
      </c>
      <c r="B3" s="46">
        <v>0.41</v>
      </c>
      <c r="C3" s="46">
        <v>0.28499999999999998</v>
      </c>
      <c r="D3" s="46">
        <v>0.52500000000000002</v>
      </c>
      <c r="E3" t="s">
        <v>101</v>
      </c>
    </row>
    <row r="4" spans="1:16">
      <c r="A4" t="s">
        <v>103</v>
      </c>
    </row>
    <row r="5" spans="1:16">
      <c r="B5">
        <f>SUM(8760*0.41)</f>
        <v>3591.6</v>
      </c>
      <c r="C5">
        <f>SUM(8760*C3)</f>
        <v>2496.6</v>
      </c>
      <c r="D5">
        <f>SUM(D3*8760)</f>
        <v>4599</v>
      </c>
    </row>
    <row r="7" spans="1:16">
      <c r="B7">
        <f>SUM(8760*0.12)</f>
        <v>1051.2</v>
      </c>
    </row>
    <row r="14" spans="1:16" ht="45">
      <c r="A14" s="126" t="s">
        <v>181</v>
      </c>
      <c r="B14" s="126" t="s">
        <v>182</v>
      </c>
      <c r="C14" s="126" t="s">
        <v>183</v>
      </c>
      <c r="D14" s="126" t="s">
        <v>184</v>
      </c>
      <c r="E14" s="126" t="s">
        <v>185</v>
      </c>
      <c r="F14" s="126" t="s">
        <v>186</v>
      </c>
      <c r="G14" s="126" t="s">
        <v>187</v>
      </c>
      <c r="H14" s="126" t="s">
        <v>188</v>
      </c>
      <c r="I14" s="126" t="s">
        <v>189</v>
      </c>
      <c r="J14" s="126" t="s">
        <v>190</v>
      </c>
      <c r="K14" s="126" t="s">
        <v>191</v>
      </c>
      <c r="L14" s="126" t="s">
        <v>192</v>
      </c>
      <c r="M14" s="126" t="s">
        <v>193</v>
      </c>
      <c r="N14" s="126" t="s">
        <v>62</v>
      </c>
      <c r="O14" s="126" t="s">
        <v>194</v>
      </c>
      <c r="P14" s="126" t="s">
        <v>195</v>
      </c>
    </row>
    <row r="15" spans="1:16">
      <c r="A15" s="141" t="s">
        <v>196</v>
      </c>
      <c r="B15" s="124">
        <v>2030</v>
      </c>
      <c r="C15" s="123">
        <v>366.56</v>
      </c>
      <c r="D15" s="123">
        <v>101</v>
      </c>
      <c r="E15" s="123">
        <v>659.83</v>
      </c>
      <c r="F15" s="123">
        <v>8</v>
      </c>
      <c r="G15" s="123">
        <v>37</v>
      </c>
      <c r="H15" s="123">
        <v>164</v>
      </c>
      <c r="I15" s="123">
        <v>95</v>
      </c>
      <c r="J15" s="123">
        <v>24</v>
      </c>
      <c r="K15" s="123">
        <v>6</v>
      </c>
      <c r="L15" s="123">
        <v>171</v>
      </c>
      <c r="M15" s="123">
        <v>38</v>
      </c>
      <c r="N15" s="123">
        <v>11</v>
      </c>
      <c r="O15" s="123">
        <v>46</v>
      </c>
      <c r="P15" s="123">
        <v>76</v>
      </c>
    </row>
    <row r="16" spans="1:16">
      <c r="A16" s="142"/>
      <c r="B16" s="124">
        <v>2040</v>
      </c>
      <c r="C16" s="123">
        <v>533.23</v>
      </c>
      <c r="D16" s="123">
        <v>269</v>
      </c>
      <c r="E16" s="123">
        <v>1133.8499999999999</v>
      </c>
      <c r="F16" s="123">
        <v>3</v>
      </c>
      <c r="G16" s="123">
        <v>31</v>
      </c>
      <c r="H16" s="123">
        <v>173</v>
      </c>
      <c r="I16" s="123">
        <v>98</v>
      </c>
      <c r="J16" s="123">
        <v>8</v>
      </c>
      <c r="K16" s="123">
        <v>2</v>
      </c>
      <c r="L16" s="123">
        <v>138</v>
      </c>
      <c r="M16" s="123">
        <v>24</v>
      </c>
      <c r="N16" s="123">
        <v>46</v>
      </c>
      <c r="O16" s="123">
        <v>218</v>
      </c>
      <c r="P16" s="123">
        <v>121</v>
      </c>
    </row>
    <row r="17" spans="1:16">
      <c r="A17" s="141" t="s">
        <v>138</v>
      </c>
      <c r="B17" s="124">
        <v>2040</v>
      </c>
      <c r="C17" s="125">
        <v>628.03158000000008</v>
      </c>
      <c r="D17" s="125">
        <v>296.51772000000005</v>
      </c>
      <c r="E17" s="125">
        <v>1399.3651699999996</v>
      </c>
      <c r="F17" s="125">
        <v>4</v>
      </c>
      <c r="G17" s="125">
        <v>31</v>
      </c>
      <c r="H17" s="125">
        <v>173</v>
      </c>
      <c r="I17" s="125">
        <v>74</v>
      </c>
      <c r="J17" s="125">
        <v>8</v>
      </c>
      <c r="K17" s="125">
        <v>1</v>
      </c>
      <c r="L17" s="125">
        <v>134</v>
      </c>
      <c r="M17" s="125">
        <v>24</v>
      </c>
      <c r="N17" s="125">
        <v>46</v>
      </c>
      <c r="O17" s="125">
        <v>663</v>
      </c>
      <c r="P17" s="125">
        <v>50</v>
      </c>
    </row>
    <row r="18" spans="1:16">
      <c r="A18" s="142"/>
      <c r="B18" s="124">
        <v>2050</v>
      </c>
      <c r="C18" s="125">
        <v>807.59624000000008</v>
      </c>
      <c r="D18" s="125">
        <v>391.44138999999996</v>
      </c>
      <c r="E18" s="125">
        <v>2008.0927600000005</v>
      </c>
      <c r="F18" s="125">
        <v>3</v>
      </c>
      <c r="G18" s="125">
        <v>29</v>
      </c>
      <c r="H18" s="125">
        <v>180</v>
      </c>
      <c r="I18" s="125">
        <v>47</v>
      </c>
      <c r="J18" s="125">
        <v>4</v>
      </c>
      <c r="K18" s="125">
        <v>1</v>
      </c>
      <c r="L18" s="125">
        <v>106</v>
      </c>
      <c r="M18" s="125">
        <v>18</v>
      </c>
      <c r="N18" s="125">
        <v>67</v>
      </c>
      <c r="O18" s="125">
        <v>956</v>
      </c>
      <c r="P18" s="125">
        <v>54</v>
      </c>
    </row>
    <row r="19" spans="1:16">
      <c r="A19" s="141" t="s">
        <v>139</v>
      </c>
      <c r="B19" s="124">
        <v>2040</v>
      </c>
      <c r="C19" s="125">
        <v>616.61147999999969</v>
      </c>
      <c r="D19" s="125">
        <v>292.18299999999999</v>
      </c>
      <c r="E19" s="125">
        <v>1262.1024899999993</v>
      </c>
      <c r="F19" s="125">
        <v>4</v>
      </c>
      <c r="G19" s="125">
        <v>31</v>
      </c>
      <c r="H19" s="125">
        <v>173</v>
      </c>
      <c r="I19" s="125">
        <v>115</v>
      </c>
      <c r="J19" s="125">
        <v>8</v>
      </c>
      <c r="K19" s="125">
        <v>1</v>
      </c>
      <c r="L19" s="125">
        <v>134</v>
      </c>
      <c r="M19" s="125">
        <v>24</v>
      </c>
      <c r="N19" s="125">
        <v>46</v>
      </c>
      <c r="O19" s="125">
        <v>663</v>
      </c>
      <c r="P19" s="125">
        <v>50</v>
      </c>
    </row>
    <row r="20" spans="1:16">
      <c r="A20" s="142"/>
      <c r="B20" s="124">
        <v>2050</v>
      </c>
      <c r="C20" s="125">
        <v>804.04424999999992</v>
      </c>
      <c r="D20" s="125">
        <v>407.45706999999993</v>
      </c>
      <c r="E20" s="125">
        <v>1670.1318699999999</v>
      </c>
      <c r="F20" s="125">
        <v>3</v>
      </c>
      <c r="G20" s="125">
        <v>29</v>
      </c>
      <c r="H20" s="125">
        <v>180</v>
      </c>
      <c r="I20" s="125">
        <v>105</v>
      </c>
      <c r="J20" s="125">
        <v>4</v>
      </c>
      <c r="K20" s="125">
        <v>1</v>
      </c>
      <c r="L20" s="125">
        <v>106</v>
      </c>
      <c r="M20" s="125">
        <v>18</v>
      </c>
      <c r="N20" s="125">
        <v>67</v>
      </c>
      <c r="O20" s="125">
        <v>956</v>
      </c>
      <c r="P20" s="125">
        <v>54</v>
      </c>
    </row>
    <row r="23" spans="1:16" ht="45">
      <c r="A23" s="126" t="s">
        <v>197</v>
      </c>
      <c r="B23" s="126" t="s">
        <v>182</v>
      </c>
      <c r="C23" s="136" t="s">
        <v>198</v>
      </c>
      <c r="D23" s="136" t="s">
        <v>199</v>
      </c>
      <c r="E23" s="136" t="s">
        <v>200</v>
      </c>
      <c r="F23" s="136" t="s">
        <v>186</v>
      </c>
      <c r="G23" s="136" t="s">
        <v>201</v>
      </c>
      <c r="H23" s="136" t="s">
        <v>202</v>
      </c>
      <c r="I23" s="136" t="s">
        <v>189</v>
      </c>
      <c r="J23" s="136" t="s">
        <v>190</v>
      </c>
      <c r="K23" s="136" t="s">
        <v>191</v>
      </c>
      <c r="L23" s="136" t="s">
        <v>203</v>
      </c>
      <c r="M23" s="136" t="s">
        <v>204</v>
      </c>
      <c r="N23" s="136" t="s">
        <v>62</v>
      </c>
      <c r="O23" s="134" t="s">
        <v>205</v>
      </c>
    </row>
    <row r="24" spans="1:16">
      <c r="A24" s="141" t="s">
        <v>196</v>
      </c>
      <c r="B24" s="124">
        <v>2030</v>
      </c>
      <c r="C24" s="127">
        <v>874.4</v>
      </c>
      <c r="D24" s="127">
        <v>411.5</v>
      </c>
      <c r="E24" s="127">
        <v>772</v>
      </c>
      <c r="F24" s="137">
        <v>29</v>
      </c>
      <c r="G24" s="127">
        <v>185.14318497098733</v>
      </c>
      <c r="H24" s="127">
        <v>314.90663010999901</v>
      </c>
      <c r="I24" s="127">
        <v>568</v>
      </c>
      <c r="J24" s="137">
        <v>3.9220000000000002</v>
      </c>
      <c r="K24" s="137">
        <v>1.746</v>
      </c>
      <c r="L24" s="127">
        <v>422.27805510300038</v>
      </c>
      <c r="M24" s="140">
        <v>0.1</v>
      </c>
      <c r="N24" s="137">
        <v>6</v>
      </c>
      <c r="O24" s="135">
        <v>3588.6178150809869</v>
      </c>
    </row>
    <row r="25" spans="1:16">
      <c r="A25" s="142"/>
      <c r="B25" s="124">
        <v>2040</v>
      </c>
      <c r="C25" s="127">
        <v>1347.1</v>
      </c>
      <c r="D25" s="127">
        <v>1113.4000000000001</v>
      </c>
      <c r="E25" s="127">
        <v>1344.5</v>
      </c>
      <c r="F25" s="137">
        <v>15</v>
      </c>
      <c r="G25" s="127">
        <v>147</v>
      </c>
      <c r="H25" s="127">
        <v>314.73668765999798</v>
      </c>
      <c r="I25" s="127">
        <v>522</v>
      </c>
      <c r="J25" s="137">
        <v>7</v>
      </c>
      <c r="K25" s="137">
        <v>1.5820000000000001</v>
      </c>
      <c r="L25" s="127">
        <v>267.80350316499232</v>
      </c>
      <c r="M25" s="140">
        <v>0.1454004470000001</v>
      </c>
      <c r="N25" s="137">
        <v>103</v>
      </c>
      <c r="O25" s="135">
        <v>5183.0055989549901</v>
      </c>
    </row>
    <row r="26" spans="1:16">
      <c r="A26" s="141" t="s">
        <v>138</v>
      </c>
      <c r="B26" s="124">
        <v>2040</v>
      </c>
      <c r="C26" s="128">
        <v>1654.0778319000001</v>
      </c>
      <c r="D26" s="129">
        <v>1251.4982030000001</v>
      </c>
      <c r="E26" s="129">
        <v>1583.0448802000001</v>
      </c>
      <c r="F26" s="138">
        <v>5</v>
      </c>
      <c r="G26" s="129">
        <v>143.86554599999999</v>
      </c>
      <c r="H26" s="129">
        <v>314.59375</v>
      </c>
      <c r="I26" s="130">
        <v>402</v>
      </c>
      <c r="J26" s="138">
        <v>0.69300000000000006</v>
      </c>
      <c r="K26" s="138">
        <v>0</v>
      </c>
      <c r="L26" s="129">
        <v>61.278312433168082</v>
      </c>
      <c r="M26" s="140">
        <v>0.10535274926262339</v>
      </c>
      <c r="N26" s="138">
        <v>1.5920000000000001</v>
      </c>
      <c r="O26" s="135">
        <v>5417.3652111000001</v>
      </c>
    </row>
    <row r="27" spans="1:16">
      <c r="A27" s="142"/>
      <c r="B27" s="124">
        <v>2050</v>
      </c>
      <c r="C27" s="131">
        <v>2149.7397022999999</v>
      </c>
      <c r="D27" s="132">
        <v>1664.6141198000005</v>
      </c>
      <c r="E27" s="132">
        <v>2246.1636115999991</v>
      </c>
      <c r="F27" s="139">
        <v>3</v>
      </c>
      <c r="G27" s="132">
        <v>133.13015029999997</v>
      </c>
      <c r="H27" s="132">
        <v>313.35157000000004</v>
      </c>
      <c r="I27" s="133">
        <v>247</v>
      </c>
      <c r="J27" s="139">
        <v>0</v>
      </c>
      <c r="K27" s="139">
        <v>0</v>
      </c>
      <c r="L27" s="132">
        <v>29.636475607719149</v>
      </c>
      <c r="M27" s="140">
        <v>1.1131813464460629</v>
      </c>
      <c r="N27" s="139">
        <v>3.67</v>
      </c>
      <c r="O27" s="135">
        <v>6791.4391539999988</v>
      </c>
    </row>
    <row r="28" spans="1:16">
      <c r="A28" s="141" t="s">
        <v>139</v>
      </c>
      <c r="B28" s="124">
        <v>2040</v>
      </c>
      <c r="C28" s="131">
        <v>1627.0795351000002</v>
      </c>
      <c r="D28" s="132">
        <v>1218.4061354</v>
      </c>
      <c r="E28" s="132">
        <v>1443.7531511999998</v>
      </c>
      <c r="F28" s="139">
        <v>4</v>
      </c>
      <c r="G28" s="132">
        <v>143.79181940000001</v>
      </c>
      <c r="H28" s="132">
        <v>314.47647000000001</v>
      </c>
      <c r="I28" s="133">
        <v>553</v>
      </c>
      <c r="J28" s="139">
        <v>0</v>
      </c>
      <c r="K28" s="139">
        <v>0</v>
      </c>
      <c r="L28" s="132">
        <v>20.981520117867216</v>
      </c>
      <c r="M28" s="140">
        <v>1.4194967991046248E-2</v>
      </c>
      <c r="N28" s="139">
        <v>0.57199999999999995</v>
      </c>
      <c r="O28" s="135">
        <v>5326.0791110999999</v>
      </c>
    </row>
    <row r="29" spans="1:16">
      <c r="A29" s="142"/>
      <c r="B29" s="124">
        <v>2050</v>
      </c>
      <c r="C29" s="131">
        <v>2148.8717222</v>
      </c>
      <c r="D29" s="132">
        <v>1746.9182663999995</v>
      </c>
      <c r="E29" s="132">
        <v>1907.5570581999996</v>
      </c>
      <c r="F29" s="139">
        <v>3</v>
      </c>
      <c r="G29" s="132">
        <v>134.38217639999999</v>
      </c>
      <c r="H29" s="132">
        <v>314.69470000000001</v>
      </c>
      <c r="I29" s="133">
        <v>508</v>
      </c>
      <c r="J29" s="139">
        <v>0</v>
      </c>
      <c r="K29" s="139">
        <v>0</v>
      </c>
      <c r="L29" s="132">
        <v>10.556451822201101</v>
      </c>
      <c r="M29" s="140">
        <v>0.30233994427234778</v>
      </c>
      <c r="N29" s="139">
        <v>0.93900000000000006</v>
      </c>
      <c r="O29" s="135">
        <v>6775.2189232000001</v>
      </c>
    </row>
  </sheetData>
  <mergeCells count="6">
    <mergeCell ref="A15:A16"/>
    <mergeCell ref="A17:A18"/>
    <mergeCell ref="A19:A20"/>
    <mergeCell ref="A28:A29"/>
    <mergeCell ref="A24:A25"/>
    <mergeCell ref="A26:A27"/>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076FD-CD43-4EFF-8632-7EDE9D4355FC}">
  <dimension ref="B3:T32"/>
  <sheetViews>
    <sheetView workbookViewId="0">
      <selection activeCell="D40" sqref="D40"/>
    </sheetView>
  </sheetViews>
  <sheetFormatPr baseColWidth="10" defaultRowHeight="15"/>
  <cols>
    <col min="5" max="5" width="14.5703125" bestFit="1" customWidth="1"/>
  </cols>
  <sheetData>
    <row r="3" spans="2:20">
      <c r="J3" t="s">
        <v>150</v>
      </c>
    </row>
    <row r="4" spans="2:20">
      <c r="C4" t="s">
        <v>142</v>
      </c>
      <c r="E4" t="s">
        <v>143</v>
      </c>
      <c r="G4" t="s">
        <v>144</v>
      </c>
      <c r="J4" s="79"/>
      <c r="K4" s="79" t="s">
        <v>145</v>
      </c>
      <c r="L4" s="79" t="s">
        <v>146</v>
      </c>
      <c r="O4" s="58" t="s">
        <v>149</v>
      </c>
      <c r="P4" s="58"/>
      <c r="Q4" s="58"/>
      <c r="S4" t="s">
        <v>147</v>
      </c>
      <c r="T4" t="s">
        <v>148</v>
      </c>
    </row>
    <row r="5" spans="2:20">
      <c r="C5">
        <v>2030</v>
      </c>
      <c r="E5">
        <v>2030</v>
      </c>
      <c r="G5">
        <v>2030</v>
      </c>
      <c r="J5" s="79" t="s">
        <v>66</v>
      </c>
      <c r="K5" s="79"/>
      <c r="L5" s="79"/>
      <c r="O5" s="58" t="s">
        <v>147</v>
      </c>
      <c r="P5" s="58" t="s">
        <v>148</v>
      </c>
      <c r="Q5" s="58"/>
      <c r="S5">
        <v>2024</v>
      </c>
      <c r="T5">
        <v>59782</v>
      </c>
    </row>
    <row r="6" spans="2:20">
      <c r="B6" s="77" t="s">
        <v>141</v>
      </c>
      <c r="C6" s="94">
        <v>504876.7161524198</v>
      </c>
      <c r="E6" s="94">
        <v>618690.64619113668</v>
      </c>
      <c r="G6" s="94">
        <v>818118.39472946629</v>
      </c>
      <c r="J6" s="79">
        <v>2024</v>
      </c>
      <c r="K6" s="79">
        <v>260000</v>
      </c>
      <c r="L6" s="79">
        <f>SUM(K7-K6)</f>
        <v>59782</v>
      </c>
      <c r="O6" s="58">
        <v>2024</v>
      </c>
      <c r="P6" s="58">
        <v>56000</v>
      </c>
      <c r="Q6" s="58"/>
      <c r="S6">
        <v>2025</v>
      </c>
      <c r="T6">
        <v>59782</v>
      </c>
    </row>
    <row r="7" spans="2:20">
      <c r="C7" t="s">
        <v>142</v>
      </c>
      <c r="E7" t="s">
        <v>143</v>
      </c>
      <c r="G7" t="s">
        <v>144</v>
      </c>
      <c r="J7" s="79">
        <v>2025</v>
      </c>
      <c r="K7" s="79">
        <v>319782</v>
      </c>
      <c r="L7" s="79">
        <f t="shared" ref="L7:L32" si="0">SUM(K8-K7)</f>
        <v>59782</v>
      </c>
      <c r="O7" s="58">
        <v>2025</v>
      </c>
      <c r="P7" s="58">
        <v>56560</v>
      </c>
      <c r="Q7" s="58"/>
      <c r="S7">
        <v>2026</v>
      </c>
      <c r="T7">
        <v>59782</v>
      </c>
    </row>
    <row r="8" spans="2:20">
      <c r="C8">
        <v>2040</v>
      </c>
      <c r="E8">
        <v>2040</v>
      </c>
      <c r="G8">
        <v>2040</v>
      </c>
      <c r="J8" s="79">
        <v>2026</v>
      </c>
      <c r="K8" s="79">
        <v>379564</v>
      </c>
      <c r="L8" s="79">
        <f t="shared" si="0"/>
        <v>59782</v>
      </c>
      <c r="O8" s="58">
        <v>2026</v>
      </c>
      <c r="P8" s="58">
        <v>57125.599999999999</v>
      </c>
      <c r="Q8" s="58"/>
      <c r="S8">
        <v>2027</v>
      </c>
      <c r="T8">
        <v>59782</v>
      </c>
    </row>
    <row r="9" spans="2:20">
      <c r="C9" s="94">
        <v>781124.34918884316</v>
      </c>
      <c r="E9" s="94">
        <v>1032628.471300449</v>
      </c>
      <c r="G9" s="94">
        <v>1437233.3013784613</v>
      </c>
      <c r="J9" s="79">
        <v>2027</v>
      </c>
      <c r="K9" s="79">
        <v>439346</v>
      </c>
      <c r="L9" s="79">
        <f t="shared" si="0"/>
        <v>59782</v>
      </c>
      <c r="O9" s="58">
        <v>2027</v>
      </c>
      <c r="P9" s="58">
        <v>57696.856</v>
      </c>
      <c r="Q9" s="58"/>
      <c r="S9">
        <v>2028</v>
      </c>
      <c r="T9">
        <v>59782</v>
      </c>
    </row>
    <row r="10" spans="2:20">
      <c r="C10" t="s">
        <v>142</v>
      </c>
      <c r="G10" t="s">
        <v>144</v>
      </c>
      <c r="J10" s="79">
        <v>2028</v>
      </c>
      <c r="K10" s="79">
        <v>499128</v>
      </c>
      <c r="L10" s="79">
        <f t="shared" si="0"/>
        <v>59782</v>
      </c>
      <c r="O10" s="58">
        <v>2028</v>
      </c>
      <c r="P10" s="58">
        <v>65475.270000000004</v>
      </c>
      <c r="Q10" s="58"/>
      <c r="S10">
        <v>2029</v>
      </c>
      <c r="T10">
        <v>59781</v>
      </c>
    </row>
    <row r="11" spans="2:20">
      <c r="C11">
        <v>2050</v>
      </c>
      <c r="G11">
        <v>2050</v>
      </c>
      <c r="J11" s="79">
        <v>2029</v>
      </c>
      <c r="K11" s="79">
        <v>558910</v>
      </c>
      <c r="L11" s="79">
        <f t="shared" si="0"/>
        <v>59781</v>
      </c>
      <c r="O11" s="58">
        <v>2029</v>
      </c>
      <c r="P11" s="58">
        <v>66130.022700000001</v>
      </c>
      <c r="Q11" s="58"/>
      <c r="S11">
        <v>2030</v>
      </c>
      <c r="T11">
        <v>59781</v>
      </c>
    </row>
    <row r="12" spans="2:20">
      <c r="C12" s="94">
        <v>975781.63957681728</v>
      </c>
      <c r="E12" s="78">
        <f>SUM((C12+G12)/2)</f>
        <v>1494783.2987940491</v>
      </c>
      <c r="G12" s="94">
        <v>2013784.9580112807</v>
      </c>
      <c r="J12" s="79">
        <v>2030</v>
      </c>
      <c r="K12" s="79">
        <v>618691</v>
      </c>
      <c r="L12" s="79">
        <f t="shared" si="0"/>
        <v>41394</v>
      </c>
      <c r="O12" s="58">
        <v>2030</v>
      </c>
      <c r="P12" s="58">
        <v>66791.322927000001</v>
      </c>
      <c r="Q12" s="58"/>
      <c r="S12">
        <v>2031</v>
      </c>
      <c r="T12">
        <v>59781</v>
      </c>
    </row>
    <row r="13" spans="2:20">
      <c r="J13" s="79">
        <v>2031</v>
      </c>
      <c r="K13" s="79">
        <v>660085</v>
      </c>
      <c r="L13" s="79">
        <f t="shared" si="0"/>
        <v>41394</v>
      </c>
      <c r="O13" s="58">
        <v>2031</v>
      </c>
      <c r="P13" s="58">
        <v>75795.809433750022</v>
      </c>
      <c r="Q13" s="58"/>
      <c r="S13">
        <v>2032</v>
      </c>
      <c r="T13">
        <v>59781</v>
      </c>
    </row>
    <row r="14" spans="2:20">
      <c r="J14" s="79">
        <v>2032</v>
      </c>
      <c r="K14" s="79">
        <v>701479</v>
      </c>
      <c r="L14" s="79">
        <f t="shared" si="0"/>
        <v>41394</v>
      </c>
      <c r="O14" s="58">
        <v>2032</v>
      </c>
      <c r="P14" s="58">
        <v>76553.767528087526</v>
      </c>
      <c r="Q14" s="58"/>
      <c r="S14">
        <v>2033</v>
      </c>
      <c r="T14">
        <v>59781</v>
      </c>
    </row>
    <row r="15" spans="2:20">
      <c r="J15" s="79">
        <v>2033</v>
      </c>
      <c r="K15" s="79">
        <v>742873</v>
      </c>
      <c r="L15" s="79">
        <f t="shared" si="0"/>
        <v>41394</v>
      </c>
      <c r="O15" s="58">
        <v>2033</v>
      </c>
      <c r="P15" s="58">
        <v>77319.305203368407</v>
      </c>
      <c r="Q15" s="58"/>
      <c r="S15">
        <v>2034</v>
      </c>
      <c r="T15">
        <v>59781</v>
      </c>
    </row>
    <row r="16" spans="2:20">
      <c r="J16" s="79">
        <v>2034</v>
      </c>
      <c r="K16" s="79">
        <v>784267</v>
      </c>
      <c r="L16" s="79">
        <f t="shared" si="0"/>
        <v>41394</v>
      </c>
      <c r="O16" s="58">
        <v>2034</v>
      </c>
      <c r="P16" s="58">
        <v>87743.12389574488</v>
      </c>
      <c r="Q16" s="58"/>
      <c r="S16">
        <v>2035</v>
      </c>
      <c r="T16">
        <v>59781</v>
      </c>
    </row>
    <row r="17" spans="10:20">
      <c r="J17" s="79">
        <v>2035</v>
      </c>
      <c r="K17" s="79">
        <v>825661</v>
      </c>
      <c r="L17" s="79">
        <f t="shared" si="0"/>
        <v>41394</v>
      </c>
      <c r="O17" s="58">
        <v>2035</v>
      </c>
      <c r="P17" s="58">
        <v>88620.555134702328</v>
      </c>
      <c r="Q17" s="58"/>
      <c r="S17">
        <v>2036</v>
      </c>
      <c r="T17">
        <v>59781</v>
      </c>
    </row>
    <row r="18" spans="10:20">
      <c r="J18" s="79">
        <v>2036</v>
      </c>
      <c r="K18" s="79">
        <v>867055</v>
      </c>
      <c r="L18" s="79">
        <f t="shared" si="0"/>
        <v>41394</v>
      </c>
      <c r="O18" s="58">
        <v>2036</v>
      </c>
      <c r="P18" s="58">
        <v>89506.760686049354</v>
      </c>
      <c r="Q18" s="58"/>
      <c r="S18">
        <v>2037</v>
      </c>
      <c r="T18">
        <v>59781</v>
      </c>
    </row>
    <row r="19" spans="10:20">
      <c r="J19" s="79">
        <v>2037</v>
      </c>
      <c r="K19" s="79">
        <v>908449</v>
      </c>
      <c r="L19" s="79">
        <f t="shared" si="0"/>
        <v>41394</v>
      </c>
      <c r="O19" s="58">
        <v>2037</v>
      </c>
      <c r="P19" s="58">
        <v>101573.63379981168</v>
      </c>
      <c r="Q19" s="58"/>
      <c r="S19">
        <v>2038</v>
      </c>
      <c r="T19">
        <v>59781</v>
      </c>
    </row>
    <row r="20" spans="10:20">
      <c r="J20" s="79">
        <v>2038</v>
      </c>
      <c r="K20" s="79">
        <v>949843</v>
      </c>
      <c r="L20" s="79">
        <f t="shared" si="0"/>
        <v>41394</v>
      </c>
      <c r="O20" s="58">
        <v>2038</v>
      </c>
      <c r="P20" s="58">
        <v>102589.37013780979</v>
      </c>
      <c r="Q20" s="58"/>
      <c r="S20">
        <v>2039</v>
      </c>
      <c r="T20">
        <v>59781</v>
      </c>
    </row>
    <row r="21" spans="10:20">
      <c r="J21" s="79">
        <v>2039</v>
      </c>
      <c r="K21" s="79">
        <v>991237</v>
      </c>
      <c r="L21" s="79">
        <f t="shared" si="0"/>
        <v>41391</v>
      </c>
      <c r="O21" s="58">
        <v>2039</v>
      </c>
      <c r="P21" s="58">
        <v>103615.263839188</v>
      </c>
      <c r="Q21" s="58"/>
      <c r="S21">
        <v>2040</v>
      </c>
      <c r="T21">
        <v>59781</v>
      </c>
    </row>
    <row r="22" spans="10:20">
      <c r="J22" s="79">
        <v>2040</v>
      </c>
      <c r="K22" s="79">
        <v>1032628</v>
      </c>
      <c r="L22" s="79">
        <f t="shared" si="0"/>
        <v>46216</v>
      </c>
      <c r="O22" s="58">
        <v>2040</v>
      </c>
      <c r="P22" s="58">
        <v>117584.17782750701</v>
      </c>
      <c r="Q22" s="58"/>
      <c r="S22">
        <v>2041</v>
      </c>
      <c r="T22">
        <v>59781</v>
      </c>
    </row>
    <row r="23" spans="10:20">
      <c r="J23" s="79">
        <v>2041</v>
      </c>
      <c r="K23" s="79">
        <v>1078844</v>
      </c>
      <c r="L23" s="79">
        <f t="shared" si="0"/>
        <v>46215</v>
      </c>
      <c r="O23" s="58">
        <v>2041</v>
      </c>
      <c r="P23" s="58">
        <v>118760.01960578209</v>
      </c>
      <c r="Q23" s="58"/>
      <c r="S23">
        <v>2042</v>
      </c>
      <c r="T23">
        <v>59781</v>
      </c>
    </row>
    <row r="24" spans="10:20">
      <c r="J24" s="79">
        <v>2042</v>
      </c>
      <c r="K24" s="79">
        <v>1125059</v>
      </c>
      <c r="L24" s="79">
        <f t="shared" si="0"/>
        <v>46216</v>
      </c>
      <c r="O24" s="58">
        <v>2042</v>
      </c>
      <c r="P24" s="58">
        <v>119947.61980183992</v>
      </c>
      <c r="Q24" s="58"/>
      <c r="S24">
        <v>2043</v>
      </c>
      <c r="T24">
        <v>59781</v>
      </c>
    </row>
    <row r="25" spans="10:20">
      <c r="J25" s="79">
        <v>2043</v>
      </c>
      <c r="K25" s="79">
        <v>1171275</v>
      </c>
      <c r="L25" s="79">
        <f t="shared" si="0"/>
        <v>46216</v>
      </c>
      <c r="O25" s="58">
        <v>2043</v>
      </c>
      <c r="P25" s="58">
        <v>136118.38385756782</v>
      </c>
      <c r="Q25" s="58"/>
      <c r="S25">
        <v>2044</v>
      </c>
      <c r="T25">
        <v>59781</v>
      </c>
    </row>
    <row r="26" spans="10:20">
      <c r="J26" s="79">
        <v>2044</v>
      </c>
      <c r="K26" s="79">
        <v>1217491</v>
      </c>
      <c r="L26" s="79">
        <f t="shared" si="0"/>
        <v>46216</v>
      </c>
      <c r="O26" s="58">
        <v>2044</v>
      </c>
      <c r="P26" s="58">
        <v>137479.56769614349</v>
      </c>
      <c r="Q26" s="58"/>
      <c r="S26">
        <v>2045</v>
      </c>
      <c r="T26">
        <v>59781</v>
      </c>
    </row>
    <row r="27" spans="10:20">
      <c r="J27" s="79">
        <v>2045</v>
      </c>
      <c r="K27" s="79">
        <v>1263707</v>
      </c>
      <c r="L27" s="79">
        <f t="shared" si="0"/>
        <v>46216</v>
      </c>
      <c r="O27" s="58">
        <v>2045</v>
      </c>
      <c r="P27" s="58">
        <v>138854.36337310492</v>
      </c>
      <c r="Q27" s="58"/>
      <c r="S27">
        <v>2046</v>
      </c>
      <c r="T27">
        <v>59781</v>
      </c>
    </row>
    <row r="28" spans="10:20">
      <c r="J28" s="79">
        <v>2046</v>
      </c>
      <c r="K28" s="79">
        <v>1309923</v>
      </c>
      <c r="L28" s="79">
        <f t="shared" si="0"/>
        <v>46215</v>
      </c>
      <c r="O28" s="58">
        <v>2046</v>
      </c>
      <c r="P28" s="58">
        <v>157574.04411311695</v>
      </c>
      <c r="Q28" s="58"/>
      <c r="S28">
        <v>2047</v>
      </c>
      <c r="T28">
        <v>59781</v>
      </c>
    </row>
    <row r="29" spans="10:20">
      <c r="J29" s="79">
        <v>2047</v>
      </c>
      <c r="K29" s="79">
        <v>1356138</v>
      </c>
      <c r="L29" s="79">
        <f t="shared" si="0"/>
        <v>46216</v>
      </c>
      <c r="O29" s="58">
        <v>2047</v>
      </c>
      <c r="P29" s="58">
        <v>159149.78455424812</v>
      </c>
      <c r="Q29" s="58"/>
      <c r="S29">
        <v>2048</v>
      </c>
      <c r="T29">
        <v>59781</v>
      </c>
    </row>
    <row r="30" spans="10:20">
      <c r="J30" s="79">
        <v>2048</v>
      </c>
      <c r="K30" s="79">
        <v>1402354</v>
      </c>
      <c r="L30" s="79">
        <f t="shared" si="0"/>
        <v>46216</v>
      </c>
      <c r="O30" s="58">
        <v>2048</v>
      </c>
      <c r="P30" s="58">
        <v>160741.28239979059</v>
      </c>
      <c r="Q30" s="58"/>
      <c r="S30">
        <v>2049</v>
      </c>
      <c r="T30">
        <v>59781</v>
      </c>
    </row>
    <row r="31" spans="10:20">
      <c r="J31" s="79">
        <v>2049</v>
      </c>
      <c r="K31" s="79">
        <v>1448570</v>
      </c>
      <c r="L31" s="79">
        <f t="shared" si="0"/>
        <v>46213</v>
      </c>
      <c r="O31" s="58">
        <v>2049</v>
      </c>
      <c r="P31" s="58">
        <v>182411.65281644702</v>
      </c>
      <c r="Q31" s="58"/>
      <c r="S31">
        <v>2050</v>
      </c>
      <c r="T31">
        <v>59781</v>
      </c>
    </row>
    <row r="32" spans="10:20">
      <c r="J32" s="79">
        <v>2050</v>
      </c>
      <c r="K32" s="79">
        <v>1494783</v>
      </c>
      <c r="L32" s="79">
        <f t="shared" si="0"/>
        <v>-1494783</v>
      </c>
      <c r="O32" s="58">
        <v>2050</v>
      </c>
      <c r="P32" s="58">
        <v>184235.7693446115</v>
      </c>
      <c r="Q32" s="5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technologies</vt:lpstr>
      <vt:lpstr>Elec Demand</vt:lpstr>
      <vt:lpstr>Commodity Price</vt:lpstr>
      <vt:lpstr>Process-Commodity</vt:lpstr>
      <vt:lpstr>storage</vt:lpstr>
      <vt:lpstr>CO2 Prices</vt:lpstr>
      <vt:lpstr>CO2 Limits</vt:lpstr>
      <vt:lpstr>Supply for Fulloadhours</vt:lpstr>
      <vt:lpstr>instalable cap solar</vt:lpstr>
    </vt:vector>
  </TitlesOfParts>
  <Company>Bundesrechenzentrum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Oitzinger</dc:creator>
  <cp:lastModifiedBy>Oitzinger, Maximilian</cp:lastModifiedBy>
  <dcterms:created xsi:type="dcterms:W3CDTF">2024-10-15T08:20:12Z</dcterms:created>
  <dcterms:modified xsi:type="dcterms:W3CDTF">2024-11-16T18:38:23Z</dcterms:modified>
</cp:coreProperties>
</file>